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23940" windowHeight="12390" tabRatio="665" activeTab="3"/>
  </bookViews>
  <sheets>
    <sheet name="Kosten + Lebensdauer" sheetId="1" r:id="rId1"/>
    <sheet name="Berechnung Lebenszykluskosten" sheetId="2" state="hidden" r:id="rId2"/>
    <sheet name="Berechnung Lebenszykluskosten R" sheetId="3" r:id="rId3"/>
    <sheet name="Ergebnis" sheetId="4" r:id="rId4"/>
  </sheets>
  <definedNames>
    <definedName name="_xlnm.Print_Area" localSheetId="1">'Berechnung Lebenszykluskosten'!$B$1:$AB$236</definedName>
    <definedName name="_xlnm.Print_Area" localSheetId="2">'Berechnung Lebenszykluskosten R'!$B$1:$AB$228</definedName>
    <definedName name="_xlnm.Print_Area" localSheetId="3">'Ergebnis'!$A$1:$I$35</definedName>
    <definedName name="_xlnm.Print_Area" localSheetId="0">'Kosten + Lebensdauer'!$D$1:$V$329</definedName>
    <definedName name="_xlnm.Print_Titles" localSheetId="1">'Berechnung Lebenszykluskosten'!$1:$2</definedName>
    <definedName name="_xlnm.Print_Titles" localSheetId="2">'Berechnung Lebenszykluskosten R'!$1:$2</definedName>
    <definedName name="_xlnm.Print_Titles" localSheetId="0">'Kosten + Lebensdauer'!$1:$2</definedName>
  </definedNames>
  <calcPr fullCalcOnLoad="1"/>
</workbook>
</file>

<file path=xl/sharedStrings.xml><?xml version="1.0" encoding="utf-8"?>
<sst xmlns="http://schemas.openxmlformats.org/spreadsheetml/2006/main" count="5320" uniqueCount="1129">
  <si>
    <t>Zäune mit Sockel, Drahtgeflecht ohne Rahmen</t>
  </si>
  <si>
    <t>Drahtgeflecht ohne Rahmen</t>
  </si>
  <si>
    <t>929</t>
  </si>
  <si>
    <t>531_043</t>
  </si>
  <si>
    <t>Zäune mit Sockel, Laubholz, behandelt</t>
  </si>
  <si>
    <t>Hartholz, behandelt</t>
  </si>
  <si>
    <t>09_Kabelitz: Begriffe Hart- / Weichholz ersetzen durch Laub-/ Nadelholz !</t>
  </si>
  <si>
    <t>927</t>
  </si>
  <si>
    <t>531_044</t>
  </si>
  <si>
    <t>Zäune mit Sockel, Nadelholz, behandelt</t>
  </si>
  <si>
    <t>Weichholz, behandelt</t>
  </si>
  <si>
    <t>926</t>
  </si>
  <si>
    <t>531_045</t>
  </si>
  <si>
    <t>Zäune mit Sockel, Nadelholz, unbehandelt</t>
  </si>
  <si>
    <t>Weichholz, unbehandelt</t>
  </si>
  <si>
    <t>928</t>
  </si>
  <si>
    <t>531_046</t>
  </si>
  <si>
    <t>Zäune mit Sockel: Laubholz unbehandelt, Kunststoff</t>
  </si>
  <si>
    <t>Hartholz, unbehandelt</t>
  </si>
  <si>
    <t>920</t>
  </si>
  <si>
    <t>531_047</t>
  </si>
  <si>
    <t>Zäune mit Sockel: Stahl nicht rostend, Gusseisen</t>
  </si>
  <si>
    <t>Stahl, nicht rostend</t>
  </si>
  <si>
    <t>923</t>
  </si>
  <si>
    <t>531_048</t>
  </si>
  <si>
    <t>Zäune mit Sockel: Stahl verzinkt, Stahl verzinkt und beschichtet, Stahl kunststoffummantelt</t>
  </si>
  <si>
    <t>929-a</t>
  </si>
  <si>
    <t>531_050</t>
  </si>
  <si>
    <t>Zäune ohne Sockel</t>
  </si>
  <si>
    <t>Zäune ohne Sockel, Drahtgeflecht mit Holzstützen</t>
  </si>
  <si>
    <t>Einfriedungen, Zäune ohne Sockel</t>
  </si>
  <si>
    <t>Drahtgeflecht mit Holzstützen</t>
  </si>
  <si>
    <t>929-b</t>
  </si>
  <si>
    <t>531_051</t>
  </si>
  <si>
    <t>Zäune ohne Sockel, Drahtgeflecht mit Stahlstützen</t>
  </si>
  <si>
    <t>Drahtgeflecht mit Stahlstützen</t>
  </si>
  <si>
    <t>929-f</t>
  </si>
  <si>
    <t>531_052</t>
  </si>
  <si>
    <t>Zäune ohne Sockel, Laubholz, behandelt</t>
  </si>
  <si>
    <t>929-e</t>
  </si>
  <si>
    <t>531_053</t>
  </si>
  <si>
    <t>Zäune ohne Sockel, Laubholz, unbehandelt</t>
  </si>
  <si>
    <t>929-d</t>
  </si>
  <si>
    <t>531_054</t>
  </si>
  <si>
    <t>Zäune ohne Sockel, Nadelholz, behandelt</t>
  </si>
  <si>
    <t>929-c</t>
  </si>
  <si>
    <t>531_055</t>
  </si>
  <si>
    <t>Zäune ohne Sockel, Nadelholz, unbehandelt</t>
  </si>
  <si>
    <t>935</t>
  </si>
  <si>
    <t>531_060</t>
  </si>
  <si>
    <t>Zauntore</t>
  </si>
  <si>
    <t>Zauntore, Einfahrtstore, Zauntüren, Hartholz, behandelt</t>
  </si>
  <si>
    <t>Einfriedungen, Zauntore, Einfahrtstore, Zauntüren</t>
  </si>
  <si>
    <t>St.</t>
  </si>
  <si>
    <t>936</t>
  </si>
  <si>
    <t>531_061</t>
  </si>
  <si>
    <t>Zauntore, Einfahrtstore, Zauntüren, Kunststoff</t>
  </si>
  <si>
    <t>932</t>
  </si>
  <si>
    <t>531_062</t>
  </si>
  <si>
    <t>Zauntore, Einfahrtstore, Zauntüren, Nadelholz, unbehandelt</t>
  </si>
  <si>
    <t>931</t>
  </si>
  <si>
    <t>531_063</t>
  </si>
  <si>
    <t>Zauntore, Einfahrtstore, Zauntüren, Stahl, nicht rostend</t>
  </si>
  <si>
    <t>934</t>
  </si>
  <si>
    <t>531_064</t>
  </si>
  <si>
    <t>Zauntore, Einfahrtstore, Zauntüren: Laubholz unbehandelt, Nadelholz behandelt</t>
  </si>
  <si>
    <t>937</t>
  </si>
  <si>
    <t>531_065</t>
  </si>
  <si>
    <t>940</t>
  </si>
  <si>
    <t>531_070</t>
  </si>
  <si>
    <t>Zauntorantriebe</t>
  </si>
  <si>
    <t>Zauntorantriebe, elektrisch</t>
  </si>
  <si>
    <t>Einfriedungen, Zauntorantriebe</t>
  </si>
  <si>
    <t>elektrisch</t>
  </si>
  <si>
    <t>943</t>
  </si>
  <si>
    <t>531_071</t>
  </si>
  <si>
    <t>Zauntorbeschläge</t>
  </si>
  <si>
    <t>Zauntorbeschläge, Kunststoff</t>
  </si>
  <si>
    <t>Einfriedungen, Zauntorbeschläge</t>
  </si>
  <si>
    <t>942</t>
  </si>
  <si>
    <t>531_072</t>
  </si>
  <si>
    <t>Zauntorbeschläge, Stahl, nicht rostend</t>
  </si>
  <si>
    <t>944</t>
  </si>
  <si>
    <t>531_073</t>
  </si>
  <si>
    <t>Zauntorbeschläge: Stahl verzinkt, Aluminium</t>
  </si>
  <si>
    <t>944-h</t>
  </si>
  <si>
    <t>531_080</t>
  </si>
  <si>
    <t>Schranken</t>
  </si>
  <si>
    <t>Schranken: Stahl verzinkt, Stahl verzinkt und beschichtet, Aluminium, Laubholz behandelt</t>
  </si>
  <si>
    <t>Einfriedungen, Schranken</t>
  </si>
  <si>
    <t xml:space="preserve">St. </t>
  </si>
  <si>
    <t>00c_Schäfer: Alu: 30-60-40
09_Kabelitz: Begriffe Hart- / Weichholz ersetzen durch Laub-/ Nadelholz !</t>
  </si>
  <si>
    <t>944-e</t>
  </si>
  <si>
    <t>531_081</t>
  </si>
  <si>
    <t>Schranken, Hartholz, unbehandelt</t>
  </si>
  <si>
    <t>944-g</t>
  </si>
  <si>
    <t>531_082</t>
  </si>
  <si>
    <t>Schranken, Kunststoff</t>
  </si>
  <si>
    <t>944-d</t>
  </si>
  <si>
    <t>531_083</t>
  </si>
  <si>
    <t>Schranken, Nadelholz, behandelt</t>
  </si>
  <si>
    <t>944-c</t>
  </si>
  <si>
    <t>531_084</t>
  </si>
  <si>
    <t>Schranken, Nadelholz, unbehandelt</t>
  </si>
  <si>
    <t>944-b</t>
  </si>
  <si>
    <t>531_085</t>
  </si>
  <si>
    <t>Schranken, Stahl, nicht rostend</t>
  </si>
  <si>
    <t>Schutzkonstruktionen</t>
  </si>
  <si>
    <t>977</t>
  </si>
  <si>
    <t>Lärmschutzwände</t>
  </si>
  <si>
    <t>Lärmschutzwände, Aluminium</t>
  </si>
  <si>
    <t>Lärm- und Sichtschutz, Lärmschutzwände</t>
  </si>
  <si>
    <t>978</t>
  </si>
  <si>
    <t>Lärmschutzwände, Beton</t>
  </si>
  <si>
    <t>982</t>
  </si>
  <si>
    <t>Lärmschutzwände, Holz, behandelt</t>
  </si>
  <si>
    <t>Holz, behandelt</t>
  </si>
  <si>
    <t>??? Laub- / Nadelholz ???</t>
  </si>
  <si>
    <t>981</t>
  </si>
  <si>
    <t>Lärmschutzwände, Holz, unbehandelt</t>
  </si>
  <si>
    <t>Holz, unbehandelt</t>
  </si>
  <si>
    <t>979</t>
  </si>
  <si>
    <t>Lärmschutzwände: Gabionen, Kunststoffplatten, Ganzglas</t>
  </si>
  <si>
    <t>Gabionen</t>
  </si>
  <si>
    <t>984</t>
  </si>
  <si>
    <t>Lärmschutzwände: Stahl verzinkt, Stahl, verzinkt und beschichtet, Stahlbeton</t>
  </si>
  <si>
    <t>1099</t>
  </si>
  <si>
    <t>532_010</t>
  </si>
  <si>
    <t>Baumschutzgitter</t>
  </si>
  <si>
    <t>Baumschutzgitter, Gusseisen</t>
  </si>
  <si>
    <t>Vegetationsschutz, Baumschutzgitter</t>
  </si>
  <si>
    <t>Gusseisen</t>
  </si>
  <si>
    <t>1097</t>
  </si>
  <si>
    <t>532_011</t>
  </si>
  <si>
    <t>Baumschutzgitter, Holz, behandelt</t>
  </si>
  <si>
    <t>1096</t>
  </si>
  <si>
    <t>532_012</t>
  </si>
  <si>
    <t>Baumschutzgitter, Holz, unbehandelt</t>
  </si>
  <si>
    <t>2</t>
  </si>
  <si>
    <t>1098</t>
  </si>
  <si>
    <t>532_013</t>
  </si>
  <si>
    <t>Baumschutzgitter, Kunststoff</t>
  </si>
  <si>
    <t>1094</t>
  </si>
  <si>
    <t>532_014</t>
  </si>
  <si>
    <t>Baumschutzgitter: Stahl verzinkt, Stahl verzinkt und beschichtet</t>
  </si>
  <si>
    <t>1093</t>
  </si>
  <si>
    <t>532_020</t>
  </si>
  <si>
    <t>Baumschutzpfosten</t>
  </si>
  <si>
    <t>Baumschutzpfosten, Beton</t>
  </si>
  <si>
    <t>Vegetationsschutz, Baumschutzpfosten</t>
  </si>
  <si>
    <t>1092</t>
  </si>
  <si>
    <t>532_021</t>
  </si>
  <si>
    <t>Baumschutzpfosten, Gusseisen</t>
  </si>
  <si>
    <t>1091</t>
  </si>
  <si>
    <t>532_022</t>
  </si>
  <si>
    <t>Baumschutzpfosten, Holz, behandelt</t>
  </si>
  <si>
    <t>1090</t>
  </si>
  <si>
    <t>532_023</t>
  </si>
  <si>
    <t>Baumschutzpfosten, Holz, unbehandelt</t>
  </si>
  <si>
    <t>1088</t>
  </si>
  <si>
    <t>532_024</t>
  </si>
  <si>
    <t>Baumschutzpfosten: Stahl verzinkt, Stahl verzinkt und beschichtet</t>
  </si>
  <si>
    <t>788</t>
  </si>
  <si>
    <t>532_030</t>
  </si>
  <si>
    <t>Gitter</t>
  </si>
  <si>
    <t>Gitter: Stahl nicht rostend, Stahl verzinkt, Stahl verzinkt und beschichtet, Gusseisen</t>
  </si>
  <si>
    <t>Bewegliche Gitterabschlüsse (außen), Gitter</t>
  </si>
  <si>
    <t>794</t>
  </si>
  <si>
    <t>532_032</t>
  </si>
  <si>
    <t>Rollgitter oder Scherengitter: Stahl nicht rostend, Aluminium</t>
  </si>
  <si>
    <t>Bewegliche Gitterabschlüsse (außen), Rollgitter</t>
  </si>
  <si>
    <t>00c_Schäfer: Alu: 20-40-30</t>
  </si>
  <si>
    <t>795</t>
  </si>
  <si>
    <t>532_033</t>
  </si>
  <si>
    <t>Rollgitter oder Scherengitter: Stahl verzinkt, Stahl verzinkt und beschichtet</t>
  </si>
  <si>
    <t>799</t>
  </si>
  <si>
    <t>532_034</t>
  </si>
  <si>
    <t>Rollgitter: Rollgittersteuerungen, Rollgitterantriebe</t>
  </si>
  <si>
    <t>Rollgittersteuerungen</t>
  </si>
  <si>
    <t>805</t>
  </si>
  <si>
    <t>532_035</t>
  </si>
  <si>
    <t>Scherengitter, Scherengitterantriebe (elektrisch)</t>
  </si>
  <si>
    <t>Bewegliche Gitterabschlüsse (außen), Scherengitter</t>
  </si>
  <si>
    <t>Scherengitterantriebe (elektrisch)</t>
  </si>
  <si>
    <t>989</t>
  </si>
  <si>
    <t>532_040</t>
  </si>
  <si>
    <t>Sichtschutzwände</t>
  </si>
  <si>
    <t>Sichtschutzwände, Glas</t>
  </si>
  <si>
    <t>Lärm- und Sichtschutz, Sichtschutzwände</t>
  </si>
  <si>
    <t>Glas</t>
  </si>
  <si>
    <t>992</t>
  </si>
  <si>
    <t>532_041</t>
  </si>
  <si>
    <t>Sichtschutzwände, Holz, behandelt</t>
  </si>
  <si>
    <t>991</t>
  </si>
  <si>
    <t>532_042</t>
  </si>
  <si>
    <t>Sichtschutzwände, Holz, unbehandelt</t>
  </si>
  <si>
    <t>993</t>
  </si>
  <si>
    <t>532_043</t>
  </si>
  <si>
    <t>Sichtschutzwände, Kunststoff</t>
  </si>
  <si>
    <t>990</t>
  </si>
  <si>
    <t>532_044</t>
  </si>
  <si>
    <t>Sichtschutzwände: Beton, Stahlbeton</t>
  </si>
  <si>
    <t>994</t>
  </si>
  <si>
    <t>532_045</t>
  </si>
  <si>
    <t>Sichtschutzwände: Stahl verzinkt, Stahl verzinkt und beschichtet, Aluminium</t>
  </si>
  <si>
    <t>Mauern, Wände</t>
  </si>
  <si>
    <t>998</t>
  </si>
  <si>
    <t>Böschungs-befestigungen</t>
  </si>
  <si>
    <t>Böschungsbefestigungen, Betonformsteine</t>
  </si>
  <si>
    <t>Böschungsbefestigungen und Stützmauern, Böschungsbefestigungen</t>
  </si>
  <si>
    <t>Betonformsteine</t>
  </si>
  <si>
    <t>1002</t>
  </si>
  <si>
    <t>532_031</t>
  </si>
  <si>
    <t>Böschungsbefestigungen, Naturstein</t>
  </si>
  <si>
    <t>1001</t>
  </si>
  <si>
    <t>Böschungsbefestigungen: Geotextilien, Kunststoffformteile, Gabionen</t>
  </si>
  <si>
    <t>Geotextilien</t>
  </si>
  <si>
    <t>1003</t>
  </si>
  <si>
    <t>533_010</t>
  </si>
  <si>
    <t>Palisaden</t>
  </si>
  <si>
    <t>Palisaden, Beton</t>
  </si>
  <si>
    <t>Böschungsbefestigungen und Stützmauern, Palisaden</t>
  </si>
  <si>
    <t>1005</t>
  </si>
  <si>
    <t>533_011</t>
  </si>
  <si>
    <t>Palisaden, Laubholz: behandelt, unbehandelt</t>
  </si>
  <si>
    <t>1004-a</t>
  </si>
  <si>
    <t>533_012</t>
  </si>
  <si>
    <t>Palisaden, Nadelholz, behandelt</t>
  </si>
  <si>
    <t>1004</t>
  </si>
  <si>
    <t>533_013</t>
  </si>
  <si>
    <t>Palisaden, Nadelholz, unbehandelt</t>
  </si>
  <si>
    <t>1007</t>
  </si>
  <si>
    <t>533_014</t>
  </si>
  <si>
    <t>Palisaden: Stahl verzinkt</t>
  </si>
  <si>
    <t>Stahl, kunststoffummantelt</t>
  </si>
  <si>
    <t>1013</t>
  </si>
  <si>
    <t>533_020</t>
  </si>
  <si>
    <t>Stützwände</t>
  </si>
  <si>
    <t>Stützwände, Betonformteilen</t>
  </si>
  <si>
    <t>Böschungsbefestigungen und Stützmauern, Stützwände</t>
  </si>
  <si>
    <t>Betonformteilen</t>
  </si>
  <si>
    <t>1008</t>
  </si>
  <si>
    <t>Stützwände, Gabionen</t>
  </si>
  <si>
    <t>1010</t>
  </si>
  <si>
    <t>533_021</t>
  </si>
  <si>
    <t>Stützwände, Holz, behandelt</t>
  </si>
  <si>
    <t>1009</t>
  </si>
  <si>
    <t>533_022</t>
  </si>
  <si>
    <t>Stützwände, Holz, unbehandelt</t>
  </si>
  <si>
    <t>1011</t>
  </si>
  <si>
    <t>533_023</t>
  </si>
  <si>
    <t>Stützwände, Kunststoff</t>
  </si>
  <si>
    <t>1012</t>
  </si>
  <si>
    <t>533_024</t>
  </si>
  <si>
    <t>Stützwände, Stahlbeton</t>
  </si>
  <si>
    <t>Stahlbeton</t>
  </si>
  <si>
    <t>Rampen, Treppen, Tribünen</t>
  </si>
  <si>
    <t>377</t>
  </si>
  <si>
    <t>534_010</t>
  </si>
  <si>
    <t>Treppen, Tragkonstruktion</t>
  </si>
  <si>
    <t>Treppen (außen), Tragkonstruktion, Beton, unbekleidet</t>
  </si>
  <si>
    <t>Treppen (außen), Tragkonstruktion</t>
  </si>
  <si>
    <t>Beton, unbekleidet</t>
  </si>
  <si>
    <t>384</t>
  </si>
  <si>
    <t>534_011</t>
  </si>
  <si>
    <t>Treppen (außen), Tragkonstruktion, Laubholz, unbehandelt</t>
  </si>
  <si>
    <t>383</t>
  </si>
  <si>
    <t>534_012</t>
  </si>
  <si>
    <t>Treppen (außen), Tragkonstruktion, Nadelholz, behandelt</t>
  </si>
  <si>
    <t>382</t>
  </si>
  <si>
    <t>534_013</t>
  </si>
  <si>
    <t>Treppen (außen), Tragkonstruktion, Nadelholz, unbehandelt</t>
  </si>
  <si>
    <t>390</t>
  </si>
  <si>
    <t>534_014</t>
  </si>
  <si>
    <t>Treppen (außen), Tragkonstruktion, Naturstein</t>
  </si>
  <si>
    <t>Begriffe "magmatisches Gestein" und "Metamorphgestein" herausgenommen
14_Voos: Angaben ändern</t>
  </si>
  <si>
    <t>381</t>
  </si>
  <si>
    <t>534_015</t>
  </si>
  <si>
    <t>Treppen (außen), Tragkonstruktion, Stahl, nicht rostend</t>
  </si>
  <si>
    <t>378</t>
  </si>
  <si>
    <t>534_016</t>
  </si>
  <si>
    <t>Treppen (außen), Tragkonstruktion, Stahl, verzinkt</t>
  </si>
  <si>
    <t>377-a</t>
  </si>
  <si>
    <t>534_017</t>
  </si>
  <si>
    <t>Treppen (außen), Tragkonstruktion: Beton bekleidet, Naturstein</t>
  </si>
  <si>
    <t>Beton, bekleidet</t>
  </si>
  <si>
    <t>388</t>
  </si>
  <si>
    <t>534_018</t>
  </si>
  <si>
    <t>Treppen (außen), Tragkonstruktion: Stahl / Holz, Stahl / Glas, Leichtbeton, Laubholz behandelt</t>
  </si>
  <si>
    <t>Stahl / Holz</t>
  </si>
  <si>
    <t>380</t>
  </si>
  <si>
    <t>534_019</t>
  </si>
  <si>
    <t>Treppen (außen), Tragkonstruktion: Stahl verzinkt und beschichtet, Aluminium</t>
  </si>
  <si>
    <t>00c_Schäfer: 40-80-50</t>
  </si>
  <si>
    <t>399</t>
  </si>
  <si>
    <t>534_020</t>
  </si>
  <si>
    <t>Treppen, Beläge</t>
  </si>
  <si>
    <t>Treppen (außen), Treppenbeläge, Fliesen</t>
  </si>
  <si>
    <t>Treppen (außen), Treppenbeläge</t>
  </si>
  <si>
    <t>14_Voos: Angaben ändern</t>
  </si>
  <si>
    <t>400</t>
  </si>
  <si>
    <t>534_021</t>
  </si>
  <si>
    <t>Treppen (außen), Treppenbeläge, Kunststoffbeschichtungen</t>
  </si>
  <si>
    <t>Kunststoffbeschichtungen</t>
  </si>
  <si>
    <t>396</t>
  </si>
  <si>
    <t>534_030</t>
  </si>
  <si>
    <t>Treppen, Stufen</t>
  </si>
  <si>
    <t>Treppen (außen), Treppenstufen, Betonwerkstein</t>
  </si>
  <si>
    <t>Treppen (außen), Treppenstufen</t>
  </si>
  <si>
    <t>Betonwerkstein</t>
  </si>
  <si>
    <t>398</t>
  </si>
  <si>
    <t>534_031</t>
  </si>
  <si>
    <t>Treppen (außen), Treppenstufen, Laubholz, behandelt</t>
  </si>
  <si>
    <t>397</t>
  </si>
  <si>
    <t>534_032</t>
  </si>
  <si>
    <t>Treppen (außen), Treppenstufen, Laubholz, unbehandelt</t>
  </si>
  <si>
    <t>394</t>
  </si>
  <si>
    <t>534_033</t>
  </si>
  <si>
    <t>Treppen (außen), Treppenstufen, Naturstein hart</t>
  </si>
  <si>
    <t>Naturstein, hart</t>
  </si>
  <si>
    <t>Begriffe "magmatisches Gestein" und "Metamorphgestein" herausgenommen</t>
  </si>
  <si>
    <t>393</t>
  </si>
  <si>
    <t>534_034</t>
  </si>
  <si>
    <t>Treppen (außen), Treppenstufen, Naturstein, weich</t>
  </si>
  <si>
    <t>Naturstein, weich</t>
  </si>
  <si>
    <t>405</t>
  </si>
  <si>
    <t>534_040</t>
  </si>
  <si>
    <t>Treppen, Geländer</t>
  </si>
  <si>
    <t>Treppen (außen), Treppengeländer, Handläufe, Stahl, nicht rostend</t>
  </si>
  <si>
    <t>Treppen (außen), Treppengeländer, Handläufe</t>
  </si>
  <si>
    <t>402</t>
  </si>
  <si>
    <t>534_041</t>
  </si>
  <si>
    <t>Treppen (außen), Treppengeländer, Handläufe: Aluminium, Stahl verzinkt, Stahl verzinkt und beschichtet</t>
  </si>
  <si>
    <t>00c_Schäfer: Alu: 40-80-50</t>
  </si>
  <si>
    <t>406</t>
  </si>
  <si>
    <t>534_042</t>
  </si>
  <si>
    <t>Treppen (außen), Treppengeländer, Handläufe: Holz, Kunststoff</t>
  </si>
  <si>
    <t>Holz</t>
  </si>
  <si>
    <t>Überdachungen</t>
  </si>
  <si>
    <t>823</t>
  </si>
  <si>
    <t>535_010</t>
  </si>
  <si>
    <t>Müllgroßbehälter-Unterstände</t>
  </si>
  <si>
    <t>Müllgrossbehälter-Unterstände, Beton</t>
  </si>
  <si>
    <t>Kleininventar, Müllgrossbehälter-Unterstände</t>
  </si>
  <si>
    <t>821</t>
  </si>
  <si>
    <t>535_020</t>
  </si>
  <si>
    <t>Müllgrossbehälter-Unterstände: Stahl verzinkt, Stahl verzinkt und beschichtet</t>
  </si>
  <si>
    <t>Wasserbauliche Anlagen</t>
  </si>
  <si>
    <t>1339</t>
  </si>
  <si>
    <t>538_010</t>
  </si>
  <si>
    <t>Nicht-Trinkwasser-versorgung</t>
  </si>
  <si>
    <t>Nicht-Trinkwasserversorgung, Bewässerungsanlagen</t>
  </si>
  <si>
    <t>sanitärtechnische Geräte und Anlagen, nicht-Trinkwasserversorgung</t>
  </si>
  <si>
    <t>Bewässerungsanlagen</t>
  </si>
  <si>
    <t>1336</t>
  </si>
  <si>
    <t>538_020</t>
  </si>
  <si>
    <t>Nicht-Trinkwasserversorgung, Regenwassernutzungsanlagen</t>
  </si>
  <si>
    <t>Regenwassernutzungsanlagen</t>
  </si>
  <si>
    <t>1340-b</t>
  </si>
  <si>
    <t>538_030</t>
  </si>
  <si>
    <t>Nicht-Trinkwasserversorgung, Rohrbrunnen, Filterbrunnen, Zierbrunnenanlagen, Springbrunnenanlagen</t>
  </si>
  <si>
    <t>Rohrbrunnen</t>
  </si>
  <si>
    <t>1334</t>
  </si>
  <si>
    <t>538_032</t>
  </si>
  <si>
    <t>Nicht-Trinkwasserversorgung, Rohrleitungen</t>
  </si>
  <si>
    <t>Rohrleitungen</t>
  </si>
  <si>
    <t>1340-d</t>
  </si>
  <si>
    <t>538_033</t>
  </si>
  <si>
    <t>Nicht-Trinkwasserversorgung, Schachtbrunnen: aus Beton, gemauert</t>
  </si>
  <si>
    <t>Schachtbrunnen, aus Beton</t>
  </si>
  <si>
    <t>1341</t>
  </si>
  <si>
    <t>538_034</t>
  </si>
  <si>
    <t>Nicht-Trinkwasserversorgung, Brunnen-Wasseraufbereitungsanlagen</t>
  </si>
  <si>
    <t>Brunnen-Wasseraufbereitungsanlagen</t>
  </si>
  <si>
    <t>1335</t>
  </si>
  <si>
    <t>538_035</t>
  </si>
  <si>
    <t>Nicht-Trinkwasserversorgung, Absperreinrichtungen</t>
  </si>
  <si>
    <t>Absperreinrichtungen</t>
  </si>
  <si>
    <t>Technische Anlagen in Außenanlagen</t>
  </si>
  <si>
    <t>Abwasseranlagen</t>
  </si>
  <si>
    <t>1239</t>
  </si>
  <si>
    <t>540 Technische Anlagen in Außenanlagen</t>
  </si>
  <si>
    <t>541_010</t>
  </si>
  <si>
    <t>Abwasserschächte und Schachtab-deckungen</t>
  </si>
  <si>
    <t>Abwasserschächte und Schachtabdeckungen, Stahl, verzinkt</t>
  </si>
  <si>
    <t>sanitärtechnische Geräte und Anlagen, Abwasserschächte und Schachtabdeckungen</t>
  </si>
  <si>
    <t>1236</t>
  </si>
  <si>
    <t>541_011</t>
  </si>
  <si>
    <t>Abwasserschächte und Schachtabdeckungen, Stahlbeton</t>
  </si>
  <si>
    <t>1237</t>
  </si>
  <si>
    <t>541_012</t>
  </si>
  <si>
    <t>Abwasserschächte und Schachtabdeckungen: Stahl nicht rostend, Gusseisen</t>
  </si>
  <si>
    <t>1252-a</t>
  </si>
  <si>
    <t>541_013</t>
  </si>
  <si>
    <t>Abwasserschächte, Pumpenschächte</t>
  </si>
  <si>
    <t>Abwasserschächte, -Pumpenschächte, Beton</t>
  </si>
  <si>
    <t>sanitärtechnische Geräte und Anlagen, Abwasserschächte, -Pumpenschächte</t>
  </si>
  <si>
    <t>1240</t>
  </si>
  <si>
    <t>541_020</t>
  </si>
  <si>
    <t>Abwasserschächte, Schachtfertigteile</t>
  </si>
  <si>
    <t>Abwasserschächte, -Schachtfertigteile, Gusseisen</t>
  </si>
  <si>
    <t>sanitärtechnische Geräte und Anlagen, Abwasserschächte, -Schachtfertigteile</t>
  </si>
  <si>
    <t>1246</t>
  </si>
  <si>
    <t>541_021</t>
  </si>
  <si>
    <t>Abwasserschächte, -Schachtfertigteile, Ziegel, Hartbrandklinker</t>
  </si>
  <si>
    <t>Ziegel, Hartbrandklinker</t>
  </si>
  <si>
    <t>1244</t>
  </si>
  <si>
    <t>541_022</t>
  </si>
  <si>
    <t>Abwasserschächte, -Schachtfertigteile: Faserbeton, zementgebundener Vollstein</t>
  </si>
  <si>
    <t>Faserbeton</t>
  </si>
  <si>
    <t>1245</t>
  </si>
  <si>
    <t>541_023</t>
  </si>
  <si>
    <t>Abwasserschächte, -Schachtfertigteile: Keramik, Stahl nicht rostend</t>
  </si>
  <si>
    <t>Keramik</t>
  </si>
  <si>
    <t>1249</t>
  </si>
  <si>
    <t>541_024</t>
  </si>
  <si>
    <t>Abwasserschächte, -Schachtfertigteile: PVC, Polypropylen, Polyethylen</t>
  </si>
  <si>
    <t>PVC</t>
  </si>
  <si>
    <t>1243</t>
  </si>
  <si>
    <t>541_025</t>
  </si>
  <si>
    <t>Abwasserschächte, -Schachtfertigteile: Stahlbeton, Beton unbewehrt, Kunstharzbeton, Polyester faserverstärkt</t>
  </si>
  <si>
    <t>901</t>
  </si>
  <si>
    <t>541_030</t>
  </si>
  <si>
    <t>Drainagen/Rigolen</t>
  </si>
  <si>
    <t>Drainagen/Rigolen, Drainageplatten, extrudiertes Polystyrol</t>
  </si>
  <si>
    <t>Drainagen/Rigolen, Drainageplatten</t>
  </si>
  <si>
    <t>extrudiertes Polystyrol</t>
  </si>
  <si>
    <t>Reinigung (1x jährlich)</t>
  </si>
  <si>
    <t>899</t>
  </si>
  <si>
    <t>541_031</t>
  </si>
  <si>
    <t>Drainagen/Rigolen, Filterbahnen und -matten: Polyethylen, Polypropylen, Geotextil</t>
  </si>
  <si>
    <t>Drainagen/Rigolen, Filterbahnen und -matten</t>
  </si>
  <si>
    <t>Polyethylen, Polypropylen</t>
  </si>
  <si>
    <t>897-d</t>
  </si>
  <si>
    <t>541_032</t>
  </si>
  <si>
    <t>Drainagen/Rigolen, Schächte, Klinker</t>
  </si>
  <si>
    <t>Drainagen/Rigolen, Schächte</t>
  </si>
  <si>
    <t>897</t>
  </si>
  <si>
    <t>541_033</t>
  </si>
  <si>
    <t>Drainagen/Rigolen, Schächte, Polypropylen, Polyethylen, PVC</t>
  </si>
  <si>
    <t>Polypropylen, Polyethylen</t>
  </si>
  <si>
    <t>897-c</t>
  </si>
  <si>
    <t>541_034</t>
  </si>
  <si>
    <t>Drainagen/Rigolen, Schächte, Ziegel</t>
  </si>
  <si>
    <t>Ziegel</t>
  </si>
  <si>
    <t>897-b</t>
  </si>
  <si>
    <t>541_035</t>
  </si>
  <si>
    <t>Drainagen/Rigolen, Schächte: Betonfertigteil, Beton, Beton unbewehrt</t>
  </si>
  <si>
    <t>902</t>
  </si>
  <si>
    <t>541_036</t>
  </si>
  <si>
    <t>Drainagen/Rigolen, Sickerrohre, Beton, unbewehrt</t>
  </si>
  <si>
    <t>Drainagen/Rigolen, Sickerrohre</t>
  </si>
  <si>
    <t>Beton, unbewehrt</t>
  </si>
  <si>
    <t>903</t>
  </si>
  <si>
    <t>541_037</t>
  </si>
  <si>
    <t>Drainagen/Rigolen, Sickerrohre, Keramik</t>
  </si>
  <si>
    <t>904</t>
  </si>
  <si>
    <t>541_038</t>
  </si>
  <si>
    <t>Drainagen/Rigolen, Sickerrohre: Kunstharzbeton, Polypropylen, Polyethylen, PVC</t>
  </si>
  <si>
    <t>Kunstharzbeton</t>
  </si>
  <si>
    <t>1290</t>
  </si>
  <si>
    <t>541_040</t>
  </si>
  <si>
    <t>Abscheider</t>
  </si>
  <si>
    <t>Abscheider: Flüssigkeitsabscheider, Feststoffabscheider</t>
  </si>
  <si>
    <t>sanitärtechnische Geräte und Anlagen, Abscheider</t>
  </si>
  <si>
    <t>Flüssigkeitsabscheider</t>
  </si>
  <si>
    <t>Starkstromanlagen</t>
  </si>
  <si>
    <t>1400</t>
  </si>
  <si>
    <t>546_010</t>
  </si>
  <si>
    <t>Lichtmaste</t>
  </si>
  <si>
    <t>elektrotechnische Geräte und Anlagen, Lichtmaste</t>
  </si>
  <si>
    <t>1404</t>
  </si>
  <si>
    <t>546_020</t>
  </si>
  <si>
    <t>Stahl, verzinkt und beschichtet</t>
  </si>
  <si>
    <t>1405</t>
  </si>
  <si>
    <t>546_030</t>
  </si>
  <si>
    <t>Fernmelde- und informationstechnische Anlagen</t>
  </si>
  <si>
    <t>1361</t>
  </si>
  <si>
    <t>547_010</t>
  </si>
  <si>
    <t>Verkehrssignal-anlagen</t>
  </si>
  <si>
    <t>Verkehrssignalanlagen, Signalanlagen (Ampeln etc.)</t>
  </si>
  <si>
    <t>elektrotechnische Geräte und Anlagen, Verkehrsanlagen</t>
  </si>
  <si>
    <t>Signalanlagen (Ampeln etc.)</t>
  </si>
  <si>
    <t>1359</t>
  </si>
  <si>
    <t>547_020</t>
  </si>
  <si>
    <t>Verkehrssignalanlagen: Zugangskontrollanlagen, Schrankenanlagen</t>
  </si>
  <si>
    <t>Zugangskontrollanlagen</t>
  </si>
  <si>
    <t>Einbauten in Außenanlagen</t>
  </si>
  <si>
    <t>Allgemeine Einbauten</t>
  </si>
  <si>
    <t>1014</t>
  </si>
  <si>
    <t>550 Einbauten in Außenanlagen</t>
  </si>
  <si>
    <t>Pflanzgefässe</t>
  </si>
  <si>
    <t>551_010</t>
  </si>
  <si>
    <t>Beton, Faserbeton, Keramik</t>
  </si>
  <si>
    <t>1016</t>
  </si>
  <si>
    <t>551_020</t>
  </si>
  <si>
    <t>Keramik, glasiert</t>
  </si>
  <si>
    <t>1018</t>
  </si>
  <si>
    <t>551_030</t>
  </si>
  <si>
    <t>1019</t>
  </si>
  <si>
    <t>551_040</t>
  </si>
  <si>
    <t>Pflanz- und Saatflächen</t>
  </si>
  <si>
    <t>Pflanzen</t>
  </si>
  <si>
    <t>1019-l</t>
  </si>
  <si>
    <t>570 Pflanz- und Saatflächen</t>
  </si>
  <si>
    <t>574_010</t>
  </si>
  <si>
    <t>Hecken</t>
  </si>
  <si>
    <r>
      <t>Unrat entfernen (14-tägig),</t>
    </r>
    <r>
      <rPr>
        <b/>
        <sz val="10"/>
        <color indexed="8"/>
        <rFont val="Neue Demos"/>
        <family val="0"/>
      </rPr>
      <t xml:space="preserve"> 2)</t>
    </r>
  </si>
  <si>
    <t>Laub entfernen (3-4x jährlich)</t>
  </si>
  <si>
    <t>Unerwünschten Aufwuchs entfernen (6 x jährlich)</t>
  </si>
  <si>
    <t>Verdrängende Gehölze entfernen (Sämlinge, Wildtriebe) ( 1 x jährlich)</t>
  </si>
  <si>
    <t>Lockern/Mulchen (auf Anforderung)</t>
  </si>
  <si>
    <t>Krautsaum mähen (4x jährlich)</t>
  </si>
  <si>
    <t>Wässern, Düngen, Blütenschnitt (auf Anforderung)</t>
  </si>
  <si>
    <r>
      <t xml:space="preserve">Heckenschnitt (2x jährlich, Ende Juni und Ende September), </t>
    </r>
    <r>
      <rPr>
        <b/>
        <sz val="10"/>
        <color indexed="8"/>
        <rFont val="Neue Demos"/>
        <family val="0"/>
      </rPr>
      <t>7)</t>
    </r>
  </si>
  <si>
    <r>
      <t xml:space="preserve">Auslichtungs- / Verjüngungsschnitt (1 x jährlich), </t>
    </r>
    <r>
      <rPr>
        <b/>
        <sz val="10"/>
        <color indexed="8"/>
        <rFont val="Neue Demos"/>
        <family val="0"/>
      </rPr>
      <t>8)</t>
    </r>
  </si>
  <si>
    <r>
      <t xml:space="preserve">Auf-den-Stock-setzen (alle 5 Jahre), </t>
    </r>
    <r>
      <rPr>
        <b/>
        <sz val="10"/>
        <color indexed="8"/>
        <rFont val="Neue Demos"/>
        <family val="0"/>
      </rPr>
      <t>9)</t>
    </r>
  </si>
  <si>
    <t>Pflanzenschutz ausbringen (auf Anforderung)</t>
  </si>
  <si>
    <t>1019-i</t>
  </si>
  <si>
    <t>574_020</t>
  </si>
  <si>
    <t>Stauden</t>
  </si>
  <si>
    <t>Beetrosen</t>
  </si>
  <si>
    <t>Winterschutz herstellen, durch Abdecken mit Fichtenreisig, Abdeckung nach der Wachstumsphase aufnehmen, die Abdeckung wird Eigentum des AN und ist zu beseitigen</t>
  </si>
  <si>
    <t>Sträucher größer 1,00 m</t>
  </si>
  <si>
    <t>Lockern / Mulchen, Wässern, Düngen (auf Anforderung)</t>
  </si>
  <si>
    <t>Blütenschnitt (auf Anforderung)</t>
  </si>
  <si>
    <t>Verkehrssicherungsschnitt (2x jährlich)</t>
  </si>
  <si>
    <t>1019-g</t>
  </si>
  <si>
    <t>574_030</t>
  </si>
  <si>
    <t>Bodendecker</t>
  </si>
  <si>
    <t>1019-j</t>
  </si>
  <si>
    <t>574_040</t>
  </si>
  <si>
    <t>Wechselbepflanzung</t>
  </si>
  <si>
    <r>
      <t xml:space="preserve">Unrat entfernen (14-tägig), </t>
    </r>
    <r>
      <rPr>
        <b/>
        <sz val="10"/>
        <color indexed="8"/>
        <rFont val="Neue Demos"/>
        <family val="0"/>
      </rPr>
      <t>2)</t>
    </r>
  </si>
  <si>
    <t>Abräumen, Bodenvorbereitung, Neupflanzung (2x jährlich)</t>
  </si>
  <si>
    <t>Bodenlockerung, unerwünschten Aufwuchs entfernen (8-10x jährlich)</t>
  </si>
  <si>
    <r>
      <t xml:space="preserve">Wässern (10-30x jährlich), </t>
    </r>
    <r>
      <rPr>
        <b/>
        <sz val="10"/>
        <color indexed="8"/>
        <rFont val="Neue Demos"/>
        <family val="0"/>
      </rPr>
      <t>3)</t>
    </r>
  </si>
  <si>
    <r>
      <t xml:space="preserve">Düngen (2 x jährlich), </t>
    </r>
    <r>
      <rPr>
        <b/>
        <sz val="10"/>
        <color indexed="8"/>
        <rFont val="Neue Demos"/>
        <family val="0"/>
      </rPr>
      <t>4)</t>
    </r>
  </si>
  <si>
    <t>Straßenbäume, Bäume in Grünanlagen</t>
  </si>
  <si>
    <t>_</t>
  </si>
  <si>
    <r>
      <t xml:space="preserve">Regelkontrolle, Verkehrssicherung (1x jährlich), </t>
    </r>
    <r>
      <rPr>
        <b/>
        <sz val="10"/>
        <color indexed="8"/>
        <rFont val="Neue Demos"/>
        <family val="0"/>
      </rPr>
      <t>11)</t>
    </r>
  </si>
  <si>
    <t>Eingehende Untersuchung, Zusatzkontrolle (auf Anforderung)</t>
  </si>
  <si>
    <t>Kronenpflege, inkl. Totholz entfernen, Lichtraumprofil freischneiden (alle 4-7 Jahre)</t>
  </si>
  <si>
    <r>
      <t>Kronenauslichtung, Kronensicherung (auf Anforderung),</t>
    </r>
    <r>
      <rPr>
        <b/>
        <sz val="10"/>
        <color indexed="8"/>
        <rFont val="Neue Demos"/>
        <family val="0"/>
      </rPr>
      <t xml:space="preserve"> 12)</t>
    </r>
  </si>
  <si>
    <r>
      <t>Wässern (auf Anforderung), nur bei Straßenbäumen,</t>
    </r>
    <r>
      <rPr>
        <b/>
        <sz val="10"/>
        <color indexed="8"/>
        <rFont val="Neue Demos"/>
        <family val="0"/>
      </rPr>
      <t xml:space="preserve"> 10)</t>
    </r>
  </si>
  <si>
    <t>Fremdbewuchs entfernen(2x jährlich bis alle 3 Jahre)</t>
  </si>
  <si>
    <r>
      <t xml:space="preserve">Wege </t>
    </r>
    <r>
      <rPr>
        <sz val="10"/>
        <color indexed="8"/>
        <rFont val="Neue Demos"/>
        <family val="0"/>
      </rPr>
      <t>(nicht und gelegentlich befahrbar: Fußgänger- u. Fahrradverkehr, Pflegefahrzeuge)</t>
    </r>
  </si>
  <si>
    <t>Betonsteinplatten</t>
  </si>
  <si>
    <t>besandete Anlagen, wassergebundene Wegedecke (befahrbar)</t>
  </si>
  <si>
    <t>besandete Anlagen, wassergebundene Wegedecke (nicht befahrbar)</t>
  </si>
  <si>
    <t>Ø</t>
  </si>
  <si>
    <t xml:space="preserve">Plätze, Höfe </t>
  </si>
  <si>
    <t>Hinweis: Flächen werden den Kostengruppen 521 Wege (nicht und gelegentlich befahrbar) und 522 Straßen (befahrbar) zugeordnet</t>
  </si>
  <si>
    <t>Rasengitter aus Beton, Drainpflaster aus Beton</t>
  </si>
  <si>
    <t>Rasenfugenpflaster</t>
  </si>
  <si>
    <t>Naturrasenflächen</t>
  </si>
  <si>
    <t>Sportrasenflächen, Kunststoffrasenflächen</t>
  </si>
  <si>
    <t>Holzhäckselbelag als Fallschutz</t>
  </si>
  <si>
    <t>Betonfertigteil, Keramik</t>
  </si>
  <si>
    <t>Beton, Kunststein</t>
  </si>
  <si>
    <t>Stahl verzinkt, Faserzement, Aluminium</t>
  </si>
  <si>
    <t>Laubholz, behandelt</t>
  </si>
  <si>
    <t>Laubholz unbehandelt</t>
  </si>
  <si>
    <t>Nadelholz, behandelt</t>
  </si>
  <si>
    <t>Nadelholz, unbehandelt</t>
  </si>
  <si>
    <t>Stahl nicht rostend, Gusseisen</t>
  </si>
  <si>
    <t>Stahl verzinkt, Stahl verzinkt und beschichtet, Stahl kunststoffummantelt</t>
  </si>
  <si>
    <t>2.1.1</t>
  </si>
  <si>
    <t>Unrat entfernen (14-tägig), Laub entfernen (3-4 x jährlich),  Aufwuchs entfernen (2-3 x jährlich), beregenen (6-10 x jährlich), egalisieren (6-10 x jährlich), walzen (6-10 x jährlich), Belagsdurchtritte ausbessern, Verschlämungen beseitigen, nachstreuen, Winterdienst (jew. auf Anforderung)</t>
  </si>
  <si>
    <t>Unrat entfernen (14-tägig), Laub entfernen (3-4x jährlich)</t>
  </si>
  <si>
    <t>Unrat entfernen (14-tägig), Laub entfernen (3-4x jährlich), Mähen (8 Schnitt/Jahr): Wuchshöhe 6 bis 12 cm, Schnitthöhe 4 cm, Schnittgut auf der Fläche belassen</t>
  </si>
  <si>
    <t>Unrat entfernen (14-tägig), Laub entfernen (3-4 x jährlich), Mähen (30-40 x jährlich), Düngen (4-5 x jährlich), Beregnen (15-20 x jährlich), Vertikutieren und Besanden (2-3 x jährlich), Striegeln und abkehren (4-5 x jährlich), Aerifizieren und Besanden (2 x jährlich), Nachsäen und Ausbessern (auf Anforderung), Tiefenlockerung (alle 6 Jahre), Pflanzenschutz aufbringen (auf Anforderung) , 2)</t>
  </si>
  <si>
    <t>Unrat entfernen (wöchentlich), Laub entfernen (3-4 x jährlich),  egalisieren, harken (14-tägig), Häcksel nachfüllen (auf Anforderung)</t>
  </si>
  <si>
    <t>Kontrolle, Reinigung</t>
  </si>
  <si>
    <t>jährliche Hauptinspektion (1 x jährlich), operative Inspektion (4-12 x jährlich), visuelle Routine-Inspektion (14-tägig)</t>
  </si>
  <si>
    <t>Obstgehölze, Solitärsträucher</t>
  </si>
  <si>
    <t>siehe Bäume in Grünanlagen</t>
  </si>
  <si>
    <t>unerwünschten Aufwuchs entfernen (3 x jährlich), Substrat nachfüllen (auf Anforderung), Rand- und Sicherheitsstreifen von Aufwuchs freihalten (5-7 x jährlich), Sicherheitsrinnen kontrollieren und reinigen (4 x jährlich), Kontrollschächte und Dachabläufe kontrollieren und reinigen (4 x jährlich), Verankerungen kontrollieren und nachrichten (4 x jährlich), An- und Abschlüsse der Dachabdichtung kontrollieren (2 x jährlich), Absturzsicherungen kontrollieren (2 x jährlich)</t>
  </si>
  <si>
    <t>wie bei extensiver Dachbegrünung, zusätzlich Pflegeleistungen aus KGR 574 und 576</t>
  </si>
  <si>
    <t>Wässern (auf Anforderung), Düngen (auf Anforderung), Schnitt (1 x jährlich), Klettervorrichtungen kontrollieren, Spanndrähte spannen/lockern (2 x jährlich), Pflanzen anbinden (2 x jährlich), Technische Einrichtungen (z.B. Fallrohre, Markiesen) freischneiden (2 x jährlich)</t>
  </si>
  <si>
    <t>Zierbrunnenanlagen, Springbrunnenanlagen</t>
  </si>
  <si>
    <t>Laubholz unbehandelt, Nadelholz behandelt</t>
  </si>
  <si>
    <t>Stahl verzinkt, Stahl verzinkt und beschichtet, Aluminium</t>
  </si>
  <si>
    <t xml:space="preserve">Zäune </t>
  </si>
  <si>
    <t>Zauntore, Einfahrtstore, Zauntüren</t>
  </si>
  <si>
    <t>Stahl verzinkt, Stahl verzinkt und beschichtet, Aluminium, Laubholz behandelt</t>
  </si>
  <si>
    <t>Zäune</t>
  </si>
  <si>
    <t>Stahl verzinkt, Aluminium</t>
  </si>
  <si>
    <t>Gabionen, Kunststoffplatten, Ganzglas</t>
  </si>
  <si>
    <t>Stahl verzinkt, Stahl verzinkt und beschichtet, Stahlbeton</t>
  </si>
  <si>
    <t>Stahl verzinkt, Stahl verzinkt und beschichtet</t>
  </si>
  <si>
    <t>Beton, Stahlbeton</t>
  </si>
  <si>
    <t>Geotextilien, Kunststoffformteile, Gabionen</t>
  </si>
  <si>
    <t>Laubholz, behandelt, unbehandelt</t>
  </si>
  <si>
    <t>Stahl verzinkt</t>
  </si>
  <si>
    <t>Betonformteile</t>
  </si>
  <si>
    <t>Laubholz, unbehandelt</t>
  </si>
  <si>
    <t>Stahlgitter (Stahl nicht rostend, Stahl verzinkt, Stahl verzinkt und beschichtet, Gusseisen)</t>
  </si>
  <si>
    <t>Aluminium, Stahl verzinkt, Stahl verzinkt und beschichtet</t>
  </si>
  <si>
    <t>Holz, Kunststoff</t>
  </si>
  <si>
    <t>Brücken, Stege, Decks</t>
  </si>
  <si>
    <t xml:space="preserve">Kunststoff </t>
  </si>
  <si>
    <t>Stahl nicht rostend, Stahl verzinkt,Stahl verzinkt und beschichtet</t>
  </si>
  <si>
    <t>Brücken, Stege</t>
  </si>
  <si>
    <t>Rohrbrunnen, Filterbrunnen, Zierbrunnenanlagen, Springbrunnenanlagen</t>
  </si>
  <si>
    <t>Schachtbrunnen aus Beton, gemauert</t>
  </si>
  <si>
    <t>Faserbeton, zementgebundener Vollstein</t>
  </si>
  <si>
    <t>Keramik, Stahl nicht rostend</t>
  </si>
  <si>
    <t>PVC, Polypropylen, Polyethylen</t>
  </si>
  <si>
    <t>Stahlbeton, Beton unbewehrt, Kunstharzbeton, Polyester faserverstärkt</t>
  </si>
  <si>
    <t>Drainageplatten, extrudiertes Polystyrol</t>
  </si>
  <si>
    <t>Filterbahnen und -matten: Polyethylen, Polypropylen, Geotextil</t>
  </si>
  <si>
    <t>Kunstharzbeton, Polypropylen, Polyethylen, PVC</t>
  </si>
  <si>
    <t>Abwasserschächte und Schachtabdeckungen</t>
  </si>
  <si>
    <t>Ausstattung</t>
  </si>
  <si>
    <t>Abfallbehälter, fest verankert</t>
  </si>
  <si>
    <t>Sitzbank</t>
  </si>
  <si>
    <t>Tisch</t>
  </si>
  <si>
    <t>Fahrradständer</t>
  </si>
  <si>
    <t>Fahnenmaste</t>
  </si>
  <si>
    <t>Besondere Einbauten</t>
  </si>
  <si>
    <t>Spielgeräte</t>
  </si>
  <si>
    <t>Spielgeräte Metall</t>
  </si>
  <si>
    <t>Spielgeräte Holz, behandelt</t>
  </si>
  <si>
    <t>Spielgeräte Hartkunststoff</t>
  </si>
  <si>
    <t>Tischtennistisch, Kunststein mit Metallnetz</t>
  </si>
  <si>
    <t>Bodendecker, Stauden</t>
  </si>
  <si>
    <t>Bodendecker, Laubgehölze</t>
  </si>
  <si>
    <t>Gräser</t>
  </si>
  <si>
    <t>Kletterpflanzen</t>
  </si>
  <si>
    <t>Schling- und Kletterpflanze</t>
  </si>
  <si>
    <t>Gesamtherstellungskosten, netto</t>
  </si>
  <si>
    <t>GESAMTFLÄCHE Außenanlagen (Freianlagen zzgl. Dachbegrünung)</t>
  </si>
  <si>
    <t>Baukosten</t>
  </si>
  <si>
    <t>Asphaltbeton (Asphaltdeckschicht inkl. Oberflächenbehandlung)</t>
  </si>
  <si>
    <t>Differenz, der tatsächlichen und laut Tabelle ermittelten Kosten</t>
  </si>
  <si>
    <t>SUMME Instandsetzungskosten:</t>
  </si>
  <si>
    <t>SUMME Lebenszyklus-kosten nach Tabelle</t>
  </si>
  <si>
    <t>Lebens-dauer 
in Jahren</t>
  </si>
  <si>
    <t>Obstgehölze und Solitärsträucher</t>
  </si>
  <si>
    <t>Müllgroßbehälter-Unterstände, Einhausungen, Pergolen, Rankgitter</t>
  </si>
  <si>
    <t>Schachtabdeckungen</t>
  </si>
  <si>
    <t>Schächte</t>
  </si>
  <si>
    <t>Pflanzgefäße</t>
  </si>
  <si>
    <t>Dachbegrünung, intensive Bepflanzung (Drainage, Trennschichten, Substrat, Pflanzen)</t>
  </si>
  <si>
    <t>Dachbegrünung, extensive Staudensaatmischung (Drainage, Trennschichten, Substrat, Pflanzen)</t>
  </si>
  <si>
    <t>Beton-, Naturstein-, Kies- und Sandflächen</t>
  </si>
  <si>
    <t>Sickerrohre (Rigolen)</t>
  </si>
  <si>
    <t>SUMME Herstellungskosten aus Einzelpositionen der Tabelle:</t>
  </si>
  <si>
    <t>Extensive Dachbegrünung</t>
  </si>
  <si>
    <t>Intensive Dachbegrünung</t>
  </si>
  <si>
    <t>Naturstein hart (ungebundene Bauweise)</t>
  </si>
  <si>
    <t>Betonpflaster, Betonverbundsteine, Klinkerpflaster, Kunststeinplatten, Naturstein weich (ungebundene Bauweise)</t>
  </si>
  <si>
    <t>Naturstein hart (gebundene / ungebundene Bauweise)</t>
  </si>
  <si>
    <t>Betonpflaster, Betonverbundsteine, Klinkerpflaster, Kunststeinplatten, Naturstein weich (gebundene Bauweise)</t>
  </si>
  <si>
    <t>Betonsteinplatten (gebundene Bauweise)</t>
  </si>
  <si>
    <t>Betonsteinplatten (ungebundene Bauweise)</t>
  </si>
  <si>
    <t>Naturstein weich, Klinker, Kunststeinplatten (gebundene Bauweise)</t>
  </si>
  <si>
    <t>Naturstein weich, Klinker, Kunststeinplatten (ungebundene Bauweise)</t>
  </si>
  <si>
    <r>
      <t>Bewertungssystem Nachhaltiges Bauen</t>
    </r>
    <r>
      <rPr>
        <b/>
        <sz val="11"/>
        <rFont val="Neue Praxis"/>
        <family val="0"/>
      </rPr>
      <t xml:space="preserve"> </t>
    </r>
    <r>
      <rPr>
        <b/>
        <sz val="14"/>
        <rFont val="Neue Praxis"/>
        <family val="0"/>
      </rPr>
      <t xml:space="preserve">(BNB) </t>
    </r>
  </si>
  <si>
    <t>Außenanlagen von Bundesliegenschaften</t>
  </si>
  <si>
    <t>Hauptkriteriengruppe</t>
  </si>
  <si>
    <t xml:space="preserve">Kriteriengruppe </t>
  </si>
  <si>
    <t>Kriterium</t>
  </si>
  <si>
    <t>Ökonomische Qualität</t>
  </si>
  <si>
    <t>Lebenszykluskosten</t>
  </si>
  <si>
    <t>Kosten von Außenanlagen im Lebenszyklus</t>
  </si>
  <si>
    <t>LEBENSZYKLUSKOSTEN, GESAMT:</t>
  </si>
  <si>
    <t>ANTEIL HERSTELLUNGSKOSTEN AN LEBENSZYKLUSKOSTEN:</t>
  </si>
  <si>
    <t>Stamm-, Stockaustrieb beseitigen (Straßenbaum: alle 2 Jahre, in Grünanlagen: alle 4-7 Jahre)</t>
  </si>
  <si>
    <t>Rasen und Ansaaten</t>
  </si>
  <si>
    <t>1019-c</t>
  </si>
  <si>
    <t>Rasen und Saatflächen</t>
  </si>
  <si>
    <t>575_010</t>
  </si>
  <si>
    <t>Gebrauchsrasen</t>
  </si>
  <si>
    <r>
      <t xml:space="preserve">Mähen (17 Schnitte/Jahr): Wuchshöhe 6 bis 10 cm, Schnitthöhe 4 cm,  </t>
    </r>
    <r>
      <rPr>
        <b/>
        <sz val="10"/>
        <color indexed="8"/>
        <rFont val="Neue Demos"/>
        <family val="0"/>
      </rPr>
      <t>1)</t>
    </r>
  </si>
  <si>
    <r>
      <t xml:space="preserve">Unrat entfernen (14-tägig von Mitte Mai bis Mitte September, Anzahl der Säuberungen 10), </t>
    </r>
    <r>
      <rPr>
        <b/>
        <sz val="10"/>
        <color indexed="8"/>
        <rFont val="Neue Demos"/>
        <family val="0"/>
      </rPr>
      <t>2)</t>
    </r>
  </si>
  <si>
    <t>Laub entfernen (3-4 x jährlich)</t>
  </si>
  <si>
    <r>
      <t>Wässern/Beregnen (auf Anforderung),</t>
    </r>
    <r>
      <rPr>
        <b/>
        <sz val="10"/>
        <color indexed="8"/>
        <rFont val="Neue Demos"/>
        <family val="0"/>
      </rPr>
      <t xml:space="preserve"> 3)</t>
    </r>
  </si>
  <si>
    <r>
      <t xml:space="preserve">Düngen (1x jährlich), </t>
    </r>
    <r>
      <rPr>
        <b/>
        <sz val="10"/>
        <color indexed="8"/>
        <rFont val="Neue Demos"/>
        <family val="0"/>
      </rPr>
      <t>4)</t>
    </r>
  </si>
  <si>
    <r>
      <t xml:space="preserve">Nachsäen an Kahlstellen  (auf Anforderung) : mit Saatgut der FLL-Regelsaatgutmischung Nr. 2 - Gebrauchsrasen A, </t>
    </r>
    <r>
      <rPr>
        <b/>
        <sz val="10"/>
        <color indexed="8"/>
        <rFont val="Neue Demos"/>
        <family val="0"/>
      </rPr>
      <t>5)</t>
    </r>
  </si>
  <si>
    <t>Aerifizieren (auf Anforderung)</t>
  </si>
  <si>
    <t>1019-e</t>
  </si>
  <si>
    <t>575_020</t>
  </si>
  <si>
    <t>Schotterrasen</t>
  </si>
  <si>
    <t>Mähen (10-15x jährlich)</t>
  </si>
  <si>
    <t>1019-b</t>
  </si>
  <si>
    <t>575_030</t>
  </si>
  <si>
    <t>Strapazierrasen</t>
  </si>
  <si>
    <r>
      <t>Unrat entfernen (1-2x monatlich),</t>
    </r>
    <r>
      <rPr>
        <b/>
        <sz val="10"/>
        <color indexed="8"/>
        <rFont val="Neue Demos"/>
        <family val="0"/>
      </rPr>
      <t xml:space="preserve"> 2)</t>
    </r>
  </si>
  <si>
    <t>Mähen (35x jährlich)</t>
  </si>
  <si>
    <r>
      <t xml:space="preserve">Wässern/Beregnen (auf Anforderung), </t>
    </r>
    <r>
      <rPr>
        <b/>
        <sz val="10"/>
        <color indexed="8"/>
        <rFont val="Neue Demos"/>
        <family val="0"/>
      </rPr>
      <t>3)</t>
    </r>
  </si>
  <si>
    <r>
      <t xml:space="preserve">Düngen (2x jährlich), </t>
    </r>
    <r>
      <rPr>
        <b/>
        <sz val="10"/>
        <color indexed="8"/>
        <rFont val="Neue Demos"/>
        <family val="0"/>
      </rPr>
      <t>4)</t>
    </r>
  </si>
  <si>
    <t>Aerifizieren (1x jährlich)</t>
  </si>
  <si>
    <r>
      <t xml:space="preserve">Vertikutieren (1x jährlich), </t>
    </r>
    <r>
      <rPr>
        <b/>
        <sz val="10"/>
        <color indexed="8"/>
        <rFont val="Neue Demos"/>
        <family val="0"/>
      </rPr>
      <t>6)</t>
    </r>
  </si>
  <si>
    <t>1019-d</t>
  </si>
  <si>
    <t>575_040</t>
  </si>
  <si>
    <t>Wiese</t>
  </si>
  <si>
    <t xml:space="preserve">Mähen (2 Schnitte/Jahr): 1. Schnitt Juni/Juli, 2. Schnitt September/Oktober, Schnittgut wird Eigentum des AN und ist zu beseitigen </t>
  </si>
  <si>
    <t>Laub entfernen (1-2 x jährlich)</t>
  </si>
  <si>
    <t>1019-a</t>
  </si>
  <si>
    <t>575_050</t>
  </si>
  <si>
    <t>Zierrasen</t>
  </si>
  <si>
    <r>
      <t xml:space="preserve">Mähen (45 Schnitte/Jahr): Wuchshöhe 4 bis 6 cm, Schnitthöhe 2 cm, </t>
    </r>
    <r>
      <rPr>
        <b/>
        <sz val="10"/>
        <color indexed="8"/>
        <rFont val="Neue Demos"/>
        <family val="0"/>
      </rPr>
      <t>1)</t>
    </r>
  </si>
  <si>
    <r>
      <t>Unrat entfernen (14-tägig von Mitte Mai bis Mitte September, Anzahl der Säuberungen 10),</t>
    </r>
    <r>
      <rPr>
        <b/>
        <sz val="10"/>
        <color indexed="8"/>
        <rFont val="Neue Demos"/>
        <family val="0"/>
      </rPr>
      <t xml:space="preserve"> 2)</t>
    </r>
  </si>
  <si>
    <t>unerwünschten Aufwuchs entfernen (2x jährlich)</t>
  </si>
  <si>
    <r>
      <t xml:space="preserve">Wässern/Beregnen (15-20x jährlich), </t>
    </r>
    <r>
      <rPr>
        <b/>
        <sz val="10"/>
        <color indexed="8"/>
        <rFont val="Neue Demos"/>
        <family val="0"/>
      </rPr>
      <t>3)</t>
    </r>
  </si>
  <si>
    <r>
      <t>Nachsäen an Kahlstellen  (auf Anforderung),</t>
    </r>
    <r>
      <rPr>
        <b/>
        <sz val="10"/>
        <color indexed="8"/>
        <rFont val="Neue Demos"/>
        <family val="0"/>
      </rPr>
      <t xml:space="preserve"> 5)</t>
    </r>
  </si>
  <si>
    <t>Begrünung unterbauter Flächen</t>
  </si>
  <si>
    <t>907</t>
  </si>
  <si>
    <t>Begrünung untermauerter Flächen</t>
  </si>
  <si>
    <t>576_010</t>
  </si>
  <si>
    <t>Gartenbaustoffe, Schutzschichten</t>
  </si>
  <si>
    <t>Vegetationsmatten</t>
  </si>
  <si>
    <t>918</t>
  </si>
  <si>
    <t>576_020</t>
  </si>
  <si>
    <t>Gartenbaustoffe, Füllstoffe</t>
  </si>
  <si>
    <t>Natursteine, Kies und Sand</t>
  </si>
  <si>
    <t>m³</t>
  </si>
  <si>
    <t>911</t>
  </si>
  <si>
    <t>576_030</t>
  </si>
  <si>
    <t>Gartenbaustoffe, Abdichtmassen</t>
  </si>
  <si>
    <t>Bitumen</t>
  </si>
  <si>
    <t>910</t>
  </si>
  <si>
    <t>576_031</t>
  </si>
  <si>
    <t>Bentonit</t>
  </si>
  <si>
    <t>Fußnoten</t>
  </si>
  <si>
    <t>1)</t>
  </si>
  <si>
    <t xml:space="preserve">Mähen  </t>
  </si>
  <si>
    <t>Schnittgut auf der Fläche belassen</t>
  </si>
  <si>
    <t>2)</t>
  </si>
  <si>
    <t>Unrat entfernen</t>
  </si>
  <si>
    <t>Papier, Dosen, Flaschen, Plastiktüten und anderen Unrat, anfallender Unrat wird Eigentum des AN und ist zu beseitigen</t>
  </si>
  <si>
    <t>3)</t>
  </si>
  <si>
    <t>Wässern/Beregnen</t>
  </si>
  <si>
    <t>abhängig von den natürlichen Niederschlägen.</t>
  </si>
  <si>
    <t>4)</t>
  </si>
  <si>
    <t>Düngen</t>
  </si>
  <si>
    <t>mineralischer NPK-Dünger, Menge ca. 30 g/m²</t>
  </si>
  <si>
    <t>5)</t>
  </si>
  <si>
    <t>Nachsäen an Kahlstellen</t>
  </si>
  <si>
    <t>Saatgutmenge 25 g/m², Saatgut einarbeiten</t>
  </si>
  <si>
    <t>6)</t>
  </si>
  <si>
    <t xml:space="preserve">Vertikutieren </t>
  </si>
  <si>
    <t>kreuzweise, Eindringtiefe mind. 3 mm</t>
  </si>
  <si>
    <t>7)</t>
  </si>
  <si>
    <t>Heckenschnitt</t>
  </si>
  <si>
    <t>einschl. Lockerung der Bodenfläche, Schnittgut wird Eigentum des AN und ist zu beseitigen, Rückschnitt je nach Gehölzart</t>
  </si>
  <si>
    <t>8)</t>
  </si>
  <si>
    <t>Auslichtungs- / Verjüngungsschnitt</t>
  </si>
  <si>
    <t>einschl. Wildwuchs entfernen, verbleibende Äste und Zweige zurückschneiden, abgestorbene, kranke und beschädigte Gehölzteile entfernen,</t>
  </si>
  <si>
    <t xml:space="preserve"> Schnittgut wird Eigentum des AN und ist zu beseitigen, Rückschnitt je nach Gehölzart</t>
  </si>
  <si>
    <t>9)</t>
  </si>
  <si>
    <t>Auf-den-Stock-setzen</t>
  </si>
  <si>
    <t>Schnittgut wird Eigentum des AN und ist zu beseitigen</t>
  </si>
  <si>
    <t>10)</t>
  </si>
  <si>
    <t xml:space="preserve">Wasser kann den vorhandenen Zapfstellen unentgeltlich entnommen werden, Mindestwassermenge je Arbeitsgang je 300 l/Gehölz,  
</t>
  </si>
  <si>
    <t xml:space="preserve"> 8 Arbeitsgänge im Zeitraum Mai bis Oktober nach jeweiliger Vereinbarung mit dem AG</t>
  </si>
  <si>
    <t>11)</t>
  </si>
  <si>
    <t>Regelkontrolle, Verkehrssicherheit</t>
  </si>
  <si>
    <t>Baumkontrolle als Regelkontrolle zur Überprüfung der Verkehrssicherheit durch fachlich qualifizierte Inaugenscheinnahme, gemäß FLL-Richtlinie,</t>
  </si>
  <si>
    <t>Datengrundlage ist der Lageplan mit Baumkataster, Einzelkontrollnachweis führen und Handlungsbedarf festlegen, fachliche Mindesqualifikation:</t>
  </si>
  <si>
    <t>Landschaftsgärtner/-in, Gesamthöhe des Baumes über 25 bis 30 m, Kronendurchmesser 15 bis 20 m, einstämmig</t>
  </si>
  <si>
    <t>12)</t>
  </si>
  <si>
    <t>Kronenauslichtung</t>
  </si>
  <si>
    <t xml:space="preserve">Baumschnitt der Krone, gemäß ZTV-Baumpflege, Kronenauslichtung, zu entfernender Feinast-/Schwachastanteil mittel (ca. 10 %), Gesamthöhe des Baumes </t>
  </si>
  <si>
    <t>über 20 bis 25 m, einstämmig, Stammdurchmesser 30 bis 50 cm, mittlerer Kronendruchmesser über 15 bis 20 m</t>
  </si>
  <si>
    <t>Menge</t>
  </si>
  <si>
    <t>Lebensdauer</t>
  </si>
  <si>
    <t>Instandsetzungskosten</t>
  </si>
  <si>
    <t>Pflegekosten</t>
  </si>
  <si>
    <t>EP in €</t>
  </si>
  <si>
    <t>GP in €</t>
  </si>
  <si>
    <t>Faktor für Betrachtungs-zeitraum 50 Jahre</t>
  </si>
  <si>
    <t>Faktor</t>
  </si>
  <si>
    <t>€</t>
  </si>
  <si>
    <t>€/Jahr</t>
  </si>
  <si>
    <t>gesamt für 50 Jahre, mit Preissteigerung 
2 % pro Jahr, €</t>
  </si>
  <si>
    <t>gesamt, €</t>
  </si>
  <si>
    <t>Eingabe durch Auditor</t>
  </si>
  <si>
    <t>EP * Menge</t>
  </si>
  <si>
    <t>Wenn Lebensdauer &lt;= 50, dann 50/Lebensdauer -1, sonst 0</t>
  </si>
  <si>
    <t>Herstellungskosten GP * Anzahl der Instandsetzungen</t>
  </si>
  <si>
    <t>Herstellungskosten * 1,02 (Zinssatz) ^ Lebensdauer</t>
  </si>
  <si>
    <t>Zierrasen, Gesamtpreis</t>
  </si>
  <si>
    <t>Strapazierrasen, Gesamtpreis</t>
  </si>
  <si>
    <t>Gebrauchsrasen, Gesamtpreis</t>
  </si>
  <si>
    <t>Straßenbäume, Bäume in Grünanlagen, Gesamtpreis</t>
  </si>
  <si>
    <t>Wechselbepflanzung, Gesamtpreis</t>
  </si>
  <si>
    <t>Beetrosen, Gesamtpreis</t>
  </si>
  <si>
    <t>Sträucher größer 1,00 m, Gesamtpreis</t>
  </si>
  <si>
    <t>Stauden, Gesamtpreis</t>
  </si>
  <si>
    <t>Hecken, Gesamtpreis</t>
  </si>
  <si>
    <t>Schotterrasen, Gesamtpreis</t>
  </si>
  <si>
    <t>Teilkriterium 1</t>
  </si>
  <si>
    <t>SUMME Herstellungskosten</t>
  </si>
  <si>
    <t>Ergebnisübersicht für Steckbrief 2.1.1</t>
  </si>
  <si>
    <t>Teilkriterium 3</t>
  </si>
  <si>
    <t>Teilkriterium 2</t>
  </si>
  <si>
    <t>€/m²</t>
  </si>
  <si>
    <t>SUMME Instandsetzungskosten</t>
  </si>
  <si>
    <t>%</t>
  </si>
  <si>
    <t>Lebenszykluskosten für 50 Jahre</t>
  </si>
  <si>
    <t>Maximum in Jahren</t>
  </si>
  <si>
    <t>Herstellungskosten</t>
  </si>
  <si>
    <t>Mauerabdeckungen</t>
  </si>
  <si>
    <t>mit Preissteigerung 
2 % pro Jahr, €</t>
  </si>
  <si>
    <t>Anzahl der Instand-setzungen in 50 Jahren</t>
  </si>
  <si>
    <t>Rohrbrunnen, Filterbrunnen</t>
  </si>
  <si>
    <t>Zierbrunnen, Springbrunnen</t>
  </si>
  <si>
    <t xml:space="preserve">GESAMTFLÄCHE Außenanlagen </t>
  </si>
  <si>
    <t>SUMME Lebenszyklus-kosten</t>
  </si>
  <si>
    <t>Wiese (Landschaftsrasen, Blumenwiese), Gesamtpreis</t>
  </si>
  <si>
    <t>Extensive Dachbegrünung: Vegetationsmatten, Asphalt</t>
  </si>
  <si>
    <t>Extensive Dachbegrünung: Natursteine, Kies und Sandflächen</t>
  </si>
  <si>
    <r>
      <t xml:space="preserve">Kosten pro Jahr (EP), geschätzt, </t>
    </r>
    <r>
      <rPr>
        <b/>
        <sz val="10"/>
        <color indexed="8"/>
        <rFont val="Neue Demos"/>
        <family val="0"/>
      </rPr>
      <t>13)</t>
    </r>
  </si>
  <si>
    <t>mit Sand-Gummi säubern, Laub/Abfall aufnehmen</t>
  </si>
  <si>
    <t>(Rohrbrunnen, Filterbrunnen):                                      Winterfestmachung (1x jährlich), Frühjahres-                          inbetriebnahme (1x jährlich), Stromverbrauch</t>
  </si>
  <si>
    <t>(Zierbrunnenanlagen, Springbrunnen):                                      Winterfestmachung (1x jährlich),
Frühjahresinbetriebnahme (1x jährlich),                                       Stromverbrauch, Hauptinspektion (1x jährlich),
Funktionskontrolle (alle 2 Monate)</t>
  </si>
  <si>
    <t>Hauptinspektion (1x jährlich),
Funktionskontrolle (alle 2 Monate),
Sichtkontrolle (wöchentlich)</t>
  </si>
  <si>
    <t>Wiese (Landschaftsrasen, Blumenwiese)</t>
  </si>
  <si>
    <t>Zaun-, Einfahrtstore, Zauntüren: Stahl verzinkt, Stahl verzinkt und beschichtet, Aluminium</t>
  </si>
  <si>
    <t>Laub entfernen (3-4 x jährlich), Trockenreinigung: Kehren, saugen (4 x jährlich), Nassreinigung (alle 2-4 Jahre)</t>
  </si>
  <si>
    <t>Kiesflächen (Fallschutz)</t>
  </si>
  <si>
    <t>Unrat entfernen (wöchentlich), Laub entfernen (3-4 x jährlich),  egalisieren, harken (14-tägig), Kies nachfüllen (auf Aufforderung)</t>
  </si>
  <si>
    <t>Rindenmulchflächen (Fallschutz), Rasenflächen siehe KGR 575</t>
  </si>
  <si>
    <t>Unrat entfernen (wöchentlich), Laub entfernen (3-4 x jährlich),  egalisieren, harken (14-tägig), Mulch nachfüllen (auf Aufforderung)</t>
  </si>
  <si>
    <t>Unrat entfernen (wöchentlich), Laub entfernen (3-4 x jährlich),  egalisieren, harken (14-tägig), Spielsand reinigen (1 x jährlich), Spielsand nachfüllen (auf Aufforderung)</t>
  </si>
  <si>
    <t>Winterfestmachung (1x jährlich),
Frühjahresinbetriebnahme (1x jährlich),                                       Stromverbrauch</t>
  </si>
  <si>
    <t>Wässern von Straßenbäumen</t>
  </si>
  <si>
    <t>Funktionskontrolle (1x jährlich),
Austausch Leuchtmittel (alle 2 Jahre),                                                                                                                               Stromverbrauch</t>
  </si>
  <si>
    <t>Lockern der offenen Bodendeckerfläche,
trockene Triebe abschneiden,
Unkraut entfernen, Unrat und Steine ab 5 cm Durchmesser entfernen, Bearbeitungstiefe unter Beachtung der jeweiligen Pflanzenart, im Mittel 2 bis 3 cm (6 Arbeitsgänge, erster im April/Mai, letzter im Oktober/November)</t>
  </si>
  <si>
    <r>
      <t xml:space="preserve">Nachsäen an Kahlstellen  (auf Anforderung) </t>
    </r>
    <r>
      <rPr>
        <b/>
        <sz val="10"/>
        <color indexed="8"/>
        <rFont val="Neue Demos"/>
        <family val="0"/>
      </rPr>
      <t>5)</t>
    </r>
  </si>
  <si>
    <t xml:space="preserve"> </t>
  </si>
  <si>
    <t>13)</t>
  </si>
  <si>
    <r>
      <t xml:space="preserve">EP kursiv bedeutet, dass </t>
    </r>
    <r>
      <rPr>
        <u val="single"/>
        <sz val="10"/>
        <rFont val="Neue Demos"/>
        <family val="0"/>
      </rPr>
      <t>keine</t>
    </r>
    <r>
      <rPr>
        <sz val="10"/>
        <rFont val="Neue Demos"/>
        <family val="0"/>
      </rPr>
      <t xml:space="preserve"> Datengrundlagen zur Verfügung standen, es wurde ein grober Schätzpreis eingetragen.</t>
    </r>
  </si>
  <si>
    <t>Mastleuchte: Stahl, nichtrostend; Gusseisen</t>
  </si>
  <si>
    <t>Pollerleuchte: Stahl, nichtrostend; Gusseisen</t>
  </si>
  <si>
    <t>Pollerleuchte: Stahl verzinkt, Stahl verzinkt und beschichtet, Beton, Aluminium</t>
  </si>
  <si>
    <t>Lichtmaste: Stahl verzinkt und beschichtet, Beton, Aluminium</t>
  </si>
  <si>
    <t>Lichtmaste: Holz</t>
  </si>
  <si>
    <t>KGR</t>
  </si>
  <si>
    <t>Wasser kann den vorhandenen Zapfstellen unentgeltlich entnommen werden, Mindestwassermenge je Arbeitsgang 15 l/m², Anzahl der Arbeitsgänge ist</t>
  </si>
  <si>
    <t>Lockern der Rosenfläche, zurückschneiden und an- und abhäufeln, trockene und wilde Triebe sowie verblühte Blütenstände entfernen, Unkraut entfernen, Unrat und Steine ab 5 cm Durchmesser entfernen, Bearbeitungstiefe unter Beachtung der jeweiligen Pflanzenart, im Mittel 2 cm (6 Arbeitsgänge, erster im April/Mai, letzter im Oktober/November)</t>
  </si>
  <si>
    <t>Lockern der Staudenfläche, abgeblühte Triebe abschneiden, Unkraut entfernen,
Unrat und Steine ab 5 cm Durchmesser entfernen,
Bearbeitungstiefe unter Beachtung der jeweiligen Pflanzenart, im Mittel 2 cm (6 Arbeitsgänge, erster im April/Mai, letzter im Oktober/November)</t>
  </si>
  <si>
    <t>Intensive Dachbegrünung: Vegetationsmatten, Asphalt</t>
  </si>
  <si>
    <t>Intensive Dachbegrünung: Natursteine, Kies und Sandflächen</t>
  </si>
  <si>
    <t>ID1</t>
  </si>
  <si>
    <t>ID</t>
  </si>
  <si>
    <t>laufende Datensatznummer</t>
  </si>
  <si>
    <t>ID aus Umfrage</t>
  </si>
  <si>
    <t>1 Ebene</t>
  </si>
  <si>
    <t>2 Ebene</t>
  </si>
  <si>
    <t>3 Ebene</t>
  </si>
  <si>
    <t>KG-CODE</t>
  </si>
  <si>
    <t>Bauteil / Material</t>
  </si>
  <si>
    <t>Beschreibung aus IEMB-Tabelle</t>
  </si>
  <si>
    <t>4 Ebene - Objekt / Material</t>
  </si>
  <si>
    <t>Einheit</t>
  </si>
  <si>
    <t>Quelle</t>
  </si>
  <si>
    <t>Kommentare</t>
  </si>
  <si>
    <t>XY</t>
  </si>
  <si>
    <t>Reinigung und Pflege (mittlere Pflegestufe)</t>
  </si>
  <si>
    <t>min</t>
  </si>
  <si>
    <t>max</t>
  </si>
  <si>
    <t>Leistungsbeschreibung</t>
  </si>
  <si>
    <t>Befestigte Flächen</t>
  </si>
  <si>
    <t>Wege</t>
  </si>
  <si>
    <t>1032</t>
  </si>
  <si>
    <t>500 Außenanlagen</t>
  </si>
  <si>
    <t>520 Befestigte Flächen</t>
  </si>
  <si>
    <t>Kunststoffbeläge</t>
  </si>
  <si>
    <t>Kunststoff</t>
  </si>
  <si>
    <t>Beläge</t>
  </si>
  <si>
    <t>m²</t>
  </si>
  <si>
    <t>20</t>
  </si>
  <si>
    <t>30</t>
  </si>
  <si>
    <t>25</t>
  </si>
  <si>
    <t>??? Was ist das ?</t>
  </si>
  <si>
    <t>1033</t>
  </si>
  <si>
    <t>521_</t>
  </si>
  <si>
    <t>Gummigranulat</t>
  </si>
  <si>
    <t>15</t>
  </si>
  <si>
    <t>1020</t>
  </si>
  <si>
    <t>521_010</t>
  </si>
  <si>
    <t>Decken</t>
  </si>
  <si>
    <t>Beton, Beton auf weichem Unterbau</t>
  </si>
  <si>
    <t>Beton</t>
  </si>
  <si>
    <t>40</t>
  </si>
  <si>
    <t>Kehren (14-tägig), Unrat entfernen (14-tägig), Laub entfernen (3-4 x jährlich), Winterdienst (auf Aufforderung)</t>
  </si>
  <si>
    <t>1021</t>
  </si>
  <si>
    <t>521_011</t>
  </si>
  <si>
    <t>Asphaltbeton</t>
  </si>
  <si>
    <t>1022</t>
  </si>
  <si>
    <t>521_020</t>
  </si>
  <si>
    <t>Pflaster- und Plattenflächen</t>
  </si>
  <si>
    <t>Naturstein hart</t>
  </si>
  <si>
    <t>Pflaster</t>
  </si>
  <si>
    <t>35</t>
  </si>
  <si>
    <t>70</t>
  </si>
  <si>
    <t>50</t>
  </si>
  <si>
    <t>Kehren (14-tägig), Unrat entfernen (14-tägig), Laub entfernen (3-4 x jährlich),  Aufwuchs entfernen (2-3 x jährlich), Winterdienst (auf Aufforderung)</t>
  </si>
  <si>
    <t>1026</t>
  </si>
  <si>
    <t>521_021</t>
  </si>
  <si>
    <t>Naturstein weich auf weichem Unterbau, Klinker auf weichem Unterbau, Kunststeinplatten auf weichem Unterbau</t>
  </si>
  <si>
    <t>Naturstein, weich, auf weichem Unterbau</t>
  </si>
  <si>
    <t>1027</t>
  </si>
  <si>
    <t>521_022</t>
  </si>
  <si>
    <t>Beton auf Betonunterbau, Klinker auf Betonunterbau, Kunststeinplatten auf Betonunterbau, Naturstein weich auf Betonunterbau</t>
  </si>
  <si>
    <t>Beton, auf Betonunterbau</t>
  </si>
  <si>
    <t>60</t>
  </si>
  <si>
    <t>03-Ulonska: "Pflasterdecke auf ungebundener Unterlage"</t>
  </si>
  <si>
    <t>1031</t>
  </si>
  <si>
    <t>521_023</t>
  </si>
  <si>
    <t>Holzpflaster</t>
  </si>
  <si>
    <t>Straßen</t>
  </si>
  <si>
    <t>1034</t>
  </si>
  <si>
    <t>522_010</t>
  </si>
  <si>
    <t>Decken, Beton</t>
  </si>
  <si>
    <t>1035-a</t>
  </si>
  <si>
    <t>522_011</t>
  </si>
  <si>
    <t>Decken: Asphaltbeton aus Hartstein, Asphaltbeton aus Kies</t>
  </si>
  <si>
    <t>Asphaltbeton aus Hartstein</t>
  </si>
  <si>
    <t>1041</t>
  </si>
  <si>
    <t>522_020</t>
  </si>
  <si>
    <t>Pflaster, Beton, auf Betonunterbau</t>
  </si>
  <si>
    <t>1037</t>
  </si>
  <si>
    <t>522_021</t>
  </si>
  <si>
    <t>Pflaster, Beton, auf weichem Unterbau</t>
  </si>
  <si>
    <t>Beton, auf weichem Unterbau</t>
  </si>
  <si>
    <t>1036-b</t>
  </si>
  <si>
    <t>522_022</t>
  </si>
  <si>
    <t>Pflaster, Naturstein, hart, auf Betonunterbau</t>
  </si>
  <si>
    <t>Naturstein, hart, auf Betonunterbau</t>
  </si>
  <si>
    <t>80</t>
  </si>
  <si>
    <t>1036-a</t>
  </si>
  <si>
    <t>522_023</t>
  </si>
  <si>
    <t>Pflaster: Naturstein hart auf weichem Unterbau, Klinker auf Betonunterbau, Naturstein weich auf Betonunterbau, Kunststeinplatten auf Betonunterbau</t>
  </si>
  <si>
    <t>Naturstein hart, auf weichem Unterbau</t>
  </si>
  <si>
    <t>1040</t>
  </si>
  <si>
    <t>522_024</t>
  </si>
  <si>
    <t>Pflaster: Naturstein weich auf weichem Unterbau, Kunststeinplatten auf weichem Unterbau, Klinker auf weichem Unterbau</t>
  </si>
  <si>
    <t>1047-a</t>
  </si>
  <si>
    <t>522_030</t>
  </si>
  <si>
    <t>befahrbare Plätze (Pflaster), Naturstein hart, auf weichem Unterbau oder auf Betonunterbau</t>
  </si>
  <si>
    <t>befahrbare Plätze (Pflaster)</t>
  </si>
  <si>
    <t>1052</t>
  </si>
  <si>
    <t>522_031</t>
  </si>
  <si>
    <t>befahrbare Plätze (Pflaster), Beton oder Klinker oder Kunststeinplatten oder Naturstein weich, auf Betonunterbau</t>
  </si>
  <si>
    <t>1048</t>
  </si>
  <si>
    <t>522_032</t>
  </si>
  <si>
    <t>befahrbare Plätze (Pflaster), Beton oder Klinker oder Kunststeinplatten oder Naturstein weich, auf weichem Unterbau</t>
  </si>
  <si>
    <t>1082</t>
  </si>
  <si>
    <t>522_040</t>
  </si>
  <si>
    <t>Einfassungen</t>
  </si>
  <si>
    <t>Begrenzungen (Bordsteine, Kantensteine), Naturstein</t>
  </si>
  <si>
    <t>Begrenzungen (Bordsteine)</t>
  </si>
  <si>
    <t>Naturstein</t>
  </si>
  <si>
    <t>1081</t>
  </si>
  <si>
    <t>522_041</t>
  </si>
  <si>
    <t>Begrenzungen (Bordsteine, Kantensteine), Beton</t>
  </si>
  <si>
    <t>1085</t>
  </si>
  <si>
    <t>522_042</t>
  </si>
  <si>
    <t>Begrenzungen (Fahrbahnmarkierungen), Farbbeschichtung</t>
  </si>
  <si>
    <t>Begrenzungen (Fahrbahnmarkierungen)</t>
  </si>
  <si>
    <t>Farbbeschichtung</t>
  </si>
  <si>
    <t>3</t>
  </si>
  <si>
    <t>5</t>
  </si>
  <si>
    <t>1086</t>
  </si>
  <si>
    <t>522_043</t>
  </si>
  <si>
    <t>Begrenzungen (Fahrbahnmarkierungen), Kunststoff</t>
  </si>
  <si>
    <t>Kunsstoff</t>
  </si>
  <si>
    <t>10</t>
  </si>
  <si>
    <t>8</t>
  </si>
  <si>
    <t>1106</t>
  </si>
  <si>
    <t>522_050</t>
  </si>
  <si>
    <t>Unterbau</t>
  </si>
  <si>
    <t>Unterbau, gebunden, Beton</t>
  </si>
  <si>
    <t>Unterbau, gebunden</t>
  </si>
  <si>
    <t>1105</t>
  </si>
  <si>
    <t>522_051</t>
  </si>
  <si>
    <t>Unterbau, ungebunden: Recyclingschotter,  Naturkies / Natursand</t>
  </si>
  <si>
    <t>Unterbau, ungebunden</t>
  </si>
  <si>
    <t>Recyclingschotter</t>
  </si>
  <si>
    <t>Plätze, Höfe</t>
  </si>
  <si>
    <t>1056</t>
  </si>
  <si>
    <t>523_010</t>
  </si>
  <si>
    <t>nicht befahrbare Plätze und Höfe, Decken, Beton</t>
  </si>
  <si>
    <t>nicht befahrbare Plätze und Höfe (Decken)</t>
  </si>
  <si>
    <t>1057</t>
  </si>
  <si>
    <t>523_011</t>
  </si>
  <si>
    <t>nicht befahrbare Plätze und Höfe, Decken, Asphaltbeton</t>
  </si>
  <si>
    <t>1058-b</t>
  </si>
  <si>
    <t>523_020</t>
  </si>
  <si>
    <t>nicht befahrbare Plätze und Höfe, Pflaster: Naturstein hart auf Betonunterbau, Naturstein hart auf weichem Unterbau</t>
  </si>
  <si>
    <t>nicht befahrbare Plätze und Höfe (Pflaster)</t>
  </si>
  <si>
    <t>1065</t>
  </si>
  <si>
    <t>523_021</t>
  </si>
  <si>
    <t>nicht befahrbare Plätze und Höfe, Pflaster: Kunststeinplatten auf Betonunterbau, Klinker auf Betonunterbau, Beton, auf Betonunterbau, Naturstein weich auf Betonunterbau</t>
  </si>
  <si>
    <t>Kunststeinplatten, auf Betonunterbau</t>
  </si>
  <si>
    <t>1061</t>
  </si>
  <si>
    <t>523_022</t>
  </si>
  <si>
    <t>nicht befahrbare Plätze und Höfe, Pflaster: Kunststeinplatten auf weichem Unterbau, Naturstein weich auf weichem Unterbau, Klinker auf weichem Unterbau, Beton auf weichem Unterbau</t>
  </si>
  <si>
    <t>Kunststeinplatten, auf weichem Unterbau</t>
  </si>
  <si>
    <t>1067</t>
  </si>
  <si>
    <t>523_023</t>
  </si>
  <si>
    <t>nicht befahrbare Plätze und Höfe, Pflaster, Kunststeinplatten, auf weichem Unterbau</t>
  </si>
  <si>
    <t>1069</t>
  </si>
  <si>
    <t>523_030</t>
  </si>
  <si>
    <t>nicht befahrbare Plätze und Höfe, Beläge, Gummigranulat</t>
  </si>
  <si>
    <t>nicht befahrbare Plätze und Höfe (Beläge)</t>
  </si>
  <si>
    <t>1068</t>
  </si>
  <si>
    <t>523_031</t>
  </si>
  <si>
    <t>nicht befahrbare Plätze und Höfe, Beläge, Kunststoff</t>
  </si>
  <si>
    <t>wasserdurchlässige Flächen</t>
  </si>
  <si>
    <t>wasserdurchlässige Befestigung: Rasengitter aus Beton, Drainpflaster aus Beton</t>
  </si>
  <si>
    <t>unversiegelte Flächen, wasserdurchlässige Befestigung</t>
  </si>
  <si>
    <t>1102</t>
  </si>
  <si>
    <t>523_041</t>
  </si>
  <si>
    <t>wasserdurchlässige Befestigung, Rasengitter aus Kunststoff</t>
  </si>
  <si>
    <t>Rasengitter aus Kunststoff</t>
  </si>
  <si>
    <t>1103</t>
  </si>
  <si>
    <t>523_042</t>
  </si>
  <si>
    <t>wasserdurchlässige Befestigung, besandete Anlagen</t>
  </si>
  <si>
    <t>besandete Anlagen</t>
  </si>
  <si>
    <t>Stellplätze</t>
  </si>
  <si>
    <t>1070</t>
  </si>
  <si>
    <t>524_010</t>
  </si>
  <si>
    <t>Kfz-Stellplätze, Decken</t>
  </si>
  <si>
    <t>1071</t>
  </si>
  <si>
    <t>524_011</t>
  </si>
  <si>
    <t>Decken, Asphaltbeton</t>
  </si>
  <si>
    <t>1077</t>
  </si>
  <si>
    <t>524_020</t>
  </si>
  <si>
    <t>Pflaster, Beton oder Klinker oder Kunststeinplatten oder Naturstein weich, auf Betonunterbau</t>
  </si>
  <si>
    <t>Kfz-Stellplätze, Pflaster</t>
  </si>
  <si>
    <t>1073</t>
  </si>
  <si>
    <t>524_021</t>
  </si>
  <si>
    <t>Pflaster, Beton oder Klinker oder Kunststeinplatten oder Naturstein weich, auf weichem Unterbau</t>
  </si>
  <si>
    <t>1072-a</t>
  </si>
  <si>
    <t>524_030</t>
  </si>
  <si>
    <t>Pflaster, Naturstein, hart, auf weichem Unterbau oder auf Betonunterbau</t>
  </si>
  <si>
    <t>Naturstein, hart, auf weichem Unterbau</t>
  </si>
  <si>
    <t>Sportplatzflächen</t>
  </si>
  <si>
    <t>976-c</t>
  </si>
  <si>
    <t>525_010</t>
  </si>
  <si>
    <t>Sportflächen: Sportrasenflächen, Kunststoffrasenflächen</t>
  </si>
  <si>
    <t>Sportflächen</t>
  </si>
  <si>
    <t>Kunststoffrasenflächen, sandverfüllt</t>
  </si>
  <si>
    <t>Spielplatzflächen</t>
  </si>
  <si>
    <t>976-i</t>
  </si>
  <si>
    <t>526_010</t>
  </si>
  <si>
    <t>Kunststoffflächen</t>
  </si>
  <si>
    <t>Spielflächen</t>
  </si>
  <si>
    <t>976-f</t>
  </si>
  <si>
    <t>526_011</t>
  </si>
  <si>
    <t>Kiesflächen</t>
  </si>
  <si>
    <t>976-h</t>
  </si>
  <si>
    <t>526_012</t>
  </si>
  <si>
    <t>Rasenflächen, Rindenmulchflächen</t>
  </si>
  <si>
    <t>Rasenflächen</t>
  </si>
  <si>
    <t>4</t>
  </si>
  <si>
    <t>976-e</t>
  </si>
  <si>
    <t>526_013</t>
  </si>
  <si>
    <t>Sandflächen</t>
  </si>
  <si>
    <t>Baukonstruktionen in Außenanlagen</t>
  </si>
  <si>
    <t>Einfriedungen</t>
  </si>
  <si>
    <t>952</t>
  </si>
  <si>
    <t>530 Baukonstruktionen in Außenanlagen</t>
  </si>
  <si>
    <t>531_010</t>
  </si>
  <si>
    <t>Mauern</t>
  </si>
  <si>
    <t>Mauern, Natursteine, Natursteinverblender, Klinker, Betonmauersteine, Betonformsteine, Betonsteinverblender, Kalksandsteine, Kalksandsteinverblender, Tonziegelsteine, Trockenmauern</t>
  </si>
  <si>
    <t>Einfriedungen, Mauern</t>
  </si>
  <si>
    <t>Natursteine</t>
  </si>
  <si>
    <t>keine Pflegemaßnahmen</t>
  </si>
  <si>
    <t>957</t>
  </si>
  <si>
    <t>531_020</t>
  </si>
  <si>
    <t>Mauerabdeckungen: Betonfertigteil, Keramik</t>
  </si>
  <si>
    <t>Einfriedungen, Mauerabdeckungen</t>
  </si>
  <si>
    <t>Betonfertigteil</t>
  </si>
  <si>
    <t>956</t>
  </si>
  <si>
    <t>531_021</t>
  </si>
  <si>
    <t>Mauerabdeckungen: Beton, Kunststein</t>
  </si>
  <si>
    <t>959</t>
  </si>
  <si>
    <t>531_022</t>
  </si>
  <si>
    <t>Mauerabdeckungen, Fliesen</t>
  </si>
  <si>
    <t>Fliesen</t>
  </si>
  <si>
    <t>955</t>
  </si>
  <si>
    <t>531_023</t>
  </si>
  <si>
    <t>Mauerabdeckungen, Klinker</t>
  </si>
  <si>
    <t>Klinker</t>
  </si>
  <si>
    <t>965</t>
  </si>
  <si>
    <t>531_024</t>
  </si>
  <si>
    <t>Mauerabdeckungen, Kunststoff</t>
  </si>
  <si>
    <t>961</t>
  </si>
  <si>
    <t>531_025</t>
  </si>
  <si>
    <t>Mauerabdeckungen, Kupferblech</t>
  </si>
  <si>
    <t>Kupferblech</t>
  </si>
  <si>
    <t>954</t>
  </si>
  <si>
    <t>531_026</t>
  </si>
  <si>
    <t>Mauerabdeckungen, Naturstein</t>
  </si>
  <si>
    <t>967</t>
  </si>
  <si>
    <t>531_027</t>
  </si>
  <si>
    <t>Mauerabdeckungen, Zementputz</t>
  </si>
  <si>
    <t>Zementputz</t>
  </si>
  <si>
    <t>966</t>
  </si>
  <si>
    <t>531_028</t>
  </si>
  <si>
    <t>Mauerabdeckungen, Zink</t>
  </si>
  <si>
    <t>Zink</t>
  </si>
  <si>
    <t>963</t>
  </si>
  <si>
    <t>531_029</t>
  </si>
  <si>
    <t>Mauerabdeckungen: Stahl verzinkt, Faserzement, Aluminium</t>
  </si>
  <si>
    <t>Stahl, verzinkt</t>
  </si>
  <si>
    <t>00c_Schäfer: Alu: 30-60-50</t>
  </si>
  <si>
    <t>919</t>
  </si>
  <si>
    <t>531_040</t>
  </si>
  <si>
    <t>Zäune mit Sockel</t>
  </si>
  <si>
    <t>Zäune mit Sockel, Aluminium</t>
  </si>
  <si>
    <t>Einfriedungen, Zäune mit Sockel</t>
  </si>
  <si>
    <t>Aluminium</t>
  </si>
  <si>
    <t>m</t>
  </si>
  <si>
    <t>925-b</t>
  </si>
  <si>
    <t>531_041</t>
  </si>
  <si>
    <t>Zäune mit Sockel, Drahtgeflecht mit Stahlrahmen</t>
  </si>
  <si>
    <t>Drahtgeflecht mit Stahlrahmen</t>
  </si>
  <si>
    <t>925-a</t>
  </si>
  <si>
    <t>531_042</t>
  </si>
  <si>
    <r>
      <t>Lebenszyklus-</t>
    </r>
    <r>
      <rPr>
        <b/>
        <sz val="11"/>
        <color indexed="8"/>
        <rFont val="Neue Demos"/>
        <family val="0"/>
      </rPr>
      <t>kosten insgesamt</t>
    </r>
  </si>
  <si>
    <t>VERHÄLTNIS INSTANDSETZUNGSKOSTEN ZU HERSTELLUNGSKOSTEN: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</si>
</sst>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&quot;€&quot;"/>
    <numFmt numFmtId="166" formatCode="#,##0.0"/>
    <numFmt numFmtId="167" formatCode="#,##0\ _€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name val="Neue Demos"/>
      <family val="0"/>
    </font>
    <font>
      <sz val="10"/>
      <color indexed="8"/>
      <name val="Neue Demos"/>
      <family val="0"/>
    </font>
    <font>
      <b/>
      <sz val="12"/>
      <color indexed="8"/>
      <name val="Neue Demos"/>
      <family val="0"/>
    </font>
    <font>
      <b/>
      <sz val="10"/>
      <color indexed="8"/>
      <name val="Neue Demos"/>
      <family val="0"/>
    </font>
    <font>
      <b/>
      <sz val="10"/>
      <name val="Neue Demos"/>
      <family val="0"/>
    </font>
    <font>
      <b/>
      <sz val="14"/>
      <name val="Neue Demos"/>
      <family val="0"/>
    </font>
    <font>
      <sz val="12"/>
      <name val="Neue Demos"/>
      <family val="0"/>
    </font>
    <font>
      <sz val="12"/>
      <name val="Arial"/>
      <family val="2"/>
    </font>
    <font>
      <b/>
      <sz val="12"/>
      <name val="Neue Demos"/>
      <family val="0"/>
    </font>
    <font>
      <sz val="8"/>
      <name val="Arial"/>
      <family val="2"/>
    </font>
    <font>
      <sz val="10"/>
      <color indexed="53"/>
      <name val="Neue Demos"/>
      <family val="0"/>
    </font>
    <font>
      <b/>
      <sz val="11"/>
      <name val="Neue Demos"/>
      <family val="0"/>
    </font>
    <font>
      <b/>
      <sz val="11"/>
      <color indexed="8"/>
      <name val="Neue Demos"/>
      <family val="0"/>
    </font>
    <font>
      <sz val="11"/>
      <name val="Neue Demos"/>
      <family val="0"/>
    </font>
    <font>
      <sz val="10"/>
      <color indexed="22"/>
      <name val="Neue Demos"/>
      <family val="0"/>
    </font>
    <font>
      <sz val="10"/>
      <color indexed="22"/>
      <name val="Arial"/>
      <family val="2"/>
    </font>
    <font>
      <u val="single"/>
      <sz val="10"/>
      <name val="Neue Demos"/>
      <family val="0"/>
    </font>
    <font>
      <i/>
      <sz val="10"/>
      <name val="Neue Demos"/>
      <family val="0"/>
    </font>
    <font>
      <sz val="10"/>
      <color indexed="12"/>
      <name val="Neue Demos"/>
      <family val="0"/>
    </font>
    <font>
      <i/>
      <sz val="10"/>
      <color indexed="8"/>
      <name val="Neue Demos"/>
      <family val="0"/>
    </font>
    <font>
      <b/>
      <i/>
      <sz val="10"/>
      <color indexed="8"/>
      <name val="Neue Demos"/>
      <family val="0"/>
    </font>
    <font>
      <b/>
      <sz val="10"/>
      <name val="Calibri"/>
      <family val="2"/>
    </font>
    <font>
      <b/>
      <i/>
      <sz val="10"/>
      <name val="Neue Demos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Neue Demos"/>
      <family val="0"/>
    </font>
    <font>
      <sz val="11"/>
      <color indexed="10"/>
      <name val="Arial"/>
      <family val="2"/>
    </font>
    <font>
      <b/>
      <sz val="14"/>
      <name val="Neue Praxis"/>
      <family val="0"/>
    </font>
    <font>
      <b/>
      <sz val="11"/>
      <name val="Neue Praxis"/>
      <family val="0"/>
    </font>
    <font>
      <b/>
      <sz val="20"/>
      <name val="Neue Praxis"/>
      <family val="0"/>
    </font>
    <font>
      <b/>
      <sz val="12"/>
      <color indexed="9"/>
      <name val="Neue Demos"/>
      <family val="0"/>
    </font>
    <font>
      <b/>
      <sz val="12"/>
      <color indexed="16"/>
      <name val="Neue Demo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37" fillId="20" borderId="2" applyNumberFormat="0" applyAlignment="0" applyProtection="0"/>
    <xf numFmtId="0" fontId="55" fillId="0" borderId="0" applyNumberFormat="0" applyFill="0" applyBorder="0" applyAlignment="0" applyProtection="0"/>
    <xf numFmtId="41" fontId="0" fillId="0" borderId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164" fontId="0" fillId="0" borderId="0" applyFill="0" applyBorder="0" applyAlignment="0" applyProtection="0"/>
    <xf numFmtId="0" fontId="42" fillId="4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0" fontId="5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61" fillId="25" borderId="9" applyNumberFormat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6" applyFont="1" applyFill="1" applyBorder="1" applyAlignment="1" applyProtection="1">
      <alignment/>
      <protection/>
    </xf>
    <xf numFmtId="0" fontId="3" fillId="26" borderId="10" xfId="54" applyFont="1" applyFill="1" applyBorder="1" applyAlignment="1">
      <alignment horizontal="center"/>
      <protection/>
    </xf>
    <xf numFmtId="0" fontId="3" fillId="26" borderId="10" xfId="54" applyFont="1" applyFill="1" applyBorder="1" applyAlignment="1">
      <alignment horizontal="center" wrapText="1"/>
      <protection/>
    </xf>
    <xf numFmtId="0" fontId="3" fillId="26" borderId="0" xfId="54" applyFont="1" applyFill="1" applyBorder="1" applyAlignment="1">
      <alignment horizontal="center"/>
      <protection/>
    </xf>
    <xf numFmtId="0" fontId="3" fillId="26" borderId="1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wrapText="1"/>
      <protection/>
    </xf>
    <xf numFmtId="0" fontId="3" fillId="0" borderId="13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right" wrapText="1"/>
      <protection/>
    </xf>
    <xf numFmtId="0" fontId="3" fillId="0" borderId="14" xfId="54" applyFont="1" applyFill="1" applyBorder="1" applyAlignment="1">
      <alignment wrapText="1"/>
      <protection/>
    </xf>
    <xf numFmtId="0" fontId="3" fillId="27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center" wrapText="1"/>
      <protection/>
    </xf>
    <xf numFmtId="0" fontId="5" fillId="0" borderId="14" xfId="54" applyFont="1" applyFill="1" applyBorder="1" applyAlignment="1">
      <alignment horizontal="left" vertical="top" wrapText="1"/>
      <protection/>
    </xf>
    <xf numFmtId="0" fontId="5" fillId="0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left" wrapText="1"/>
      <protection/>
    </xf>
    <xf numFmtId="0" fontId="5" fillId="0" borderId="14" xfId="54" applyFont="1" applyFill="1" applyBorder="1" applyAlignment="1">
      <alignment horizontal="left" wrapText="1"/>
      <protection/>
    </xf>
    <xf numFmtId="0" fontId="5" fillId="0" borderId="14" xfId="54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5" fillId="0" borderId="14" xfId="54" applyFont="1" applyFill="1" applyBorder="1" applyAlignment="1">
      <alignment/>
      <protection/>
    </xf>
    <xf numFmtId="0" fontId="3" fillId="0" borderId="14" xfId="54" applyFont="1" applyFill="1" applyBorder="1" applyAlignment="1">
      <alignment vertical="top" wrapText="1"/>
      <protection/>
    </xf>
    <xf numFmtId="0" fontId="3" fillId="27" borderId="14" xfId="54" applyFont="1" applyFill="1" applyBorder="1" applyAlignment="1">
      <alignment vertical="top" wrapText="1"/>
      <protection/>
    </xf>
    <xf numFmtId="0" fontId="3" fillId="28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3" fillId="26" borderId="26" xfId="54" applyFont="1" applyFill="1" applyBorder="1" applyAlignment="1">
      <alignment horizontal="center"/>
      <protection/>
    </xf>
    <xf numFmtId="0" fontId="3" fillId="26" borderId="27" xfId="54" applyFont="1" applyFill="1" applyBorder="1" applyAlignment="1">
      <alignment horizontal="center" wrapText="1"/>
      <protection/>
    </xf>
    <xf numFmtId="0" fontId="2" fillId="0" borderId="27" xfId="0" applyFont="1" applyBorder="1" applyAlignment="1">
      <alignment wrapText="1"/>
    </xf>
    <xf numFmtId="0" fontId="3" fillId="0" borderId="19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4" fontId="3" fillId="0" borderId="14" xfId="54" applyNumberFormat="1" applyFont="1" applyFill="1" applyBorder="1" applyAlignment="1">
      <alignment horizontal="center" vertical="top" wrapText="1"/>
      <protection/>
    </xf>
    <xf numFmtId="0" fontId="3" fillId="27" borderId="14" xfId="54" applyFont="1" applyFill="1" applyBorder="1" applyAlignment="1">
      <alignment horizontal="left" vertical="top" wrapText="1"/>
      <protection/>
    </xf>
    <xf numFmtId="0" fontId="3" fillId="27" borderId="14" xfId="54" applyFont="1" applyFill="1" applyBorder="1" applyAlignment="1">
      <alignment horizontal="center" vertical="top" wrapText="1"/>
      <protection/>
    </xf>
    <xf numFmtId="0" fontId="3" fillId="0" borderId="14" xfId="54" applyFont="1" applyFill="1" applyBorder="1" applyAlignment="1">
      <alignment horizontal="left" vertical="top" wrapText="1"/>
      <protection/>
    </xf>
    <xf numFmtId="164" fontId="3" fillId="27" borderId="14" xfId="46" applyFont="1" applyFill="1" applyBorder="1" applyAlignment="1" applyProtection="1">
      <alignment horizontal="left" wrapText="1"/>
      <protection/>
    </xf>
    <xf numFmtId="0" fontId="5" fillId="0" borderId="14" xfId="54" applyFont="1" applyFill="1" applyBorder="1" applyAlignment="1">
      <alignment vertical="top" wrapText="1"/>
      <protection/>
    </xf>
    <xf numFmtId="0" fontId="5" fillId="27" borderId="14" xfId="54" applyFont="1" applyFill="1" applyBorder="1" applyAlignment="1">
      <alignment horizontal="left" vertical="top" wrapText="1"/>
      <protection/>
    </xf>
    <xf numFmtId="0" fontId="2" fillId="26" borderId="10" xfId="54" applyFont="1" applyFill="1" applyBorder="1" applyAlignment="1">
      <alignment horizontal="center"/>
      <protection/>
    </xf>
    <xf numFmtId="0" fontId="5" fillId="27" borderId="14" xfId="54" applyFont="1" applyFill="1" applyBorder="1" applyAlignment="1">
      <alignment vertical="top" wrapText="1"/>
      <protection/>
    </xf>
    <xf numFmtId="0" fontId="3" fillId="0" borderId="14" xfId="54" applyFont="1" applyFill="1" applyBorder="1" applyAlignment="1">
      <alignment horizontal="right" vertical="top" wrapText="1"/>
      <protection/>
    </xf>
    <xf numFmtId="0" fontId="3" fillId="27" borderId="14" xfId="54" applyFont="1" applyFill="1" applyBorder="1" applyAlignment="1">
      <alignment horizontal="right" vertical="top" wrapText="1"/>
      <protection/>
    </xf>
    <xf numFmtId="0" fontId="2" fillId="0" borderId="0" xfId="0" applyFont="1" applyAlignment="1">
      <alignment vertical="top"/>
    </xf>
    <xf numFmtId="0" fontId="3" fillId="26" borderId="10" xfId="54" applyFont="1" applyFill="1" applyBorder="1" applyAlignment="1">
      <alignment horizontal="center" vertical="top"/>
      <protection/>
    </xf>
    <xf numFmtId="0" fontId="4" fillId="0" borderId="14" xfId="54" applyFont="1" applyFill="1" applyBorder="1" applyAlignment="1">
      <alignment vertical="top" wrapText="1"/>
      <protection/>
    </xf>
    <xf numFmtId="0" fontId="2" fillId="0" borderId="15" xfId="0" applyFont="1" applyBorder="1" applyAlignment="1">
      <alignment vertical="top"/>
    </xf>
    <xf numFmtId="0" fontId="3" fillId="0" borderId="28" xfId="54" applyFont="1" applyFill="1" applyBorder="1" applyAlignment="1">
      <alignment vertical="top"/>
      <protection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6" fillId="0" borderId="32" xfId="54" applyFont="1" applyFill="1" applyBorder="1" applyAlignment="1">
      <alignment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6" fillId="0" borderId="14" xfId="54" applyFont="1" applyFill="1" applyBorder="1" applyAlignment="1">
      <alignment vertical="top" wrapText="1"/>
      <protection/>
    </xf>
    <xf numFmtId="0" fontId="5" fillId="0" borderId="14" xfId="54" applyFont="1" applyFill="1" applyBorder="1" applyAlignment="1">
      <alignment horizontal="right" vertical="top" wrapText="1"/>
      <protection/>
    </xf>
    <xf numFmtId="0" fontId="3" fillId="28" borderId="14" xfId="54" applyFont="1" applyFill="1" applyBorder="1" applyAlignment="1">
      <alignment vertical="top" wrapText="1"/>
      <protection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29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center" vertical="top"/>
      <protection/>
    </xf>
    <xf numFmtId="4" fontId="3" fillId="0" borderId="14" xfId="54" applyNumberFormat="1" applyFont="1" applyFill="1" applyBorder="1" applyAlignment="1">
      <alignment horizontal="center" vertical="top"/>
      <protection/>
    </xf>
    <xf numFmtId="4" fontId="3" fillId="27" borderId="14" xfId="54" applyNumberFormat="1" applyFont="1" applyFill="1" applyBorder="1" applyAlignment="1">
      <alignment horizontal="center" vertical="top" wrapText="1"/>
      <protection/>
    </xf>
    <xf numFmtId="1" fontId="3" fillId="27" borderId="14" xfId="54" applyNumberFormat="1" applyFont="1" applyFill="1" applyBorder="1" applyAlignment="1">
      <alignment horizontal="center" vertical="top" wrapText="1"/>
      <protection/>
    </xf>
    <xf numFmtId="0" fontId="3" fillId="29" borderId="14" xfId="54" applyFont="1" applyFill="1" applyBorder="1" applyAlignment="1">
      <alignment vertical="top" wrapText="1"/>
      <protection/>
    </xf>
    <xf numFmtId="1" fontId="3" fillId="29" borderId="14" xfId="54" applyNumberFormat="1" applyFont="1" applyFill="1" applyBorder="1" applyAlignment="1">
      <alignment horizontal="center" vertical="top" wrapText="1"/>
      <protection/>
    </xf>
    <xf numFmtId="1" fontId="3" fillId="30" borderId="14" xfId="54" applyNumberFormat="1" applyFont="1" applyFill="1" applyBorder="1" applyAlignment="1">
      <alignment horizontal="center" vertical="top" wrapText="1"/>
      <protection/>
    </xf>
    <xf numFmtId="0" fontId="3" fillId="0" borderId="12" xfId="54" applyFont="1" applyFill="1" applyBorder="1" applyAlignment="1">
      <alignment vertical="top" wrapText="1"/>
      <protection/>
    </xf>
    <xf numFmtId="0" fontId="2" fillId="0" borderId="14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26" borderId="0" xfId="54" applyFont="1" applyFill="1" applyBorder="1" applyAlignment="1">
      <alignment horizontal="center" vertical="top"/>
      <protection/>
    </xf>
    <xf numFmtId="0" fontId="2" fillId="26" borderId="0" xfId="54" applyFont="1" applyFill="1" applyBorder="1" applyAlignment="1">
      <alignment horizontal="center"/>
      <protection/>
    </xf>
    <xf numFmtId="0" fontId="3" fillId="26" borderId="0" xfId="54" applyFont="1" applyFill="1" applyBorder="1" applyAlignment="1">
      <alignment horizontal="left"/>
      <protection/>
    </xf>
    <xf numFmtId="0" fontId="3" fillId="26" borderId="0" xfId="54" applyFont="1" applyFill="1" applyBorder="1" applyAlignment="1">
      <alignment horizontal="center" wrapText="1"/>
      <protection/>
    </xf>
    <xf numFmtId="0" fontId="2" fillId="0" borderId="14" xfId="54" applyFont="1" applyFill="1" applyBorder="1" applyAlignment="1">
      <alignment horizontal="center" vertical="top" wrapText="1"/>
      <protection/>
    </xf>
    <xf numFmtId="0" fontId="5" fillId="27" borderId="14" xfId="54" applyFont="1" applyFill="1" applyBorder="1" applyAlignment="1">
      <alignment horizontal="center" vertical="top" wrapText="1"/>
      <protection/>
    </xf>
    <xf numFmtId="0" fontId="5" fillId="27" borderId="14" xfId="54" applyFont="1" applyFill="1" applyBorder="1" applyAlignment="1">
      <alignment horizontal="right" vertical="top" wrapText="1"/>
      <protection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Alignment="1">
      <alignment/>
    </xf>
    <xf numFmtId="165" fontId="7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27" borderId="14" xfId="54" applyFont="1" applyFill="1" applyBorder="1" applyAlignment="1">
      <alignment vertical="top" wrapText="1"/>
      <protection/>
    </xf>
    <xf numFmtId="0" fontId="6" fillId="27" borderId="21" xfId="54" applyFont="1" applyFill="1" applyBorder="1" applyAlignment="1">
      <alignment vertical="top" wrapText="1"/>
      <protection/>
    </xf>
    <xf numFmtId="0" fontId="6" fillId="0" borderId="14" xfId="54" applyFont="1" applyFill="1" applyBorder="1" applyAlignment="1">
      <alignment horizontal="left" vertical="top" wrapText="1"/>
      <protection/>
    </xf>
    <xf numFmtId="0" fontId="6" fillId="27" borderId="14" xfId="54" applyFont="1" applyFill="1" applyBorder="1" applyAlignment="1">
      <alignment horizontal="left" vertical="top" wrapText="1"/>
      <protection/>
    </xf>
    <xf numFmtId="0" fontId="6" fillId="27" borderId="15" xfId="54" applyFont="1" applyFill="1" applyBorder="1" applyAlignment="1">
      <alignment vertical="top" wrapText="1"/>
      <protection/>
    </xf>
    <xf numFmtId="0" fontId="6" fillId="0" borderId="21" xfId="54" applyFont="1" applyFill="1" applyBorder="1" applyAlignment="1">
      <alignment vertical="top" wrapText="1"/>
      <protection/>
    </xf>
    <xf numFmtId="0" fontId="6" fillId="27" borderId="21" xfId="54" applyFont="1" applyFill="1" applyBorder="1" applyAlignment="1">
      <alignment horizontal="left" vertical="top" wrapText="1"/>
      <protection/>
    </xf>
    <xf numFmtId="0" fontId="6" fillId="0" borderId="21" xfId="54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/>
    </xf>
    <xf numFmtId="0" fontId="2" fillId="27" borderId="14" xfId="54" applyFont="1" applyFill="1" applyBorder="1" applyAlignment="1">
      <alignment horizontal="center" vertical="top" wrapText="1"/>
      <protection/>
    </xf>
    <xf numFmtId="1" fontId="3" fillId="0" borderId="14" xfId="54" applyNumberFormat="1" applyFont="1" applyFill="1" applyBorder="1" applyAlignment="1">
      <alignment horizontal="center" vertical="top" wrapText="1"/>
      <protection/>
    </xf>
    <xf numFmtId="0" fontId="2" fillId="0" borderId="19" xfId="0" applyFont="1" applyBorder="1" applyAlignment="1">
      <alignment horizontal="center" vertical="top"/>
    </xf>
    <xf numFmtId="4" fontId="3" fillId="30" borderId="14" xfId="54" applyNumberFormat="1" applyFont="1" applyFill="1" applyBorder="1" applyAlignment="1">
      <alignment horizontal="center" vertical="top" wrapText="1"/>
      <protection/>
    </xf>
    <xf numFmtId="4" fontId="2" fillId="0" borderId="14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 vertical="top"/>
    </xf>
    <xf numFmtId="0" fontId="3" fillId="26" borderId="10" xfId="54" applyFont="1" applyFill="1" applyBorder="1" applyAlignment="1">
      <alignment horizontal="center" vertical="center"/>
      <protection/>
    </xf>
    <xf numFmtId="0" fontId="3" fillId="26" borderId="10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27" borderId="14" xfId="54" applyFont="1" applyFill="1" applyBorder="1" applyAlignment="1">
      <alignment vertical="center" wrapText="1"/>
      <protection/>
    </xf>
    <xf numFmtId="0" fontId="3" fillId="26" borderId="33" xfId="54" applyFont="1" applyFill="1" applyBorder="1" applyAlignment="1">
      <alignment horizontal="center"/>
      <protection/>
    </xf>
    <xf numFmtId="0" fontId="3" fillId="26" borderId="34" xfId="54" applyFont="1" applyFill="1" applyBorder="1" applyAlignment="1">
      <alignment horizontal="center" vertical="center"/>
      <protection/>
    </xf>
    <xf numFmtId="0" fontId="3" fillId="26" borderId="35" xfId="54" applyFont="1" applyFill="1" applyBorder="1" applyAlignment="1">
      <alignment horizontal="center" vertical="center"/>
      <protection/>
    </xf>
    <xf numFmtId="0" fontId="3" fillId="26" borderId="36" xfId="54" applyFont="1" applyFill="1" applyBorder="1" applyAlignment="1">
      <alignment horizontal="center"/>
      <protection/>
    </xf>
    <xf numFmtId="0" fontId="3" fillId="26" borderId="37" xfId="54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54" applyFont="1" applyFill="1" applyBorder="1" applyAlignment="1">
      <alignment vertical="top"/>
      <protection/>
    </xf>
    <xf numFmtId="4" fontId="3" fillId="20" borderId="10" xfId="54" applyNumberFormat="1" applyFont="1" applyFill="1" applyBorder="1" applyAlignment="1">
      <alignment horizontal="center"/>
      <protection/>
    </xf>
    <xf numFmtId="4" fontId="3" fillId="26" borderId="10" xfId="54" applyNumberFormat="1" applyFont="1" applyFill="1" applyBorder="1" applyAlignment="1">
      <alignment horizontal="center"/>
      <protection/>
    </xf>
    <xf numFmtId="4" fontId="3" fillId="26" borderId="10" xfId="54" applyNumberFormat="1" applyFont="1" applyFill="1" applyBorder="1" applyAlignment="1">
      <alignment horizontal="center" wrapText="1"/>
      <protection/>
    </xf>
    <xf numFmtId="4" fontId="3" fillId="31" borderId="14" xfId="54" applyNumberFormat="1" applyFont="1" applyFill="1" applyBorder="1" applyAlignment="1">
      <alignment horizontal="center" vertical="top" wrapText="1"/>
      <protection/>
    </xf>
    <xf numFmtId="0" fontId="3" fillId="31" borderId="14" xfId="54" applyFont="1" applyFill="1" applyBorder="1" applyAlignment="1">
      <alignment wrapText="1"/>
      <protection/>
    </xf>
    <xf numFmtId="0" fontId="3" fillId="31" borderId="14" xfId="54" applyFont="1" applyFill="1" applyBorder="1" applyAlignment="1">
      <alignment vertical="top" wrapText="1"/>
      <protection/>
    </xf>
    <xf numFmtId="1" fontId="3" fillId="31" borderId="14" xfId="54" applyNumberFormat="1" applyFont="1" applyFill="1" applyBorder="1" applyAlignment="1">
      <alignment horizontal="center" vertical="top" wrapText="1"/>
      <protection/>
    </xf>
    <xf numFmtId="0" fontId="7" fillId="0" borderId="22" xfId="0" applyFont="1" applyBorder="1" applyAlignment="1">
      <alignment vertical="top" wrapText="1"/>
    </xf>
    <xf numFmtId="0" fontId="3" fillId="0" borderId="12" xfId="54" applyFont="1" applyFill="1" applyBorder="1" applyAlignment="1">
      <alignment wrapText="1"/>
      <protection/>
    </xf>
    <xf numFmtId="0" fontId="3" fillId="27" borderId="13" xfId="54" applyFont="1" applyFill="1" applyBorder="1" applyAlignment="1">
      <alignment wrapText="1"/>
      <protection/>
    </xf>
    <xf numFmtId="0" fontId="3" fillId="0" borderId="13" xfId="54" applyFont="1" applyFill="1" applyBorder="1" applyAlignment="1">
      <alignment wrapText="1"/>
      <protection/>
    </xf>
    <xf numFmtId="0" fontId="3" fillId="31" borderId="13" xfId="54" applyFont="1" applyFill="1" applyBorder="1" applyAlignment="1">
      <alignment wrapText="1"/>
      <protection/>
    </xf>
    <xf numFmtId="0" fontId="5" fillId="0" borderId="13" xfId="54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3" fillId="31" borderId="14" xfId="54" applyFont="1" applyFill="1" applyBorder="1" applyAlignment="1">
      <alignment horizontal="right" wrapText="1"/>
      <protection/>
    </xf>
    <xf numFmtId="0" fontId="2" fillId="31" borderId="0" xfId="0" applyFont="1" applyFill="1" applyAlignment="1">
      <alignment/>
    </xf>
    <xf numFmtId="0" fontId="6" fillId="31" borderId="21" xfId="54" applyFont="1" applyFill="1" applyBorder="1" applyAlignment="1">
      <alignment horizontal="left" vertical="top" wrapText="1"/>
      <protection/>
    </xf>
    <xf numFmtId="0" fontId="2" fillId="0" borderId="38" xfId="0" applyFont="1" applyBorder="1" applyAlignment="1">
      <alignment/>
    </xf>
    <xf numFmtId="0" fontId="3" fillId="25" borderId="14" xfId="54" applyFont="1" applyFill="1" applyBorder="1" applyAlignment="1">
      <alignment horizontal="center" vertical="center" wrapText="1"/>
      <protection/>
    </xf>
    <xf numFmtId="4" fontId="16" fillId="25" borderId="14" xfId="54" applyNumberFormat="1" applyFont="1" applyFill="1" applyBorder="1" applyAlignment="1">
      <alignment horizontal="center" vertical="top" wrapText="1"/>
      <protection/>
    </xf>
    <xf numFmtId="0" fontId="17" fillId="25" borderId="14" xfId="0" applyFont="1" applyFill="1" applyBorder="1" applyAlignment="1">
      <alignment horizontal="center" vertical="top" wrapText="1"/>
    </xf>
    <xf numFmtId="4" fontId="16" fillId="25" borderId="14" xfId="0" applyNumberFormat="1" applyFont="1" applyFill="1" applyBorder="1" applyAlignment="1">
      <alignment horizontal="center" vertical="top"/>
    </xf>
    <xf numFmtId="0" fontId="16" fillId="25" borderId="14" xfId="54" applyFont="1" applyFill="1" applyBorder="1" applyAlignment="1">
      <alignment horizontal="center" vertical="top" wrapText="1"/>
      <protection/>
    </xf>
    <xf numFmtId="167" fontId="6" fillId="0" borderId="14" xfId="54" applyNumberFormat="1" applyFont="1" applyFill="1" applyBorder="1" applyAlignment="1">
      <alignment horizontal="center" vertical="top" wrapText="1"/>
      <protection/>
    </xf>
    <xf numFmtId="167" fontId="6" fillId="27" borderId="14" xfId="54" applyNumberFormat="1" applyFont="1" applyFill="1" applyBorder="1" applyAlignment="1">
      <alignment horizontal="center" vertical="top" wrapText="1"/>
      <protection/>
    </xf>
    <xf numFmtId="0" fontId="6" fillId="0" borderId="14" xfId="54" applyFont="1" applyFill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26" borderId="33" xfId="54" applyFont="1" applyFill="1" applyBorder="1" applyAlignment="1">
      <alignment horizontal="center" wrapText="1"/>
      <protection/>
    </xf>
    <xf numFmtId="164" fontId="3" fillId="0" borderId="14" xfId="46" applyFont="1" applyFill="1" applyBorder="1" applyAlignment="1" applyProtection="1">
      <alignment horizontal="left" wrapText="1"/>
      <protection/>
    </xf>
    <xf numFmtId="0" fontId="2" fillId="0" borderId="14" xfId="0" applyFont="1" applyBorder="1" applyAlignment="1">
      <alignment horizontal="left" wrapText="1"/>
    </xf>
    <xf numFmtId="1" fontId="2" fillId="27" borderId="14" xfId="54" applyNumberFormat="1" applyFont="1" applyFill="1" applyBorder="1" applyAlignment="1">
      <alignment horizontal="center" vertical="top" wrapText="1"/>
      <protection/>
    </xf>
    <xf numFmtId="2" fontId="3" fillId="27" borderId="14" xfId="54" applyNumberFormat="1" applyFont="1" applyFill="1" applyBorder="1" applyAlignment="1">
      <alignment horizontal="center" vertical="top" wrapText="1"/>
      <protection/>
    </xf>
    <xf numFmtId="2" fontId="3" fillId="30" borderId="14" xfId="54" applyNumberFormat="1" applyFont="1" applyFill="1" applyBorder="1" applyAlignment="1">
      <alignment horizontal="center" vertical="top" wrapText="1"/>
      <protection/>
    </xf>
    <xf numFmtId="2" fontId="3" fillId="0" borderId="14" xfId="54" applyNumberFormat="1" applyFont="1" applyFill="1" applyBorder="1" applyAlignment="1">
      <alignment horizontal="center" vertical="top" wrapText="1"/>
      <protection/>
    </xf>
    <xf numFmtId="2" fontId="3" fillId="31" borderId="14" xfId="54" applyNumberFormat="1" applyFont="1" applyFill="1" applyBorder="1" applyAlignment="1">
      <alignment horizontal="center" vertical="top" wrapText="1"/>
      <protection/>
    </xf>
    <xf numFmtId="1" fontId="2" fillId="0" borderId="14" xfId="54" applyNumberFormat="1" applyFont="1" applyFill="1" applyBorder="1" applyAlignment="1">
      <alignment horizontal="center" vertical="top" wrapText="1"/>
      <protection/>
    </xf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2" fillId="31" borderId="14" xfId="54" applyFont="1" applyFill="1" applyBorder="1" applyAlignment="1">
      <alignment horizontal="center" vertical="top" wrapText="1"/>
      <protection/>
    </xf>
    <xf numFmtId="0" fontId="6" fillId="0" borderId="14" xfId="0" applyFont="1" applyBorder="1" applyAlignment="1">
      <alignment horizontal="right"/>
    </xf>
    <xf numFmtId="0" fontId="4" fillId="0" borderId="14" xfId="54" applyFont="1" applyFill="1" applyBorder="1" applyAlignment="1">
      <alignment horizontal="left"/>
      <protection/>
    </xf>
    <xf numFmtId="0" fontId="5" fillId="0" borderId="14" xfId="54" applyFont="1" applyFill="1" applyBorder="1" applyAlignment="1">
      <alignment horizontal="left"/>
      <protection/>
    </xf>
    <xf numFmtId="0" fontId="5" fillId="0" borderId="14" xfId="54" applyFont="1" applyFill="1" applyBorder="1" applyAlignment="1">
      <alignment horizontal="left" vertical="top"/>
      <protection/>
    </xf>
    <xf numFmtId="0" fontId="2" fillId="0" borderId="14" xfId="54" applyFont="1" applyFill="1" applyBorder="1" applyAlignment="1">
      <alignment horizontal="center" vertical="top"/>
      <protection/>
    </xf>
    <xf numFmtId="164" fontId="3" fillId="27" borderId="14" xfId="46" applyFont="1" applyFill="1" applyBorder="1" applyAlignment="1" applyProtection="1">
      <alignment horizontal="left" vertical="top" wrapText="1"/>
      <protection/>
    </xf>
    <xf numFmtId="164" fontId="3" fillId="0" borderId="14" xfId="46" applyFont="1" applyFill="1" applyBorder="1" applyAlignment="1" applyProtection="1">
      <alignment horizontal="left" vertical="top" wrapText="1"/>
      <protection/>
    </xf>
    <xf numFmtId="0" fontId="4" fillId="0" borderId="14" xfId="54" applyFont="1" applyFill="1" applyBorder="1" applyAlignment="1">
      <alignment horizontal="left" wrapText="1"/>
      <protection/>
    </xf>
    <xf numFmtId="0" fontId="4" fillId="0" borderId="14" xfId="54" applyFont="1" applyFill="1" applyBorder="1" applyAlignment="1">
      <alignment/>
      <protection/>
    </xf>
    <xf numFmtId="0" fontId="4" fillId="0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left"/>
      <protection/>
    </xf>
    <xf numFmtId="0" fontId="2" fillId="0" borderId="14" xfId="0" applyFont="1" applyBorder="1" applyAlignment="1">
      <alignment vertical="top"/>
    </xf>
    <xf numFmtId="0" fontId="3" fillId="31" borderId="12" xfId="54" applyFont="1" applyFill="1" applyBorder="1" applyAlignment="1">
      <alignment wrapText="1"/>
      <protection/>
    </xf>
    <xf numFmtId="0" fontId="3" fillId="29" borderId="13" xfId="54" applyFont="1" applyFill="1" applyBorder="1" applyAlignment="1">
      <alignment wrapText="1"/>
      <protection/>
    </xf>
    <xf numFmtId="0" fontId="3" fillId="26" borderId="39" xfId="54" applyFont="1" applyFill="1" applyBorder="1" applyAlignment="1">
      <alignment horizontal="center" vertical="top" wrapText="1"/>
      <protection/>
    </xf>
    <xf numFmtId="0" fontId="3" fillId="26" borderId="39" xfId="54" applyFont="1" applyFill="1" applyBorder="1" applyAlignment="1">
      <alignment horizontal="center" wrapText="1"/>
      <protection/>
    </xf>
    <xf numFmtId="0" fontId="3" fillId="26" borderId="40" xfId="54" applyFont="1" applyFill="1" applyBorder="1" applyAlignment="1">
      <alignment horizontal="center" wrapText="1"/>
      <protection/>
    </xf>
    <xf numFmtId="0" fontId="3" fillId="26" borderId="41" xfId="54" applyFont="1" applyFill="1" applyBorder="1" applyAlignment="1">
      <alignment horizontal="center" vertical="top" wrapText="1"/>
      <protection/>
    </xf>
    <xf numFmtId="0" fontId="3" fillId="26" borderId="34" xfId="54" applyFont="1" applyFill="1" applyBorder="1" applyAlignment="1">
      <alignment horizontal="center" wrapText="1"/>
      <protection/>
    </xf>
    <xf numFmtId="0" fontId="3" fillId="26" borderId="35" xfId="54" applyFont="1" applyFill="1" applyBorder="1" applyAlignment="1">
      <alignment horizontal="center" wrapText="1"/>
      <protection/>
    </xf>
    <xf numFmtId="0" fontId="3" fillId="20" borderId="42" xfId="54" applyFont="1" applyFill="1" applyBorder="1" applyAlignment="1">
      <alignment horizontal="center" vertical="center" wrapText="1"/>
      <protection/>
    </xf>
    <xf numFmtId="4" fontId="3" fillId="20" borderId="39" xfId="54" applyNumberFormat="1" applyFont="1" applyFill="1" applyBorder="1" applyAlignment="1">
      <alignment horizontal="center" wrapText="1"/>
      <protection/>
    </xf>
    <xf numFmtId="4" fontId="3" fillId="26" borderId="39" xfId="54" applyNumberFormat="1" applyFont="1" applyFill="1" applyBorder="1" applyAlignment="1">
      <alignment horizontal="center" wrapText="1"/>
      <protection/>
    </xf>
    <xf numFmtId="49" fontId="5" fillId="26" borderId="39" xfId="54" applyNumberFormat="1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/>
      <protection/>
    </xf>
    <xf numFmtId="2" fontId="3" fillId="0" borderId="14" xfId="54" applyNumberFormat="1" applyFont="1" applyFill="1" applyBorder="1" applyAlignment="1">
      <alignment horizontal="center" vertical="top"/>
      <protection/>
    </xf>
    <xf numFmtId="0" fontId="3" fillId="0" borderId="14" xfId="54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12" fillId="27" borderId="14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top" wrapText="1"/>
      <protection/>
    </xf>
    <xf numFmtId="0" fontId="3" fillId="0" borderId="14" xfId="54" applyFont="1" applyFill="1" applyBorder="1" applyAlignment="1">
      <alignment horizontal="left" vertical="top"/>
      <protection/>
    </xf>
    <xf numFmtId="0" fontId="3" fillId="31" borderId="14" xfId="54" applyFont="1" applyFill="1" applyBorder="1" applyAlignment="1">
      <alignment horizontal="left" vertical="top" wrapText="1"/>
      <protection/>
    </xf>
    <xf numFmtId="0" fontId="3" fillId="31" borderId="14" xfId="54" applyFont="1" applyFill="1" applyBorder="1" applyAlignment="1">
      <alignment horizontal="center" vertical="top" wrapText="1"/>
      <protection/>
    </xf>
    <xf numFmtId="0" fontId="12" fillId="0" borderId="14" xfId="54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vertical="top" wrapText="1"/>
    </xf>
    <xf numFmtId="0" fontId="14" fillId="25" borderId="14" xfId="54" applyFont="1" applyFill="1" applyBorder="1" applyAlignment="1">
      <alignment horizontal="center" vertical="center" wrapText="1"/>
      <protection/>
    </xf>
    <xf numFmtId="0" fontId="14" fillId="32" borderId="14" xfId="54" applyFont="1" applyFill="1" applyBorder="1" applyAlignment="1">
      <alignment horizontal="left" vertical="center" wrapText="1"/>
      <protection/>
    </xf>
    <xf numFmtId="4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165" fontId="13" fillId="0" borderId="14" xfId="0" applyNumberFormat="1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top"/>
    </xf>
    <xf numFmtId="165" fontId="13" fillId="0" borderId="14" xfId="0" applyNumberFormat="1" applyFont="1" applyBorder="1" applyAlignment="1">
      <alignment horizontal="left" vertical="top"/>
    </xf>
    <xf numFmtId="164" fontId="19" fillId="0" borderId="14" xfId="46" applyFont="1" applyFill="1" applyBorder="1" applyAlignment="1">
      <alignment horizontal="left" vertical="top" wrapText="1"/>
    </xf>
    <xf numFmtId="164" fontId="19" fillId="31" borderId="14" xfId="46" applyFont="1" applyFill="1" applyBorder="1" applyAlignment="1">
      <alignment horizontal="left" vertical="top" wrapText="1"/>
    </xf>
    <xf numFmtId="4" fontId="2" fillId="25" borderId="14" xfId="54" applyNumberFormat="1" applyFont="1" applyFill="1" applyBorder="1" applyAlignment="1">
      <alignment horizontal="center" vertical="top" wrapText="1"/>
      <protection/>
    </xf>
    <xf numFmtId="0" fontId="0" fillId="25" borderId="14" xfId="0" applyFont="1" applyFill="1" applyBorder="1" applyAlignment="1">
      <alignment horizontal="center" vertical="top" wrapText="1"/>
    </xf>
    <xf numFmtId="0" fontId="2" fillId="0" borderId="14" xfId="54" applyFont="1" applyFill="1" applyBorder="1" applyAlignment="1">
      <alignment horizontal="center"/>
      <protection/>
    </xf>
    <xf numFmtId="0" fontId="0" fillId="0" borderId="14" xfId="0" applyFont="1" applyBorder="1" applyAlignment="1">
      <alignment/>
    </xf>
    <xf numFmtId="4" fontId="2" fillId="25" borderId="14" xfId="0" applyNumberFormat="1" applyFont="1" applyFill="1" applyBorder="1" applyAlignment="1">
      <alignment horizontal="center" vertical="top"/>
    </xf>
    <xf numFmtId="0" fontId="2" fillId="25" borderId="14" xfId="54" applyFont="1" applyFill="1" applyBorder="1" applyAlignment="1">
      <alignment horizontal="center" vertical="top" wrapText="1"/>
      <protection/>
    </xf>
    <xf numFmtId="164" fontId="2" fillId="27" borderId="14" xfId="46" applyFont="1" applyFill="1" applyBorder="1" applyAlignment="1">
      <alignment horizontal="left" vertical="top" wrapText="1"/>
    </xf>
    <xf numFmtId="164" fontId="2" fillId="0" borderId="14" xfId="46" applyFont="1" applyFill="1" applyBorder="1" applyAlignment="1">
      <alignment horizontal="left" vertical="top" wrapText="1"/>
    </xf>
    <xf numFmtId="164" fontId="2" fillId="31" borderId="14" xfId="46" applyFont="1" applyFill="1" applyBorder="1" applyAlignment="1">
      <alignment horizontal="left" vertical="top" wrapText="1"/>
    </xf>
    <xf numFmtId="164" fontId="19" fillId="27" borderId="14" xfId="46" applyFont="1" applyFill="1" applyBorder="1" applyAlignment="1">
      <alignment horizontal="left" vertical="top" wrapText="1"/>
    </xf>
    <xf numFmtId="164" fontId="2" fillId="0" borderId="14" xfId="46" applyFont="1" applyFill="1" applyBorder="1" applyAlignment="1">
      <alignment horizontal="left" wrapText="1"/>
    </xf>
    <xf numFmtId="164" fontId="2" fillId="0" borderId="0" xfId="46" applyFont="1" applyFill="1" applyAlignment="1">
      <alignment vertical="top"/>
    </xf>
    <xf numFmtId="4" fontId="2" fillId="20" borderId="10" xfId="54" applyNumberFormat="1" applyFont="1" applyFill="1" applyBorder="1" applyAlignment="1">
      <alignment horizontal="center"/>
      <protection/>
    </xf>
    <xf numFmtId="4" fontId="2" fillId="20" borderId="39" xfId="54" applyNumberFormat="1" applyFont="1" applyFill="1" applyBorder="1" applyAlignment="1">
      <alignment horizontal="center" wrapText="1"/>
      <protection/>
    </xf>
    <xf numFmtId="4" fontId="2" fillId="0" borderId="14" xfId="54" applyNumberFormat="1" applyFont="1" applyFill="1" applyBorder="1" applyAlignment="1">
      <alignment horizontal="center" vertical="top"/>
      <protection/>
    </xf>
    <xf numFmtId="0" fontId="6" fillId="0" borderId="14" xfId="54" applyFont="1" applyFill="1" applyBorder="1" applyAlignment="1">
      <alignment wrapText="1"/>
      <protection/>
    </xf>
    <xf numFmtId="0" fontId="20" fillId="0" borderId="14" xfId="54" applyFont="1" applyFill="1" applyBorder="1" applyAlignment="1">
      <alignment vertical="top" wrapText="1"/>
      <protection/>
    </xf>
    <xf numFmtId="0" fontId="3" fillId="33" borderId="0" xfId="54" applyFont="1" applyFill="1" applyBorder="1" applyAlignment="1">
      <alignment horizontal="center" wrapText="1"/>
      <protection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wrapText="1"/>
      <protection/>
    </xf>
    <xf numFmtId="0" fontId="3" fillId="29" borderId="11" xfId="54" applyFont="1" applyFill="1" applyBorder="1" applyAlignment="1">
      <alignment wrapText="1"/>
      <protection/>
    </xf>
    <xf numFmtId="0" fontId="6" fillId="0" borderId="19" xfId="54" applyFont="1" applyFill="1" applyBorder="1" applyAlignment="1">
      <alignment vertical="top" wrapText="1"/>
      <protection/>
    </xf>
    <xf numFmtId="0" fontId="3" fillId="29" borderId="19" xfId="54" applyFont="1" applyFill="1" applyBorder="1" applyAlignment="1">
      <alignment wrapText="1"/>
      <protection/>
    </xf>
    <xf numFmtId="0" fontId="3" fillId="0" borderId="19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4" fontId="2" fillId="0" borderId="14" xfId="54" applyNumberFormat="1" applyFont="1" applyFill="1" applyBorder="1" applyAlignment="1">
      <alignment horizontal="center" vertical="top" wrapText="1"/>
      <protection/>
    </xf>
    <xf numFmtId="1" fontId="6" fillId="26" borderId="0" xfId="54" applyNumberFormat="1" applyFont="1" applyFill="1" applyBorder="1" applyAlignment="1">
      <alignment horizontal="center"/>
      <protection/>
    </xf>
    <xf numFmtId="1" fontId="23" fillId="26" borderId="10" xfId="54" applyNumberFormat="1" applyFont="1" applyFill="1" applyBorder="1" applyAlignment="1">
      <alignment horizontal="center"/>
      <protection/>
    </xf>
    <xf numFmtId="0" fontId="21" fillId="27" borderId="14" xfId="54" applyFont="1" applyFill="1" applyBorder="1" applyAlignment="1">
      <alignment wrapText="1"/>
      <protection/>
    </xf>
    <xf numFmtId="0" fontId="21" fillId="27" borderId="14" xfId="54" applyFont="1" applyFill="1" applyBorder="1" applyAlignment="1">
      <alignment horizontal="center" vertical="top" wrapText="1"/>
      <protection/>
    </xf>
    <xf numFmtId="0" fontId="19" fillId="27" borderId="14" xfId="54" applyFont="1" applyFill="1" applyBorder="1" applyAlignment="1">
      <alignment horizontal="center" vertical="top" wrapText="1"/>
      <protection/>
    </xf>
    <xf numFmtId="0" fontId="22" fillId="0" borderId="14" xfId="54" applyFont="1" applyFill="1" applyBorder="1" applyAlignment="1">
      <alignment horizontal="left" vertical="top"/>
      <protection/>
    </xf>
    <xf numFmtId="167" fontId="2" fillId="0" borderId="14" xfId="54" applyNumberFormat="1" applyFont="1" applyFill="1" applyBorder="1" applyAlignment="1">
      <alignment horizontal="center" vertical="top" wrapText="1"/>
      <protection/>
    </xf>
    <xf numFmtId="167" fontId="2" fillId="27" borderId="14" xfId="54" applyNumberFormat="1" applyFont="1" applyFill="1" applyBorder="1" applyAlignment="1">
      <alignment horizontal="center" vertical="top" wrapText="1"/>
      <protection/>
    </xf>
    <xf numFmtId="0" fontId="3" fillId="0" borderId="21" xfId="54" applyFont="1" applyFill="1" applyBorder="1" applyAlignment="1">
      <alignment vertical="top" wrapText="1"/>
      <protection/>
    </xf>
    <xf numFmtId="0" fontId="3" fillId="26" borderId="0" xfId="54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 vertical="center"/>
      <protection/>
    </xf>
    <xf numFmtId="0" fontId="5" fillId="0" borderId="14" xfId="54" applyFont="1" applyFill="1" applyBorder="1" applyAlignment="1">
      <alignment horizontal="left" vertical="center" wrapText="1"/>
      <protection/>
    </xf>
    <xf numFmtId="0" fontId="3" fillId="0" borderId="14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3" fillId="0" borderId="14" xfId="54" applyFont="1" applyFill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2" xfId="54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right" vertical="top" wrapText="1"/>
      <protection/>
    </xf>
    <xf numFmtId="0" fontId="3" fillId="27" borderId="13" xfId="54" applyFont="1" applyFill="1" applyBorder="1" applyAlignment="1">
      <alignment horizontal="right" vertical="top" wrapText="1"/>
      <protection/>
    </xf>
    <xf numFmtId="167" fontId="6" fillId="0" borderId="19" xfId="54" applyNumberFormat="1" applyFont="1" applyFill="1" applyBorder="1" applyAlignment="1">
      <alignment horizontal="center" vertical="top" wrapText="1"/>
      <protection/>
    </xf>
    <xf numFmtId="0" fontId="6" fillId="0" borderId="14" xfId="54" applyFont="1" applyFill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167" fontId="24" fillId="27" borderId="14" xfId="54" applyNumberFormat="1" applyFont="1" applyFill="1" applyBorder="1" applyAlignment="1">
      <alignment horizontal="center" vertical="top" wrapText="1"/>
      <protection/>
    </xf>
    <xf numFmtId="0" fontId="3" fillId="31" borderId="12" xfId="54" applyFont="1" applyFill="1" applyBorder="1" applyAlignment="1">
      <alignment horizontal="center" vertical="top" wrapText="1"/>
      <protection/>
    </xf>
    <xf numFmtId="0" fontId="3" fillId="31" borderId="13" xfId="54" applyFont="1" applyFill="1" applyBorder="1" applyAlignment="1">
      <alignment horizontal="right" vertical="top" wrapText="1"/>
      <protection/>
    </xf>
    <xf numFmtId="0" fontId="2" fillId="0" borderId="21" xfId="54" applyFont="1" applyFill="1" applyBorder="1" applyAlignment="1">
      <alignment horizontal="center" vertical="top" wrapText="1"/>
      <protection/>
    </xf>
    <xf numFmtId="167" fontId="2" fillId="0" borderId="21" xfId="54" applyNumberFormat="1" applyFont="1" applyFill="1" applyBorder="1" applyAlignment="1">
      <alignment horizontal="center" vertical="top" wrapText="1"/>
      <protection/>
    </xf>
    <xf numFmtId="167" fontId="6" fillId="0" borderId="21" xfId="54" applyNumberFormat="1" applyFont="1" applyFill="1" applyBorder="1" applyAlignment="1">
      <alignment horizontal="center" vertical="top" wrapText="1"/>
      <protection/>
    </xf>
    <xf numFmtId="167" fontId="6" fillId="31" borderId="14" xfId="54" applyNumberFormat="1" applyFont="1" applyFill="1" applyBorder="1" applyAlignment="1">
      <alignment horizontal="center" vertical="top" wrapText="1"/>
      <protection/>
    </xf>
    <xf numFmtId="0" fontId="3" fillId="31" borderId="14" xfId="54" applyFont="1" applyFill="1" applyBorder="1" applyAlignment="1">
      <alignment horizontal="right" vertical="top" wrapText="1"/>
      <protection/>
    </xf>
    <xf numFmtId="0" fontId="5" fillId="31" borderId="14" xfId="54" applyFont="1" applyFill="1" applyBorder="1" applyAlignment="1">
      <alignment horizontal="left" vertical="top" wrapText="1"/>
      <protection/>
    </xf>
    <xf numFmtId="167" fontId="6" fillId="0" borderId="12" xfId="54" applyNumberFormat="1" applyFont="1" applyFill="1" applyBorder="1" applyAlignment="1">
      <alignment horizontal="center" vertical="top" wrapText="1"/>
      <protection/>
    </xf>
    <xf numFmtId="167" fontId="6" fillId="27" borderId="12" xfId="54" applyNumberFormat="1" applyFont="1" applyFill="1" applyBorder="1" applyAlignment="1">
      <alignment horizontal="center" vertical="top" wrapText="1"/>
      <protection/>
    </xf>
    <xf numFmtId="3" fontId="6" fillId="27" borderId="12" xfId="54" applyNumberFormat="1" applyFont="1" applyFill="1" applyBorder="1" applyAlignment="1">
      <alignment horizontal="center" vertical="top" wrapText="1"/>
      <protection/>
    </xf>
    <xf numFmtId="0" fontId="5" fillId="31" borderId="12" xfId="54" applyFont="1" applyFill="1" applyBorder="1" applyAlignment="1">
      <alignment horizontal="center" vertical="top" wrapText="1"/>
      <protection/>
    </xf>
    <xf numFmtId="167" fontId="2" fillId="0" borderId="12" xfId="54" applyNumberFormat="1" applyFont="1" applyFill="1" applyBorder="1" applyAlignment="1">
      <alignment horizontal="center" vertical="top" wrapText="1"/>
      <protection/>
    </xf>
    <xf numFmtId="167" fontId="2" fillId="27" borderId="12" xfId="54" applyNumberFormat="1" applyFont="1" applyFill="1" applyBorder="1" applyAlignment="1">
      <alignment horizontal="center" vertical="top" wrapText="1"/>
      <protection/>
    </xf>
    <xf numFmtId="3" fontId="2" fillId="27" borderId="12" xfId="54" applyNumberFormat="1" applyFont="1" applyFill="1" applyBorder="1" applyAlignment="1">
      <alignment horizontal="center" vertical="top" wrapText="1"/>
      <protection/>
    </xf>
    <xf numFmtId="0" fontId="6" fillId="27" borderId="14" xfId="54" applyFont="1" applyFill="1" applyBorder="1" applyAlignment="1">
      <alignment horizontal="center" vertical="top" wrapText="1"/>
      <protection/>
    </xf>
    <xf numFmtId="0" fontId="6" fillId="31" borderId="14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vertical="center" wrapText="1"/>
      <protection/>
    </xf>
    <xf numFmtId="0" fontId="3" fillId="26" borderId="39" xfId="54" applyFont="1" applyFill="1" applyBorder="1" applyAlignment="1">
      <alignment horizontal="center" vertical="center" wrapText="1"/>
      <protection/>
    </xf>
    <xf numFmtId="0" fontId="3" fillId="31" borderId="14" xfId="54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4" xfId="54" applyFont="1" applyFill="1" applyBorder="1" applyAlignment="1">
      <alignment vertical="center"/>
      <protection/>
    </xf>
    <xf numFmtId="167" fontId="2" fillId="0" borderId="13" xfId="54" applyNumberFormat="1" applyFont="1" applyFill="1" applyBorder="1" applyAlignment="1">
      <alignment horizontal="center" vertical="top" wrapText="1"/>
      <protection/>
    </xf>
    <xf numFmtId="0" fontId="5" fillId="31" borderId="21" xfId="54" applyFont="1" applyFill="1" applyBorder="1" applyAlignment="1">
      <alignment horizontal="left" vertical="top" wrapText="1"/>
      <protection/>
    </xf>
    <xf numFmtId="0" fontId="3" fillId="0" borderId="38" xfId="54" applyFont="1" applyFill="1" applyBorder="1" applyAlignment="1">
      <alignment horizontal="right" wrapText="1"/>
      <protection/>
    </xf>
    <xf numFmtId="0" fontId="3" fillId="0" borderId="38" xfId="54" applyFont="1" applyFill="1" applyBorder="1" applyAlignment="1">
      <alignment wrapText="1"/>
      <protection/>
    </xf>
    <xf numFmtId="0" fontId="3" fillId="0" borderId="23" xfId="54" applyFont="1" applyFill="1" applyBorder="1" applyAlignment="1">
      <alignment wrapText="1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3" fillId="0" borderId="0" xfId="54" applyFont="1" applyFill="1" applyBorder="1" applyAlignment="1">
      <alignment horizontal="left" vertical="center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5" fillId="31" borderId="14" xfId="54" applyFont="1" applyFill="1" applyBorder="1" applyAlignment="1">
      <alignment horizontal="center" vertical="top" wrapText="1"/>
      <protection/>
    </xf>
    <xf numFmtId="167" fontId="2" fillId="31" borderId="14" xfId="54" applyNumberFormat="1" applyFont="1" applyFill="1" applyBorder="1" applyAlignment="1">
      <alignment horizontal="center" vertical="top" wrapText="1"/>
      <protection/>
    </xf>
    <xf numFmtId="0" fontId="5" fillId="31" borderId="14" xfId="54" applyFont="1" applyFill="1" applyBorder="1" applyAlignment="1">
      <alignment horizontal="right" vertical="top" wrapText="1"/>
      <protection/>
    </xf>
    <xf numFmtId="0" fontId="5" fillId="31" borderId="14" xfId="54" applyFont="1" applyFill="1" applyBorder="1" applyAlignment="1">
      <alignment vertical="top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31" borderId="14" xfId="54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 vertical="top" wrapText="1"/>
    </xf>
    <xf numFmtId="0" fontId="5" fillId="0" borderId="21" xfId="54" applyFont="1" applyFill="1" applyBorder="1" applyAlignment="1">
      <alignment horizontal="left" vertical="top" wrapText="1"/>
      <protection/>
    </xf>
    <xf numFmtId="0" fontId="3" fillId="20" borderId="42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center"/>
      <protection/>
    </xf>
    <xf numFmtId="0" fontId="3" fillId="25" borderId="14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1" fillId="0" borderId="14" xfId="0" applyFont="1" applyBorder="1" applyAlignment="1">
      <alignment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4" fillId="25" borderId="14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165" fontId="14" fillId="25" borderId="14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5" fillId="0" borderId="0" xfId="54" applyFont="1" applyFill="1" applyBorder="1" applyAlignment="1">
      <alignment horizontal="right" wrapText="1"/>
      <protection/>
    </xf>
    <xf numFmtId="0" fontId="5" fillId="0" borderId="0" xfId="54" applyFont="1" applyFill="1" applyBorder="1" applyAlignment="1">
      <alignment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/>
      <protection/>
    </xf>
    <xf numFmtId="0" fontId="4" fillId="0" borderId="0" xfId="54" applyFont="1" applyFill="1" applyBorder="1" applyAlignment="1">
      <alignment wrapText="1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167" fontId="2" fillId="0" borderId="0" xfId="54" applyNumberFormat="1" applyFont="1" applyFill="1" applyBorder="1" applyAlignment="1">
      <alignment horizontal="center" vertical="top" wrapText="1"/>
      <protection/>
    </xf>
    <xf numFmtId="167" fontId="6" fillId="0" borderId="0" xfId="54" applyNumberFormat="1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right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6" fillId="31" borderId="14" xfId="54" applyFont="1" applyFill="1" applyBorder="1" applyAlignment="1">
      <alignment vertical="top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3" fillId="31" borderId="23" xfId="54" applyFont="1" applyFill="1" applyBorder="1" applyAlignment="1">
      <alignment wrapText="1"/>
      <protection/>
    </xf>
    <xf numFmtId="0" fontId="2" fillId="31" borderId="14" xfId="54" applyFont="1" applyFill="1" applyBorder="1" applyAlignment="1">
      <alignment vertical="top" wrapText="1"/>
      <protection/>
    </xf>
    <xf numFmtId="0" fontId="2" fillId="0" borderId="14" xfId="54" applyFont="1" applyFill="1" applyBorder="1" applyAlignment="1">
      <alignment vertical="top" wrapText="1"/>
      <protection/>
    </xf>
    <xf numFmtId="0" fontId="2" fillId="31" borderId="14" xfId="0" applyFont="1" applyFill="1" applyBorder="1" applyAlignment="1">
      <alignment wrapText="1"/>
    </xf>
    <xf numFmtId="0" fontId="2" fillId="31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2" fillId="31" borderId="14" xfId="54" applyFont="1" applyFill="1" applyBorder="1" applyAlignment="1">
      <alignment horizontal="left" vertical="top" wrapText="1"/>
      <protection/>
    </xf>
    <xf numFmtId="0" fontId="2" fillId="0" borderId="14" xfId="54" applyFont="1" applyFill="1" applyBorder="1" applyAlignment="1">
      <alignment horizontal="left" vertical="top" wrapText="1"/>
      <protection/>
    </xf>
    <xf numFmtId="0" fontId="2" fillId="0" borderId="0" xfId="54" applyFont="1" applyFill="1" applyBorder="1" applyAlignment="1">
      <alignment vertical="top" wrapText="1"/>
      <protection/>
    </xf>
    <xf numFmtId="0" fontId="3" fillId="31" borderId="14" xfId="54" applyFont="1" applyFill="1" applyBorder="1" applyAlignment="1">
      <alignment horizontal="left" wrapText="1"/>
      <protection/>
    </xf>
    <xf numFmtId="0" fontId="29" fillId="0" borderId="0" xfId="0" applyFont="1" applyAlignment="1">
      <alignment/>
    </xf>
    <xf numFmtId="0" fontId="11" fillId="34" borderId="0" xfId="0" applyFont="1" applyFill="1" applyAlignment="1">
      <alignment/>
    </xf>
    <xf numFmtId="0" fontId="32" fillId="34" borderId="0" xfId="0" applyFont="1" applyFill="1" applyBorder="1" applyAlignment="1">
      <alignment vertical="center"/>
    </xf>
    <xf numFmtId="0" fontId="11" fillId="35" borderId="0" xfId="0" applyFont="1" applyFill="1" applyAlignment="1">
      <alignment/>
    </xf>
    <xf numFmtId="0" fontId="6" fillId="35" borderId="0" xfId="0" applyFont="1" applyFill="1" applyBorder="1" applyAlignment="1" applyProtection="1">
      <alignment horizontal="left" vertical="center"/>
      <protection/>
    </xf>
    <xf numFmtId="0" fontId="33" fillId="35" borderId="0" xfId="0" applyFont="1" applyFill="1" applyBorder="1" applyAlignment="1" applyProtection="1">
      <alignment horizontal="left" vertical="center"/>
      <protection/>
    </xf>
    <xf numFmtId="0" fontId="6" fillId="35" borderId="43" xfId="0" applyFont="1" applyFill="1" applyBorder="1" applyAlignment="1">
      <alignment vertical="top"/>
    </xf>
    <xf numFmtId="0" fontId="25" fillId="35" borderId="44" xfId="0" applyFont="1" applyFill="1" applyBorder="1" applyAlignment="1">
      <alignment vertical="top" wrapText="1"/>
    </xf>
    <xf numFmtId="0" fontId="25" fillId="35" borderId="44" xfId="0" applyFont="1" applyFill="1" applyBorder="1" applyAlignment="1">
      <alignment/>
    </xf>
    <xf numFmtId="0" fontId="0" fillId="35" borderId="44" xfId="0" applyFill="1" applyBorder="1" applyAlignment="1">
      <alignment/>
    </xf>
    <xf numFmtId="2" fontId="10" fillId="35" borderId="44" xfId="0" applyNumberFormat="1" applyFont="1" applyFill="1" applyBorder="1" applyAlignment="1">
      <alignment horizontal="right"/>
    </xf>
    <xf numFmtId="0" fontId="25" fillId="35" borderId="44" xfId="0" applyFont="1" applyFill="1" applyBorder="1" applyAlignment="1">
      <alignment vertical="top"/>
    </xf>
    <xf numFmtId="0" fontId="10" fillId="35" borderId="45" xfId="0" applyFont="1" applyFill="1" applyBorder="1" applyAlignment="1">
      <alignment/>
    </xf>
    <xf numFmtId="0" fontId="6" fillId="35" borderId="44" xfId="0" applyFont="1" applyFill="1" applyBorder="1" applyAlignment="1">
      <alignment vertical="top" wrapText="1"/>
    </xf>
    <xf numFmtId="0" fontId="6" fillId="35" borderId="44" xfId="0" applyFont="1" applyFill="1" applyBorder="1" applyAlignment="1">
      <alignment/>
    </xf>
    <xf numFmtId="0" fontId="21" fillId="0" borderId="14" xfId="54" applyFont="1" applyFill="1" applyBorder="1" applyAlignment="1">
      <alignment wrapText="1"/>
      <protection/>
    </xf>
    <xf numFmtId="0" fontId="21" fillId="0" borderId="14" xfId="54" applyFont="1" applyFill="1" applyBorder="1" applyAlignment="1">
      <alignment horizontal="center" vertical="top" wrapText="1"/>
      <protection/>
    </xf>
    <xf numFmtId="0" fontId="19" fillId="0" borderId="14" xfId="54" applyFont="1" applyFill="1" applyBorder="1" applyAlignment="1">
      <alignment horizontal="center" vertical="top" wrapText="1"/>
      <protection/>
    </xf>
    <xf numFmtId="167" fontId="24" fillId="0" borderId="14" xfId="54" applyNumberFormat="1" applyFont="1" applyFill="1" applyBorder="1" applyAlignment="1">
      <alignment horizontal="center" vertical="top" wrapText="1"/>
      <protection/>
    </xf>
    <xf numFmtId="0" fontId="3" fillId="31" borderId="14" xfId="54" applyNumberFormat="1" applyFont="1" applyFill="1" applyBorder="1" applyAlignment="1">
      <alignment vertical="top" wrapText="1"/>
      <protection/>
    </xf>
    <xf numFmtId="0" fontId="2" fillId="31" borderId="0" xfId="0" applyFont="1" applyFill="1" applyAlignment="1">
      <alignment vertical="top"/>
    </xf>
    <xf numFmtId="164" fontId="2" fillId="31" borderId="14" xfId="46" applyFont="1" applyFill="1" applyBorder="1" applyAlignment="1">
      <alignment horizontal="left" wrapText="1"/>
    </xf>
    <xf numFmtId="164" fontId="3" fillId="31" borderId="14" xfId="46" applyFont="1" applyFill="1" applyBorder="1" applyAlignment="1" applyProtection="1">
      <alignment horizontal="left" wrapText="1"/>
      <protection/>
    </xf>
    <xf numFmtId="0" fontId="2" fillId="31" borderId="14" xfId="0" applyFont="1" applyFill="1" applyBorder="1" applyAlignment="1">
      <alignment vertical="top"/>
    </xf>
    <xf numFmtId="167" fontId="3" fillId="0" borderId="14" xfId="54" applyNumberFormat="1" applyFont="1" applyFill="1" applyBorder="1" applyAlignment="1">
      <alignment horizontal="center" vertical="top" wrapText="1"/>
      <protection/>
    </xf>
    <xf numFmtId="164" fontId="2" fillId="31" borderId="14" xfId="46" applyFont="1" applyFill="1" applyBorder="1" applyAlignment="1">
      <alignment vertical="top" wrapText="1"/>
    </xf>
    <xf numFmtId="0" fontId="2" fillId="31" borderId="0" xfId="0" applyFont="1" applyFill="1" applyAlignment="1">
      <alignment horizontal="center" vertical="top"/>
    </xf>
    <xf numFmtId="0" fontId="2" fillId="31" borderId="14" xfId="0" applyFont="1" applyFill="1" applyBorder="1" applyAlignment="1">
      <alignment horizontal="center" vertical="top"/>
    </xf>
    <xf numFmtId="0" fontId="6" fillId="31" borderId="14" xfId="0" applyFont="1" applyFill="1" applyBorder="1" applyAlignment="1">
      <alignment horizontal="center" vertical="top"/>
    </xf>
    <xf numFmtId="164" fontId="2" fillId="31" borderId="14" xfId="46" applyFont="1" applyFill="1" applyBorder="1" applyAlignment="1">
      <alignment vertical="top"/>
    </xf>
    <xf numFmtId="0" fontId="6" fillId="31" borderId="14" xfId="0" applyNumberFormat="1" applyFont="1" applyFill="1" applyBorder="1" applyAlignment="1">
      <alignment vertical="top" wrapText="1"/>
    </xf>
    <xf numFmtId="0" fontId="3" fillId="36" borderId="46" xfId="54" applyFont="1" applyFill="1" applyBorder="1" applyAlignment="1">
      <alignment vertical="top" wrapText="1"/>
      <protection/>
    </xf>
    <xf numFmtId="164" fontId="2" fillId="36" borderId="14" xfId="46" applyFont="1" applyFill="1" applyBorder="1" applyAlignment="1">
      <alignment horizontal="left" vertical="top" wrapText="1"/>
    </xf>
    <xf numFmtId="0" fontId="3" fillId="36" borderId="14" xfId="54" applyFont="1" applyFill="1" applyBorder="1" applyAlignment="1">
      <alignment horizontal="left" vertical="top" wrapText="1"/>
      <protection/>
    </xf>
    <xf numFmtId="0" fontId="14" fillId="0" borderId="0" xfId="0" applyFont="1" applyBorder="1" applyAlignment="1">
      <alignment horizontal="left" wrapText="1"/>
    </xf>
    <xf numFmtId="165" fontId="13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2" fillId="31" borderId="23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4" xfId="54" applyFont="1" applyFill="1" applyBorder="1" applyAlignment="1">
      <alignment horizontal="left" vertical="top"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2" fillId="0" borderId="14" xfId="54" applyFont="1" applyFill="1" applyBorder="1" applyAlignment="1">
      <alignment horizontal="center" vertical="top" wrapText="1"/>
      <protection/>
    </xf>
    <xf numFmtId="167" fontId="2" fillId="0" borderId="14" xfId="54" applyNumberFormat="1" applyFont="1" applyFill="1" applyBorder="1" applyAlignment="1">
      <alignment horizontal="center" vertical="top" wrapText="1"/>
      <protection/>
    </xf>
    <xf numFmtId="167" fontId="6" fillId="0" borderId="14" xfId="54" applyNumberFormat="1" applyFont="1" applyFill="1" applyBorder="1" applyAlignment="1">
      <alignment horizontal="center" vertical="top" wrapText="1"/>
      <protection/>
    </xf>
    <xf numFmtId="0" fontId="2" fillId="31" borderId="14" xfId="54" applyFont="1" applyFill="1" applyBorder="1" applyAlignment="1">
      <alignment horizontal="center" vertical="top" wrapText="1"/>
      <protection/>
    </xf>
    <xf numFmtId="167" fontId="2" fillId="31" borderId="14" xfId="54" applyNumberFormat="1" applyFont="1" applyFill="1" applyBorder="1" applyAlignment="1">
      <alignment horizontal="center" vertical="top" wrapText="1"/>
      <protection/>
    </xf>
    <xf numFmtId="167" fontId="6" fillId="31" borderId="14" xfId="54" applyNumberFormat="1" applyFont="1" applyFill="1" applyBorder="1" applyAlignment="1">
      <alignment horizontal="center" vertical="top" wrapText="1"/>
      <protection/>
    </xf>
    <xf numFmtId="0" fontId="3" fillId="31" borderId="14" xfId="54" applyFont="1" applyFill="1" applyBorder="1" applyAlignment="1">
      <alignment horizontal="left" vertical="top" wrapText="1"/>
      <protection/>
    </xf>
    <xf numFmtId="0" fontId="3" fillId="31" borderId="14" xfId="54" applyFont="1" applyFill="1" applyBorder="1" applyAlignment="1">
      <alignment horizontal="center" vertical="top" wrapText="1"/>
      <protection/>
    </xf>
    <xf numFmtId="0" fontId="3" fillId="0" borderId="23" xfId="54" applyFont="1" applyFill="1" applyBorder="1" applyAlignment="1">
      <alignment horizontal="left" vertical="top" wrapText="1"/>
      <protection/>
    </xf>
    <xf numFmtId="0" fontId="3" fillId="0" borderId="25" xfId="54" applyFont="1" applyFill="1" applyBorder="1" applyAlignment="1">
      <alignment horizontal="left" vertical="top" wrapText="1"/>
      <protection/>
    </xf>
    <xf numFmtId="0" fontId="3" fillId="0" borderId="11" xfId="54" applyFont="1" applyFill="1" applyBorder="1" applyAlignment="1">
      <alignment horizontal="left" vertical="top" wrapText="1"/>
      <protection/>
    </xf>
    <xf numFmtId="0" fontId="3" fillId="27" borderId="14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3" fillId="31" borderId="24" xfId="54" applyFont="1" applyFill="1" applyBorder="1" applyAlignment="1">
      <alignment horizontal="left" vertical="top" wrapText="1"/>
      <protection/>
    </xf>
    <xf numFmtId="0" fontId="3" fillId="31" borderId="19" xfId="54" applyFont="1" applyFill="1" applyBorder="1" applyAlignment="1">
      <alignment horizontal="left" vertical="top" wrapText="1"/>
      <protection/>
    </xf>
    <xf numFmtId="0" fontId="2" fillId="31" borderId="21" xfId="54" applyFont="1" applyFill="1" applyBorder="1" applyAlignment="1">
      <alignment horizontal="left" vertical="top" wrapText="1"/>
      <protection/>
    </xf>
    <xf numFmtId="0" fontId="2" fillId="31" borderId="24" xfId="54" applyFont="1" applyFill="1" applyBorder="1" applyAlignment="1">
      <alignment horizontal="left" vertical="top" wrapText="1"/>
      <protection/>
    </xf>
    <xf numFmtId="0" fontId="2" fillId="31" borderId="19" xfId="54" applyFont="1" applyFill="1" applyBorder="1" applyAlignment="1">
      <alignment horizontal="left" vertical="top" wrapText="1"/>
      <protection/>
    </xf>
    <xf numFmtId="0" fontId="3" fillId="0" borderId="21" xfId="54" applyFont="1" applyFill="1" applyBorder="1" applyAlignment="1">
      <alignment horizontal="left" vertical="top" wrapText="1"/>
      <protection/>
    </xf>
    <xf numFmtId="0" fontId="3" fillId="0" borderId="19" xfId="54" applyFont="1" applyFill="1" applyBorder="1" applyAlignment="1">
      <alignment horizontal="left" vertical="top" wrapText="1"/>
      <protection/>
    </xf>
    <xf numFmtId="0" fontId="2" fillId="0" borderId="14" xfId="0" applyFont="1" applyBorder="1" applyAlignment="1">
      <alignment horizontal="left" vertical="top" wrapText="1"/>
    </xf>
    <xf numFmtId="0" fontId="3" fillId="31" borderId="21" xfId="54" applyFont="1" applyFill="1" applyBorder="1" applyAlignment="1">
      <alignment horizontal="left" vertical="top" wrapText="1"/>
      <protection/>
    </xf>
    <xf numFmtId="0" fontId="2" fillId="0" borderId="21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5" fillId="31" borderId="21" xfId="54" applyFont="1" applyFill="1" applyBorder="1" applyAlignment="1">
      <alignment horizontal="left" vertical="top" wrapText="1"/>
      <protection/>
    </xf>
    <xf numFmtId="0" fontId="5" fillId="31" borderId="24" xfId="54" applyFont="1" applyFill="1" applyBorder="1" applyAlignment="1">
      <alignment horizontal="left" vertical="top" wrapText="1"/>
      <protection/>
    </xf>
    <xf numFmtId="0" fontId="5" fillId="31" borderId="19" xfId="54" applyFont="1" applyFill="1" applyBorder="1" applyAlignment="1">
      <alignment horizontal="left" vertical="top" wrapText="1"/>
      <protection/>
    </xf>
    <xf numFmtId="0" fontId="5" fillId="0" borderId="23" xfId="54" applyFont="1" applyFill="1" applyBorder="1" applyAlignment="1">
      <alignment horizontal="left" vertical="top" wrapText="1"/>
      <protection/>
    </xf>
    <xf numFmtId="0" fontId="5" fillId="0" borderId="25" xfId="54" applyFont="1" applyFill="1" applyBorder="1" applyAlignment="1">
      <alignment horizontal="left" vertical="top" wrapText="1"/>
      <protection/>
    </xf>
    <xf numFmtId="0" fontId="3" fillId="26" borderId="26" xfId="54" applyFont="1" applyFill="1" applyBorder="1" applyAlignment="1">
      <alignment horizontal="center" vertical="center"/>
      <protection/>
    </xf>
    <xf numFmtId="0" fontId="3" fillId="26" borderId="47" xfId="54" applyFont="1" applyFill="1" applyBorder="1" applyAlignment="1">
      <alignment horizontal="center" vertical="center"/>
      <protection/>
    </xf>
    <xf numFmtId="0" fontId="3" fillId="26" borderId="10" xfId="54" applyFont="1" applyFill="1" applyBorder="1" applyAlignment="1">
      <alignment horizontal="center"/>
      <protection/>
    </xf>
    <xf numFmtId="0" fontId="3" fillId="26" borderId="10" xfId="54" applyFont="1" applyFill="1" applyBorder="1" applyAlignment="1">
      <alignment horizontal="center" vertical="top"/>
      <protection/>
    </xf>
    <xf numFmtId="0" fontId="3" fillId="27" borderId="21" xfId="54" applyFont="1" applyFill="1" applyBorder="1" applyAlignment="1">
      <alignment vertical="top" wrapText="1"/>
      <protection/>
    </xf>
    <xf numFmtId="0" fontId="3" fillId="27" borderId="24" xfId="54" applyFont="1" applyFill="1" applyBorder="1" applyAlignment="1">
      <alignment vertical="top" wrapText="1"/>
      <protection/>
    </xf>
    <xf numFmtId="0" fontId="3" fillId="27" borderId="19" xfId="54" applyFont="1" applyFill="1" applyBorder="1" applyAlignment="1">
      <alignment vertical="top" wrapText="1"/>
      <protection/>
    </xf>
    <xf numFmtId="0" fontId="3" fillId="0" borderId="24" xfId="54" applyFont="1" applyFill="1" applyBorder="1" applyAlignment="1">
      <alignment horizontal="left" vertical="top" wrapText="1"/>
      <protection/>
    </xf>
    <xf numFmtId="0" fontId="3" fillId="26" borderId="10" xfId="54" applyFont="1" applyFill="1" applyBorder="1" applyAlignment="1">
      <alignment horizontal="center" wrapText="1"/>
      <protection/>
    </xf>
    <xf numFmtId="0" fontId="3" fillId="26" borderId="10" xfId="54" applyFont="1" applyFill="1" applyBorder="1" applyAlignment="1">
      <alignment horizontal="center" vertical="top" wrapText="1"/>
      <protection/>
    </xf>
    <xf numFmtId="4" fontId="13" fillId="0" borderId="14" xfId="0" applyNumberFormat="1" applyFont="1" applyBorder="1" applyAlignment="1">
      <alignment horizontal="left" vertical="top" wrapText="1"/>
    </xf>
    <xf numFmtId="0" fontId="3" fillId="0" borderId="14" xfId="54" applyFont="1" applyFill="1" applyBorder="1" applyAlignment="1">
      <alignment horizontal="left" wrapText="1"/>
      <protection/>
    </xf>
    <xf numFmtId="0" fontId="3" fillId="31" borderId="14" xfId="54" applyFont="1" applyFill="1" applyBorder="1" applyAlignment="1">
      <alignment horizontal="left" wrapText="1"/>
      <protection/>
    </xf>
    <xf numFmtId="0" fontId="3" fillId="0" borderId="14" xfId="54" applyFont="1" applyFill="1" applyBorder="1" applyAlignment="1">
      <alignment horizontal="center" wrapText="1"/>
      <protection/>
    </xf>
    <xf numFmtId="0" fontId="3" fillId="27" borderId="14" xfId="54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3" fillId="27" borderId="14" xfId="54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165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top" wrapText="1"/>
    </xf>
    <xf numFmtId="0" fontId="3" fillId="26" borderId="10" xfId="54" applyFont="1" applyFill="1" applyBorder="1" applyAlignment="1">
      <alignment horizontal="center" vertical="center"/>
      <protection/>
    </xf>
    <xf numFmtId="0" fontId="3" fillId="26" borderId="10" xfId="54" applyFont="1" applyFill="1" applyBorder="1" applyAlignment="1">
      <alignment horizontal="center" vertical="center" wrapText="1"/>
      <protection/>
    </xf>
    <xf numFmtId="0" fontId="3" fillId="26" borderId="33" xfId="54" applyFont="1" applyFill="1" applyBorder="1" applyAlignment="1">
      <alignment horizontal="center"/>
      <protection/>
    </xf>
    <xf numFmtId="0" fontId="3" fillId="26" borderId="41" xfId="54" applyFont="1" applyFill="1" applyBorder="1" applyAlignment="1">
      <alignment horizontal="center" vertical="center"/>
      <protection/>
    </xf>
    <xf numFmtId="0" fontId="3" fillId="26" borderId="48" xfId="54" applyFont="1" applyFill="1" applyBorder="1" applyAlignment="1">
      <alignment horizontal="center" vertical="center"/>
      <protection/>
    </xf>
    <xf numFmtId="0" fontId="3" fillId="20" borderId="49" xfId="54" applyFont="1" applyFill="1" applyBorder="1" applyAlignment="1">
      <alignment horizontal="center" vertical="center"/>
      <protection/>
    </xf>
    <xf numFmtId="0" fontId="3" fillId="20" borderId="50" xfId="54" applyFont="1" applyFill="1" applyBorder="1" applyAlignment="1">
      <alignment horizontal="center" vertical="center"/>
      <protection/>
    </xf>
    <xf numFmtId="0" fontId="3" fillId="26" borderId="33" xfId="54" applyFont="1" applyFill="1" applyBorder="1" applyAlignment="1">
      <alignment horizontal="center" vertical="center" wrapText="1"/>
      <protection/>
    </xf>
    <xf numFmtId="0" fontId="3" fillId="26" borderId="51" xfId="54" applyFont="1" applyFill="1" applyBorder="1" applyAlignment="1">
      <alignment horizontal="center" vertical="center" wrapText="1"/>
      <protection/>
    </xf>
    <xf numFmtId="0" fontId="3" fillId="26" borderId="26" xfId="54" applyFont="1" applyFill="1" applyBorder="1" applyAlignment="1">
      <alignment horizontal="center" vertical="center" wrapText="1"/>
      <protection/>
    </xf>
    <xf numFmtId="0" fontId="3" fillId="20" borderId="49" xfId="54" applyFont="1" applyFill="1" applyBorder="1" applyAlignment="1">
      <alignment horizontal="center" vertical="center"/>
      <protection/>
    </xf>
    <xf numFmtId="0" fontId="3" fillId="20" borderId="50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left" vertical="top" wrapText="1"/>
      <protection/>
    </xf>
    <xf numFmtId="0" fontId="2" fillId="0" borderId="24" xfId="54" applyFont="1" applyFill="1" applyBorder="1" applyAlignment="1">
      <alignment horizontal="left" vertical="top" wrapText="1"/>
      <protection/>
    </xf>
    <xf numFmtId="0" fontId="2" fillId="0" borderId="19" xfId="54" applyFont="1" applyFill="1" applyBorder="1" applyAlignment="1">
      <alignment horizontal="left" vertical="top" wrapText="1"/>
      <protection/>
    </xf>
    <xf numFmtId="0" fontId="3" fillId="27" borderId="24" xfId="54" applyFont="1" applyFill="1" applyBorder="1" applyAlignment="1">
      <alignment horizontal="center" vertical="top" wrapText="1"/>
      <protection/>
    </xf>
    <xf numFmtId="0" fontId="3" fillId="27" borderId="19" xfId="54" applyFont="1" applyFill="1" applyBorder="1" applyAlignment="1">
      <alignment horizontal="center" vertical="top" wrapText="1"/>
      <protection/>
    </xf>
    <xf numFmtId="4" fontId="13" fillId="0" borderId="12" xfId="0" applyNumberFormat="1" applyFont="1" applyBorder="1" applyAlignment="1">
      <alignment horizontal="left" wrapText="1"/>
    </xf>
    <xf numFmtId="4" fontId="13" fillId="0" borderId="38" xfId="0" applyNumberFormat="1" applyFont="1" applyBorder="1" applyAlignment="1">
      <alignment horizontal="left" wrapText="1"/>
    </xf>
    <xf numFmtId="4" fontId="13" fillId="0" borderId="13" xfId="0" applyNumberFormat="1" applyFont="1" applyBorder="1" applyAlignment="1">
      <alignment horizontal="left" wrapText="1"/>
    </xf>
    <xf numFmtId="165" fontId="13" fillId="0" borderId="12" xfId="0" applyNumberFormat="1" applyFont="1" applyBorder="1" applyAlignment="1">
      <alignment horizontal="left" vertical="center"/>
    </xf>
    <xf numFmtId="165" fontId="13" fillId="0" borderId="38" xfId="0" applyNumberFormat="1" applyFont="1" applyBorder="1" applyAlignment="1">
      <alignment horizontal="left" vertical="center"/>
    </xf>
    <xf numFmtId="165" fontId="13" fillId="0" borderId="13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3" fillId="27" borderId="21" xfId="54" applyFont="1" applyFill="1" applyBorder="1" applyAlignment="1">
      <alignment horizontal="left" vertical="top" wrapText="1"/>
      <protection/>
    </xf>
    <xf numFmtId="0" fontId="3" fillId="27" borderId="24" xfId="54" applyFont="1" applyFill="1" applyBorder="1" applyAlignment="1">
      <alignment horizontal="left" vertical="top" wrapText="1"/>
      <protection/>
    </xf>
    <xf numFmtId="0" fontId="3" fillId="27" borderId="19" xfId="54" applyFont="1" applyFill="1" applyBorder="1" applyAlignment="1">
      <alignment horizontal="left" vertical="top" wrapText="1"/>
      <protection/>
    </xf>
    <xf numFmtId="0" fontId="5" fillId="0" borderId="12" xfId="54" applyFont="1" applyFill="1" applyBorder="1" applyAlignment="1">
      <alignment horizontal="left" wrapText="1"/>
      <protection/>
    </xf>
    <xf numFmtId="0" fontId="5" fillId="0" borderId="13" xfId="54" applyFont="1" applyFill="1" applyBorder="1" applyAlignment="1">
      <alignment horizontal="left" wrapText="1"/>
      <protection/>
    </xf>
    <xf numFmtId="4" fontId="13" fillId="0" borderId="14" xfId="0" applyNumberFormat="1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left" vertical="center"/>
    </xf>
    <xf numFmtId="4" fontId="13" fillId="0" borderId="22" xfId="0" applyNumberFormat="1" applyFont="1" applyBorder="1" applyAlignment="1">
      <alignment horizontal="left" wrapText="1"/>
    </xf>
    <xf numFmtId="49" fontId="31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TAB_100719_sortier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762000</xdr:colOff>
      <xdr:row>1</xdr:row>
      <xdr:rowOff>209550</xdr:rowOff>
    </xdr:to>
    <xdr:pic>
      <xdr:nvPicPr>
        <xdr:cNvPr id="1" name="Picture 1" descr="BMVBS_Plt_M-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329"/>
  <sheetViews>
    <sheetView view="pageBreakPreview" zoomScale="80" zoomScaleSheetLayoutView="80" zoomScalePageLayoutView="0" workbookViewId="0" topLeftCell="G321">
      <selection activeCell="N39" sqref="N39"/>
    </sheetView>
  </sheetViews>
  <sheetFormatPr defaultColWidth="11.421875" defaultRowHeight="12.75"/>
  <cols>
    <col min="1" max="6" width="0" style="1" hidden="1" customWidth="1"/>
    <col min="7" max="7" width="5.28125" style="279" customWidth="1"/>
    <col min="8" max="9" width="0" style="1" hidden="1" customWidth="1"/>
    <col min="10" max="10" width="21.8515625" style="1" customWidth="1"/>
    <col min="11" max="11" width="61.00390625" style="59" customWidth="1"/>
    <col min="12" max="13" width="0" style="1" hidden="1" customWidth="1"/>
    <col min="14" max="14" width="8.28125" style="81" customWidth="1"/>
    <col min="15" max="15" width="4.28125" style="59" hidden="1" customWidth="1"/>
    <col min="16" max="16" width="5.00390625" style="59" hidden="1" customWidth="1"/>
    <col min="17" max="17" width="8.140625" style="184" customWidth="1"/>
    <col min="18" max="20" width="0" style="59" hidden="1" customWidth="1"/>
    <col min="21" max="21" width="50.421875" style="59" customWidth="1"/>
    <col min="22" max="22" width="14.421875" style="1" customWidth="1"/>
    <col min="23" max="16384" width="11.421875" style="1" customWidth="1"/>
  </cols>
  <sheetData>
    <row r="1" spans="1:22" ht="51" customHeight="1">
      <c r="A1" s="3" t="s">
        <v>847</v>
      </c>
      <c r="B1" s="3" t="s">
        <v>848</v>
      </c>
      <c r="C1" s="3" t="s">
        <v>849</v>
      </c>
      <c r="D1" s="3" t="s">
        <v>850</v>
      </c>
      <c r="E1" s="3" t="s">
        <v>851</v>
      </c>
      <c r="F1" s="3" t="s">
        <v>852</v>
      </c>
      <c r="G1" s="451" t="s">
        <v>841</v>
      </c>
      <c r="H1" s="3" t="s">
        <v>853</v>
      </c>
      <c r="I1" s="3" t="s">
        <v>854</v>
      </c>
      <c r="J1" s="453"/>
      <c r="K1" s="454" t="s">
        <v>855</v>
      </c>
      <c r="L1" s="3" t="s">
        <v>856</v>
      </c>
      <c r="M1" s="3" t="s">
        <v>857</v>
      </c>
      <c r="N1" s="454" t="s">
        <v>858</v>
      </c>
      <c r="O1" s="460" t="s">
        <v>638</v>
      </c>
      <c r="P1" s="460"/>
      <c r="Q1" s="460"/>
      <c r="R1" s="60" t="s">
        <v>859</v>
      </c>
      <c r="S1" s="60" t="s">
        <v>860</v>
      </c>
      <c r="T1" s="60" t="s">
        <v>861</v>
      </c>
      <c r="U1" s="459" t="s">
        <v>862</v>
      </c>
      <c r="V1" s="459"/>
    </row>
    <row r="2" spans="1:22" ht="40.5">
      <c r="A2" s="5"/>
      <c r="B2" s="5"/>
      <c r="C2" s="5"/>
      <c r="D2" s="5"/>
      <c r="E2" s="5"/>
      <c r="F2" s="5"/>
      <c r="G2" s="452"/>
      <c r="H2" s="3"/>
      <c r="I2" s="3"/>
      <c r="J2" s="453"/>
      <c r="K2" s="454"/>
      <c r="L2" s="3"/>
      <c r="M2" s="3"/>
      <c r="N2" s="454"/>
      <c r="O2" s="55" t="s">
        <v>863</v>
      </c>
      <c r="P2" s="55" t="s">
        <v>864</v>
      </c>
      <c r="Q2" s="264" t="s">
        <v>550</v>
      </c>
      <c r="R2" s="6"/>
      <c r="S2" s="3"/>
      <c r="T2" s="3"/>
      <c r="U2" s="4" t="s">
        <v>865</v>
      </c>
      <c r="V2" s="175" t="s">
        <v>815</v>
      </c>
    </row>
    <row r="3" spans="1:22" ht="13.5">
      <c r="A3" s="5"/>
      <c r="B3" s="5"/>
      <c r="C3" s="5"/>
      <c r="D3" s="5"/>
      <c r="E3" s="5"/>
      <c r="F3" s="5"/>
      <c r="G3" s="272"/>
      <c r="H3" s="5"/>
      <c r="I3" s="5"/>
      <c r="J3" s="5"/>
      <c r="K3" s="95"/>
      <c r="L3" s="5"/>
      <c r="M3" s="5"/>
      <c r="N3" s="95"/>
      <c r="O3" s="96"/>
      <c r="P3" s="96"/>
      <c r="Q3" s="263"/>
      <c r="R3" s="97"/>
      <c r="S3" s="5"/>
      <c r="T3" s="5"/>
      <c r="U3" s="98"/>
      <c r="V3" s="98"/>
    </row>
    <row r="4" spans="1:22" ht="15.75" customHeight="1">
      <c r="A4" s="11"/>
      <c r="B4" s="11"/>
      <c r="C4" s="11"/>
      <c r="D4" s="12"/>
      <c r="E4" s="12"/>
      <c r="F4" s="12"/>
      <c r="G4" s="273"/>
      <c r="H4" s="251"/>
      <c r="I4" s="251"/>
      <c r="J4" s="260"/>
      <c r="K4" s="252"/>
      <c r="L4" s="12"/>
      <c r="M4" s="12"/>
      <c r="N4" s="25"/>
      <c r="O4" s="99"/>
      <c r="P4" s="25"/>
      <c r="Q4" s="166"/>
      <c r="R4" s="57"/>
      <c r="S4" s="22"/>
      <c r="T4" s="22"/>
      <c r="U4" s="253"/>
      <c r="V4" s="193"/>
    </row>
    <row r="5" spans="1:22" ht="15.75" customHeight="1">
      <c r="A5" s="5"/>
      <c r="B5" s="5"/>
      <c r="C5" s="5"/>
      <c r="D5" s="5"/>
      <c r="E5" s="5"/>
      <c r="F5" s="7"/>
      <c r="G5" s="274">
        <v>520</v>
      </c>
      <c r="H5" s="189"/>
      <c r="I5" s="189" t="s">
        <v>866</v>
      </c>
      <c r="J5" s="188" t="s">
        <v>866</v>
      </c>
      <c r="K5" s="190"/>
      <c r="L5" s="47"/>
      <c r="M5" s="47"/>
      <c r="N5" s="83"/>
      <c r="O5" s="191"/>
      <c r="P5" s="191"/>
      <c r="Q5" s="285"/>
      <c r="R5" s="83"/>
      <c r="S5" s="83"/>
      <c r="T5" s="83"/>
      <c r="U5" s="83"/>
      <c r="V5" s="47"/>
    </row>
    <row r="6" spans="1:22" ht="13.5">
      <c r="A6" s="5"/>
      <c r="B6" s="5"/>
      <c r="C6" s="5"/>
      <c r="D6" s="5"/>
      <c r="E6" s="5"/>
      <c r="F6" s="7"/>
      <c r="G6" s="275">
        <v>521</v>
      </c>
      <c r="H6" s="16"/>
      <c r="I6" s="16" t="s">
        <v>867</v>
      </c>
      <c r="J6" s="16" t="s">
        <v>867</v>
      </c>
      <c r="K6" s="22"/>
      <c r="L6" s="47"/>
      <c r="M6" s="47"/>
      <c r="N6" s="83"/>
      <c r="O6" s="191"/>
      <c r="P6" s="191"/>
      <c r="Q6" s="285"/>
      <c r="R6" s="83"/>
      <c r="S6" s="83"/>
      <c r="T6" s="83"/>
      <c r="U6" s="83"/>
      <c r="V6" s="47"/>
    </row>
    <row r="7" spans="1:22" ht="15.75" customHeight="1">
      <c r="A7" s="11">
        <v>647</v>
      </c>
      <c r="B7" s="11">
        <v>667</v>
      </c>
      <c r="C7" s="11">
        <v>1225</v>
      </c>
      <c r="D7" s="12" t="s">
        <v>868</v>
      </c>
      <c r="E7" s="12" t="s">
        <v>869</v>
      </c>
      <c r="F7" s="12" t="s">
        <v>870</v>
      </c>
      <c r="G7" s="276"/>
      <c r="H7" s="12" t="s">
        <v>867</v>
      </c>
      <c r="I7" s="12"/>
      <c r="J7" s="433" t="s">
        <v>871</v>
      </c>
      <c r="K7" s="129" t="s">
        <v>872</v>
      </c>
      <c r="L7" s="13" t="s">
        <v>873</v>
      </c>
      <c r="M7" s="13" t="s">
        <v>872</v>
      </c>
      <c r="N7" s="50" t="s">
        <v>874</v>
      </c>
      <c r="O7" s="120" t="s">
        <v>875</v>
      </c>
      <c r="P7" s="50">
        <v>30</v>
      </c>
      <c r="Q7" s="167">
        <v>30</v>
      </c>
      <c r="R7" s="58">
        <v>1</v>
      </c>
      <c r="S7" s="23" t="s">
        <v>878</v>
      </c>
      <c r="T7" s="23"/>
      <c r="U7" s="433" t="s">
        <v>901</v>
      </c>
      <c r="V7" s="192">
        <v>3</v>
      </c>
    </row>
    <row r="8" spans="1:22" ht="27.75" customHeight="1">
      <c r="A8" s="11">
        <v>646</v>
      </c>
      <c r="B8" s="11">
        <v>666</v>
      </c>
      <c r="C8" s="11">
        <v>1226</v>
      </c>
      <c r="D8" s="12" t="s">
        <v>879</v>
      </c>
      <c r="E8" s="12" t="s">
        <v>869</v>
      </c>
      <c r="F8" s="12" t="s">
        <v>870</v>
      </c>
      <c r="G8" s="276"/>
      <c r="H8" s="12" t="s">
        <v>867</v>
      </c>
      <c r="I8" s="12" t="s">
        <v>880</v>
      </c>
      <c r="J8" s="433"/>
      <c r="K8" s="129" t="s">
        <v>881</v>
      </c>
      <c r="L8" s="13" t="s">
        <v>873</v>
      </c>
      <c r="M8" s="13" t="s">
        <v>881</v>
      </c>
      <c r="N8" s="50" t="s">
        <v>874</v>
      </c>
      <c r="O8" s="120" t="s">
        <v>882</v>
      </c>
      <c r="P8" s="50">
        <v>25</v>
      </c>
      <c r="Q8" s="167">
        <v>25</v>
      </c>
      <c r="R8" s="58">
        <v>1</v>
      </c>
      <c r="S8" s="23"/>
      <c r="T8" s="23"/>
      <c r="U8" s="433"/>
      <c r="V8" s="192">
        <v>3</v>
      </c>
    </row>
    <row r="9" spans="1:22" ht="15.75" customHeight="1">
      <c r="A9" s="11">
        <v>649</v>
      </c>
      <c r="B9" s="11">
        <v>669</v>
      </c>
      <c r="C9" s="11">
        <v>1213</v>
      </c>
      <c r="D9" s="12" t="s">
        <v>883</v>
      </c>
      <c r="E9" s="12" t="s">
        <v>869</v>
      </c>
      <c r="F9" s="12" t="s">
        <v>870</v>
      </c>
      <c r="G9" s="276"/>
      <c r="H9" s="12" t="s">
        <v>867</v>
      </c>
      <c r="I9" s="12" t="s">
        <v>884</v>
      </c>
      <c r="J9" s="420" t="s">
        <v>885</v>
      </c>
      <c r="K9" s="213" t="s">
        <v>887</v>
      </c>
      <c r="L9" s="12" t="s">
        <v>885</v>
      </c>
      <c r="M9" s="12" t="s">
        <v>887</v>
      </c>
      <c r="N9" s="25" t="s">
        <v>874</v>
      </c>
      <c r="O9" s="99" t="s">
        <v>875</v>
      </c>
      <c r="P9" s="25">
        <v>40</v>
      </c>
      <c r="Q9" s="166">
        <v>40</v>
      </c>
      <c r="R9" s="57">
        <v>2</v>
      </c>
      <c r="S9" s="22"/>
      <c r="T9" s="22"/>
      <c r="U9" s="420" t="s">
        <v>889</v>
      </c>
      <c r="V9" s="193">
        <v>2</v>
      </c>
    </row>
    <row r="10" spans="1:22" ht="26.25" customHeight="1">
      <c r="A10" s="11">
        <v>648</v>
      </c>
      <c r="B10" s="11">
        <v>668</v>
      </c>
      <c r="C10" s="11">
        <v>1214</v>
      </c>
      <c r="D10" s="12" t="s">
        <v>890</v>
      </c>
      <c r="E10" s="12" t="s">
        <v>869</v>
      </c>
      <c r="F10" s="12" t="s">
        <v>870</v>
      </c>
      <c r="G10" s="276"/>
      <c r="H10" s="12" t="s">
        <v>867</v>
      </c>
      <c r="I10" s="12" t="s">
        <v>891</v>
      </c>
      <c r="J10" s="420"/>
      <c r="K10" s="213" t="s">
        <v>892</v>
      </c>
      <c r="L10" s="12" t="s">
        <v>885</v>
      </c>
      <c r="M10" s="12" t="s">
        <v>892</v>
      </c>
      <c r="N10" s="25" t="s">
        <v>874</v>
      </c>
      <c r="O10" s="99" t="s">
        <v>882</v>
      </c>
      <c r="P10" s="25">
        <v>25</v>
      </c>
      <c r="Q10" s="166">
        <v>35</v>
      </c>
      <c r="R10" s="57">
        <v>2</v>
      </c>
      <c r="S10" s="22"/>
      <c r="T10" s="22"/>
      <c r="U10" s="420"/>
      <c r="V10" s="193">
        <v>2</v>
      </c>
    </row>
    <row r="11" spans="1:22" ht="15.75" customHeight="1">
      <c r="A11" s="11">
        <v>651</v>
      </c>
      <c r="B11" s="11">
        <v>671</v>
      </c>
      <c r="C11" s="11">
        <v>1215</v>
      </c>
      <c r="D11" s="12" t="s">
        <v>893</v>
      </c>
      <c r="E11" s="12" t="s">
        <v>869</v>
      </c>
      <c r="F11" s="12" t="s">
        <v>870</v>
      </c>
      <c r="G11" s="276"/>
      <c r="H11" s="12" t="s">
        <v>867</v>
      </c>
      <c r="I11" s="12" t="s">
        <v>894</v>
      </c>
      <c r="J11" s="433" t="s">
        <v>895</v>
      </c>
      <c r="K11" s="129" t="s">
        <v>896</v>
      </c>
      <c r="L11" s="13" t="s">
        <v>897</v>
      </c>
      <c r="M11" s="13" t="s">
        <v>896</v>
      </c>
      <c r="N11" s="50" t="s">
        <v>874</v>
      </c>
      <c r="O11" s="120" t="s">
        <v>898</v>
      </c>
      <c r="P11" s="50">
        <v>70</v>
      </c>
      <c r="Q11" s="167">
        <v>60</v>
      </c>
      <c r="R11" s="58">
        <v>2</v>
      </c>
      <c r="S11" s="23"/>
      <c r="T11" s="23"/>
      <c r="U11" s="433" t="s">
        <v>901</v>
      </c>
      <c r="V11" s="242">
        <v>2.5</v>
      </c>
    </row>
    <row r="12" spans="1:22" ht="15.75" customHeight="1">
      <c r="A12" s="11"/>
      <c r="B12" s="11"/>
      <c r="C12" s="11"/>
      <c r="D12" s="12"/>
      <c r="E12" s="12"/>
      <c r="F12" s="12"/>
      <c r="G12" s="276"/>
      <c r="H12" s="12"/>
      <c r="I12" s="12"/>
      <c r="J12" s="433"/>
      <c r="K12" s="23" t="s">
        <v>651</v>
      </c>
      <c r="L12" s="13"/>
      <c r="M12" s="13"/>
      <c r="N12" s="50" t="s">
        <v>874</v>
      </c>
      <c r="O12" s="120">
        <v>20</v>
      </c>
      <c r="P12" s="50">
        <v>40</v>
      </c>
      <c r="Q12" s="167">
        <v>40</v>
      </c>
      <c r="R12" s="58"/>
      <c r="S12" s="23"/>
      <c r="T12" s="23"/>
      <c r="U12" s="433"/>
      <c r="V12" s="242">
        <v>2.5</v>
      </c>
    </row>
    <row r="13" spans="1:22" ht="27.75" customHeight="1">
      <c r="A13" s="11">
        <v>653</v>
      </c>
      <c r="B13" s="11">
        <v>673</v>
      </c>
      <c r="C13" s="11">
        <v>1219</v>
      </c>
      <c r="D13" s="12" t="s">
        <v>902</v>
      </c>
      <c r="E13" s="12" t="s">
        <v>869</v>
      </c>
      <c r="F13" s="12" t="s">
        <v>870</v>
      </c>
      <c r="G13" s="276"/>
      <c r="H13" s="12" t="s">
        <v>867</v>
      </c>
      <c r="I13" s="12" t="s">
        <v>903</v>
      </c>
      <c r="J13" s="433"/>
      <c r="K13" s="23" t="s">
        <v>654</v>
      </c>
      <c r="L13" s="13" t="s">
        <v>897</v>
      </c>
      <c r="M13" s="13" t="s">
        <v>905</v>
      </c>
      <c r="N13" s="50" t="s">
        <v>874</v>
      </c>
      <c r="O13" s="120">
        <v>40</v>
      </c>
      <c r="P13" s="50">
        <v>60</v>
      </c>
      <c r="Q13" s="167">
        <v>40</v>
      </c>
      <c r="R13" s="58">
        <v>2</v>
      </c>
      <c r="S13" s="23"/>
      <c r="T13" s="23"/>
      <c r="U13" s="433"/>
      <c r="V13" s="242">
        <v>2.5</v>
      </c>
    </row>
    <row r="14" spans="1:22" ht="42" customHeight="1">
      <c r="A14" s="11">
        <v>652</v>
      </c>
      <c r="B14" s="11">
        <v>672</v>
      </c>
      <c r="C14" s="11">
        <v>1220</v>
      </c>
      <c r="D14" s="12" t="s">
        <v>906</v>
      </c>
      <c r="E14" s="12" t="s">
        <v>869</v>
      </c>
      <c r="F14" s="12" t="s">
        <v>870</v>
      </c>
      <c r="G14" s="276"/>
      <c r="H14" s="12" t="s">
        <v>867</v>
      </c>
      <c r="I14" s="12" t="s">
        <v>907</v>
      </c>
      <c r="J14" s="433"/>
      <c r="K14" s="23" t="s">
        <v>652</v>
      </c>
      <c r="L14" s="13" t="s">
        <v>897</v>
      </c>
      <c r="M14" s="13" t="s">
        <v>909</v>
      </c>
      <c r="N14" s="50" t="s">
        <v>874</v>
      </c>
      <c r="O14" s="120">
        <v>20</v>
      </c>
      <c r="P14" s="50">
        <v>40</v>
      </c>
      <c r="Q14" s="167">
        <v>40</v>
      </c>
      <c r="R14" s="58">
        <v>2</v>
      </c>
      <c r="S14" s="23" t="s">
        <v>911</v>
      </c>
      <c r="T14" s="23"/>
      <c r="U14" s="433"/>
      <c r="V14" s="242">
        <v>2.5</v>
      </c>
    </row>
    <row r="15" spans="1:22" ht="22.5" customHeight="1">
      <c r="A15" s="11"/>
      <c r="B15" s="11"/>
      <c r="C15" s="11"/>
      <c r="D15" s="12"/>
      <c r="E15" s="12"/>
      <c r="F15" s="12"/>
      <c r="G15" s="276"/>
      <c r="H15" s="12"/>
      <c r="I15" s="12"/>
      <c r="J15" s="433"/>
      <c r="K15" s="23" t="s">
        <v>547</v>
      </c>
      <c r="L15" s="265"/>
      <c r="M15" s="265"/>
      <c r="N15" s="266" t="s">
        <v>874</v>
      </c>
      <c r="O15" s="267"/>
      <c r="P15" s="266"/>
      <c r="Q15" s="287">
        <v>30</v>
      </c>
      <c r="R15" s="58"/>
      <c r="S15" s="23"/>
      <c r="T15" s="23"/>
      <c r="U15" s="433"/>
      <c r="V15" s="242">
        <v>2.5</v>
      </c>
    </row>
    <row r="16" spans="1:22" ht="15.75" customHeight="1">
      <c r="A16" s="11">
        <v>650</v>
      </c>
      <c r="B16" s="11">
        <v>670</v>
      </c>
      <c r="C16" s="11">
        <v>1224</v>
      </c>
      <c r="D16" s="12" t="s">
        <v>912</v>
      </c>
      <c r="E16" s="12" t="s">
        <v>869</v>
      </c>
      <c r="F16" s="12" t="s">
        <v>870</v>
      </c>
      <c r="G16" s="276"/>
      <c r="H16" s="12" t="s">
        <v>867</v>
      </c>
      <c r="I16" s="12" t="s">
        <v>913</v>
      </c>
      <c r="J16" s="433"/>
      <c r="K16" s="129" t="s">
        <v>914</v>
      </c>
      <c r="L16" s="13" t="s">
        <v>897</v>
      </c>
      <c r="M16" s="13" t="s">
        <v>914</v>
      </c>
      <c r="N16" s="50" t="s">
        <v>874</v>
      </c>
      <c r="O16" s="120" t="s">
        <v>882</v>
      </c>
      <c r="P16" s="50">
        <v>25</v>
      </c>
      <c r="Q16" s="167">
        <v>20</v>
      </c>
      <c r="R16" s="58">
        <v>1</v>
      </c>
      <c r="S16" s="23"/>
      <c r="T16" s="23"/>
      <c r="U16" s="433"/>
      <c r="V16" s="242">
        <v>2.5</v>
      </c>
    </row>
    <row r="17" spans="1:22" ht="30" customHeight="1">
      <c r="A17" s="11"/>
      <c r="B17" s="11"/>
      <c r="C17" s="11"/>
      <c r="D17" s="12"/>
      <c r="E17" s="12"/>
      <c r="F17" s="12"/>
      <c r="G17" s="276"/>
      <c r="H17" s="12"/>
      <c r="I17" s="12"/>
      <c r="J17" s="440" t="s">
        <v>1014</v>
      </c>
      <c r="K17" s="213" t="s">
        <v>549</v>
      </c>
      <c r="L17" s="12"/>
      <c r="M17" s="12"/>
      <c r="N17" s="25" t="s">
        <v>874</v>
      </c>
      <c r="O17" s="99">
        <v>40</v>
      </c>
      <c r="P17" s="25">
        <v>60</v>
      </c>
      <c r="Q17" s="166">
        <v>40</v>
      </c>
      <c r="R17" s="57"/>
      <c r="S17" s="22"/>
      <c r="T17" s="22"/>
      <c r="U17" s="440" t="s">
        <v>568</v>
      </c>
      <c r="V17" s="243">
        <v>3</v>
      </c>
    </row>
    <row r="18" spans="1:22" ht="49.5" customHeight="1">
      <c r="A18" s="11"/>
      <c r="B18" s="11"/>
      <c r="C18" s="11"/>
      <c r="D18" s="12"/>
      <c r="E18" s="12"/>
      <c r="F18" s="12"/>
      <c r="G18" s="276"/>
      <c r="H18" s="12"/>
      <c r="I18" s="12"/>
      <c r="J18" s="441"/>
      <c r="K18" s="213" t="s">
        <v>548</v>
      </c>
      <c r="L18" s="391"/>
      <c r="M18" s="391"/>
      <c r="N18" s="392" t="s">
        <v>874</v>
      </c>
      <c r="O18" s="393"/>
      <c r="P18" s="392"/>
      <c r="Q18" s="394">
        <v>30</v>
      </c>
      <c r="R18" s="57"/>
      <c r="S18" s="22"/>
      <c r="T18" s="22"/>
      <c r="U18" s="441"/>
      <c r="V18" s="243">
        <v>4</v>
      </c>
    </row>
    <row r="19" spans="1:22" ht="15.75" customHeight="1">
      <c r="A19" s="11"/>
      <c r="B19" s="11"/>
      <c r="C19" s="11"/>
      <c r="D19" s="12"/>
      <c r="E19" s="12"/>
      <c r="F19" s="12"/>
      <c r="G19" s="275">
        <v>522</v>
      </c>
      <c r="H19" s="16"/>
      <c r="I19" s="16"/>
      <c r="J19" s="15" t="s">
        <v>915</v>
      </c>
      <c r="K19" s="213"/>
      <c r="L19" s="12"/>
      <c r="M19" s="12"/>
      <c r="N19" s="25"/>
      <c r="O19" s="99"/>
      <c r="P19" s="25"/>
      <c r="Q19" s="166"/>
      <c r="R19" s="57"/>
      <c r="S19" s="22"/>
      <c r="T19" s="22"/>
      <c r="U19" s="51"/>
      <c r="V19" s="17"/>
    </row>
    <row r="20" spans="1:22" ht="15.75" customHeight="1">
      <c r="A20" s="11">
        <v>663</v>
      </c>
      <c r="B20" s="11">
        <v>683</v>
      </c>
      <c r="C20" s="11">
        <v>1227</v>
      </c>
      <c r="D20" s="12" t="s">
        <v>916</v>
      </c>
      <c r="E20" s="12" t="s">
        <v>869</v>
      </c>
      <c r="F20" s="12" t="s">
        <v>870</v>
      </c>
      <c r="G20" s="276"/>
      <c r="H20" s="12" t="s">
        <v>915</v>
      </c>
      <c r="I20" s="12" t="s">
        <v>917</v>
      </c>
      <c r="J20" s="420" t="s">
        <v>885</v>
      </c>
      <c r="K20" s="22" t="s">
        <v>887</v>
      </c>
      <c r="L20" s="12" t="s">
        <v>885</v>
      </c>
      <c r="M20" s="12" t="s">
        <v>887</v>
      </c>
      <c r="N20" s="25" t="s">
        <v>874</v>
      </c>
      <c r="O20" s="99" t="s">
        <v>875</v>
      </c>
      <c r="P20" s="25">
        <v>30</v>
      </c>
      <c r="Q20" s="166">
        <v>30</v>
      </c>
      <c r="R20" s="57">
        <v>2</v>
      </c>
      <c r="S20" s="22"/>
      <c r="T20" s="22"/>
      <c r="U20" s="420" t="s">
        <v>889</v>
      </c>
      <c r="V20" s="193">
        <v>2</v>
      </c>
    </row>
    <row r="21" spans="1:22" ht="40.5">
      <c r="A21" s="11">
        <v>664</v>
      </c>
      <c r="B21" s="11">
        <v>684</v>
      </c>
      <c r="C21" s="11">
        <v>1228</v>
      </c>
      <c r="D21" s="12" t="s">
        <v>919</v>
      </c>
      <c r="E21" s="12" t="s">
        <v>869</v>
      </c>
      <c r="F21" s="12" t="s">
        <v>870</v>
      </c>
      <c r="G21" s="276"/>
      <c r="H21" s="12" t="s">
        <v>915</v>
      </c>
      <c r="I21" s="12" t="s">
        <v>920</v>
      </c>
      <c r="J21" s="420"/>
      <c r="K21" s="22" t="s">
        <v>634</v>
      </c>
      <c r="L21" s="12" t="s">
        <v>885</v>
      </c>
      <c r="M21" s="12" t="s">
        <v>922</v>
      </c>
      <c r="N21" s="25" t="s">
        <v>874</v>
      </c>
      <c r="O21" s="99" t="s">
        <v>882</v>
      </c>
      <c r="P21" s="25">
        <v>35</v>
      </c>
      <c r="Q21" s="166">
        <v>35</v>
      </c>
      <c r="R21" s="57">
        <v>2</v>
      </c>
      <c r="S21" s="22"/>
      <c r="T21" s="22"/>
      <c r="U21" s="420"/>
      <c r="V21" s="193">
        <v>2</v>
      </c>
    </row>
    <row r="22" spans="1:22" ht="15.75" customHeight="1">
      <c r="A22" s="11">
        <v>665</v>
      </c>
      <c r="B22" s="11">
        <v>685</v>
      </c>
      <c r="C22" s="11">
        <v>1236</v>
      </c>
      <c r="D22" s="12" t="s">
        <v>923</v>
      </c>
      <c r="E22" s="12" t="s">
        <v>869</v>
      </c>
      <c r="F22" s="12" t="s">
        <v>870</v>
      </c>
      <c r="G22" s="276"/>
      <c r="H22" s="12" t="s">
        <v>915</v>
      </c>
      <c r="I22" s="12" t="s">
        <v>924</v>
      </c>
      <c r="J22" s="433" t="s">
        <v>895</v>
      </c>
      <c r="K22" s="23" t="s">
        <v>654</v>
      </c>
      <c r="L22" s="13" t="s">
        <v>897</v>
      </c>
      <c r="M22" s="13" t="s">
        <v>909</v>
      </c>
      <c r="N22" s="50" t="s">
        <v>874</v>
      </c>
      <c r="O22" s="120" t="s">
        <v>888</v>
      </c>
      <c r="P22" s="50">
        <v>60</v>
      </c>
      <c r="Q22" s="167">
        <v>40</v>
      </c>
      <c r="R22" s="58">
        <v>2</v>
      </c>
      <c r="S22" s="23"/>
      <c r="T22" s="23"/>
      <c r="U22" s="433" t="s">
        <v>901</v>
      </c>
      <c r="V22" s="242">
        <v>2.5</v>
      </c>
    </row>
    <row r="23" spans="1:22" ht="15.75" customHeight="1">
      <c r="A23" s="11">
        <v>666</v>
      </c>
      <c r="B23" s="11">
        <v>686</v>
      </c>
      <c r="C23" s="11">
        <v>1232</v>
      </c>
      <c r="D23" s="12" t="s">
        <v>926</v>
      </c>
      <c r="E23" s="12" t="s">
        <v>869</v>
      </c>
      <c r="F23" s="12" t="s">
        <v>870</v>
      </c>
      <c r="G23" s="276"/>
      <c r="H23" s="12" t="s">
        <v>915</v>
      </c>
      <c r="I23" s="12" t="s">
        <v>927</v>
      </c>
      <c r="J23" s="433"/>
      <c r="K23" s="23" t="s">
        <v>652</v>
      </c>
      <c r="L23" s="13" t="s">
        <v>897</v>
      </c>
      <c r="M23" s="13" t="s">
        <v>929</v>
      </c>
      <c r="N23" s="50" t="s">
        <v>874</v>
      </c>
      <c r="O23" s="120" t="s">
        <v>882</v>
      </c>
      <c r="P23" s="50">
        <v>40</v>
      </c>
      <c r="Q23" s="167">
        <v>30</v>
      </c>
      <c r="R23" s="58">
        <v>2</v>
      </c>
      <c r="S23" s="23"/>
      <c r="T23" s="23"/>
      <c r="U23" s="433"/>
      <c r="V23" s="242">
        <v>2.5</v>
      </c>
    </row>
    <row r="24" spans="1:22" ht="15.75" customHeight="1">
      <c r="A24" s="11">
        <v>667</v>
      </c>
      <c r="B24" s="11">
        <v>687</v>
      </c>
      <c r="C24" s="11">
        <v>1231</v>
      </c>
      <c r="D24" s="12" t="s">
        <v>930</v>
      </c>
      <c r="E24" s="12" t="s">
        <v>869</v>
      </c>
      <c r="F24" s="12" t="s">
        <v>870</v>
      </c>
      <c r="G24" s="276"/>
      <c r="H24" s="12" t="s">
        <v>915</v>
      </c>
      <c r="I24" s="12" t="s">
        <v>931</v>
      </c>
      <c r="J24" s="433"/>
      <c r="K24" s="23" t="s">
        <v>653</v>
      </c>
      <c r="L24" s="13" t="s">
        <v>897</v>
      </c>
      <c r="M24" s="13" t="s">
        <v>933</v>
      </c>
      <c r="N24" s="50" t="s">
        <v>874</v>
      </c>
      <c r="O24" s="120"/>
      <c r="P24" s="50"/>
      <c r="Q24" s="287">
        <v>26</v>
      </c>
      <c r="R24" s="58">
        <v>2</v>
      </c>
      <c r="S24" s="23"/>
      <c r="T24" s="23"/>
      <c r="U24" s="433"/>
      <c r="V24" s="242">
        <v>2.5</v>
      </c>
    </row>
    <row r="25" spans="1:22" ht="45" customHeight="1">
      <c r="A25" s="11">
        <v>668</v>
      </c>
      <c r="B25" s="11">
        <v>688</v>
      </c>
      <c r="C25" s="11">
        <v>1230</v>
      </c>
      <c r="D25" s="12" t="s">
        <v>935</v>
      </c>
      <c r="E25" s="12" t="s">
        <v>869</v>
      </c>
      <c r="F25" s="12" t="s">
        <v>870</v>
      </c>
      <c r="G25" s="276"/>
      <c r="H25" s="12" t="s">
        <v>915</v>
      </c>
      <c r="I25" s="12" t="s">
        <v>936</v>
      </c>
      <c r="J25" s="433"/>
      <c r="K25" s="23" t="s">
        <v>655</v>
      </c>
      <c r="L25" s="13" t="s">
        <v>897</v>
      </c>
      <c r="M25" s="13" t="s">
        <v>938</v>
      </c>
      <c r="N25" s="50" t="s">
        <v>874</v>
      </c>
      <c r="O25" s="120">
        <v>40</v>
      </c>
      <c r="P25" s="50">
        <v>80</v>
      </c>
      <c r="Q25" s="167">
        <v>80</v>
      </c>
      <c r="R25" s="58">
        <v>2</v>
      </c>
      <c r="S25" s="23"/>
      <c r="T25" s="23"/>
      <c r="U25" s="433"/>
      <c r="V25" s="242">
        <v>2.5</v>
      </c>
    </row>
    <row r="26" spans="1:22" ht="30" customHeight="1">
      <c r="A26" s="11">
        <v>669</v>
      </c>
      <c r="B26" s="11">
        <v>689</v>
      </c>
      <c r="C26" s="11">
        <v>1235</v>
      </c>
      <c r="D26" s="12" t="s">
        <v>939</v>
      </c>
      <c r="E26" s="12" t="s">
        <v>869</v>
      </c>
      <c r="F26" s="12" t="s">
        <v>870</v>
      </c>
      <c r="G26" s="276"/>
      <c r="H26" s="12" t="s">
        <v>915</v>
      </c>
      <c r="I26" s="12" t="s">
        <v>940</v>
      </c>
      <c r="J26" s="433"/>
      <c r="K26" s="23" t="s">
        <v>656</v>
      </c>
      <c r="L26" s="13" t="s">
        <v>897</v>
      </c>
      <c r="M26" s="13" t="s">
        <v>905</v>
      </c>
      <c r="N26" s="50" t="s">
        <v>874</v>
      </c>
      <c r="O26" s="120">
        <v>30</v>
      </c>
      <c r="P26" s="50">
        <v>60</v>
      </c>
      <c r="Q26" s="167">
        <v>50</v>
      </c>
      <c r="R26" s="58">
        <v>2</v>
      </c>
      <c r="S26" s="23"/>
      <c r="T26" s="23"/>
      <c r="U26" s="433"/>
      <c r="V26" s="242">
        <v>2.5</v>
      </c>
    </row>
    <row r="27" spans="1:22" ht="27.75" customHeight="1">
      <c r="A27" s="11">
        <v>658</v>
      </c>
      <c r="B27" s="11">
        <v>678</v>
      </c>
      <c r="C27" s="11">
        <v>1242</v>
      </c>
      <c r="D27" s="12" t="s">
        <v>942</v>
      </c>
      <c r="E27" s="12" t="s">
        <v>869</v>
      </c>
      <c r="F27" s="12" t="s">
        <v>870</v>
      </c>
      <c r="G27" s="276"/>
      <c r="H27" s="12" t="s">
        <v>915</v>
      </c>
      <c r="I27" s="12" t="s">
        <v>943</v>
      </c>
      <c r="J27" s="433"/>
      <c r="K27" s="23" t="s">
        <v>657</v>
      </c>
      <c r="L27" s="13" t="s">
        <v>945</v>
      </c>
      <c r="M27" s="13" t="s">
        <v>938</v>
      </c>
      <c r="N27" s="50" t="s">
        <v>874</v>
      </c>
      <c r="O27" s="120">
        <v>30</v>
      </c>
      <c r="P27" s="50">
        <v>60</v>
      </c>
      <c r="Q27" s="167">
        <v>50</v>
      </c>
      <c r="R27" s="58">
        <v>1</v>
      </c>
      <c r="S27" s="23"/>
      <c r="T27" s="23"/>
      <c r="U27" s="433"/>
      <c r="V27" s="242">
        <v>2.5</v>
      </c>
    </row>
    <row r="28" spans="1:22" ht="28.5" customHeight="1">
      <c r="A28" s="11">
        <v>656</v>
      </c>
      <c r="B28" s="11">
        <v>676</v>
      </c>
      <c r="C28" s="11">
        <v>1248</v>
      </c>
      <c r="D28" s="12" t="s">
        <v>946</v>
      </c>
      <c r="E28" s="12" t="s">
        <v>869</v>
      </c>
      <c r="F28" s="12" t="s">
        <v>870</v>
      </c>
      <c r="G28" s="276"/>
      <c r="H28" s="12" t="s">
        <v>915</v>
      </c>
      <c r="I28" s="12" t="s">
        <v>947</v>
      </c>
      <c r="J28" s="433"/>
      <c r="K28" s="23" t="s">
        <v>658</v>
      </c>
      <c r="L28" s="13" t="s">
        <v>945</v>
      </c>
      <c r="M28" s="13" t="s">
        <v>909</v>
      </c>
      <c r="N28" s="50" t="s">
        <v>874</v>
      </c>
      <c r="O28" s="120">
        <v>20</v>
      </c>
      <c r="P28" s="50">
        <v>40</v>
      </c>
      <c r="Q28" s="167">
        <v>40</v>
      </c>
      <c r="R28" s="58">
        <v>1</v>
      </c>
      <c r="S28" s="23"/>
      <c r="T28" s="23"/>
      <c r="U28" s="433"/>
      <c r="V28" s="242">
        <v>2.5</v>
      </c>
    </row>
    <row r="29" spans="1:22" ht="15.75" customHeight="1">
      <c r="A29" s="11"/>
      <c r="B29" s="11"/>
      <c r="C29" s="11"/>
      <c r="D29" s="12"/>
      <c r="E29" s="12"/>
      <c r="F29" s="12"/>
      <c r="G29" s="275">
        <v>523</v>
      </c>
      <c r="H29" s="16"/>
      <c r="I29" s="16"/>
      <c r="J29" s="15" t="s">
        <v>551</v>
      </c>
      <c r="K29" s="22"/>
      <c r="L29" s="12"/>
      <c r="M29" s="12"/>
      <c r="N29" s="25"/>
      <c r="O29" s="99"/>
      <c r="P29" s="25"/>
      <c r="Q29" s="166"/>
      <c r="R29" s="57"/>
      <c r="S29" s="22"/>
      <c r="T29" s="22"/>
      <c r="U29" s="51"/>
      <c r="V29" s="17"/>
    </row>
    <row r="30" spans="1:22" ht="27" customHeight="1">
      <c r="A30" s="11"/>
      <c r="B30" s="11"/>
      <c r="C30" s="11"/>
      <c r="D30" s="12"/>
      <c r="E30" s="12"/>
      <c r="F30" s="12"/>
      <c r="G30" s="275"/>
      <c r="H30" s="16"/>
      <c r="I30" s="16"/>
      <c r="J30" s="268" t="s">
        <v>552</v>
      </c>
      <c r="K30" s="15"/>
      <c r="L30" s="12"/>
      <c r="M30" s="12"/>
      <c r="N30" s="25"/>
      <c r="O30" s="99"/>
      <c r="P30" s="25"/>
      <c r="Q30" s="166"/>
      <c r="R30" s="57"/>
      <c r="S30" s="22"/>
      <c r="T30" s="22"/>
      <c r="U30" s="51"/>
      <c r="V30" s="17"/>
    </row>
    <row r="31" spans="1:22" ht="15.75" customHeight="1">
      <c r="A31" s="11">
        <v>680</v>
      </c>
      <c r="B31" s="11">
        <v>700</v>
      </c>
      <c r="C31" s="11">
        <v>1300</v>
      </c>
      <c r="D31" s="12" t="s">
        <v>1021</v>
      </c>
      <c r="E31" s="12" t="s">
        <v>869</v>
      </c>
      <c r="F31" s="12" t="s">
        <v>870</v>
      </c>
      <c r="G31" s="275">
        <v>524</v>
      </c>
      <c r="H31" s="16"/>
      <c r="I31" s="16"/>
      <c r="J31" s="15" t="s">
        <v>1025</v>
      </c>
      <c r="K31" s="22"/>
      <c r="L31" s="12"/>
      <c r="M31" s="12"/>
      <c r="N31" s="25"/>
      <c r="O31" s="99"/>
      <c r="P31" s="25"/>
      <c r="Q31" s="166"/>
      <c r="R31" s="57"/>
      <c r="S31" s="22"/>
      <c r="T31" s="22"/>
      <c r="U31" s="22"/>
      <c r="V31" s="17"/>
    </row>
    <row r="32" spans="1:22" ht="15.75" customHeight="1">
      <c r="A32" s="11"/>
      <c r="B32" s="11"/>
      <c r="C32" s="11"/>
      <c r="D32" s="12"/>
      <c r="E32" s="12"/>
      <c r="F32" s="12"/>
      <c r="G32" s="276"/>
      <c r="H32" s="12" t="s">
        <v>1025</v>
      </c>
      <c r="I32" s="12" t="s">
        <v>1027</v>
      </c>
      <c r="J32" s="420" t="s">
        <v>885</v>
      </c>
      <c r="K32" s="22" t="s">
        <v>887</v>
      </c>
      <c r="L32" s="12" t="s">
        <v>1028</v>
      </c>
      <c r="M32" s="12" t="s">
        <v>887</v>
      </c>
      <c r="N32" s="25" t="s">
        <v>874</v>
      </c>
      <c r="O32" s="99" t="s">
        <v>875</v>
      </c>
      <c r="P32" s="269">
        <v>30</v>
      </c>
      <c r="Q32" s="166">
        <v>30</v>
      </c>
      <c r="R32" s="57">
        <v>1</v>
      </c>
      <c r="S32" s="22"/>
      <c r="T32" s="22"/>
      <c r="U32" s="420" t="s">
        <v>889</v>
      </c>
      <c r="V32" s="193">
        <v>2</v>
      </c>
    </row>
    <row r="33" spans="1:22" ht="25.5" customHeight="1">
      <c r="A33" s="11">
        <v>684</v>
      </c>
      <c r="B33" s="11">
        <v>704</v>
      </c>
      <c r="C33" s="11">
        <v>1267</v>
      </c>
      <c r="D33" s="12" t="s">
        <v>1026</v>
      </c>
      <c r="E33" s="12" t="s">
        <v>869</v>
      </c>
      <c r="F33" s="12" t="s">
        <v>870</v>
      </c>
      <c r="G33" s="276"/>
      <c r="H33" s="12" t="s">
        <v>1025</v>
      </c>
      <c r="I33" s="12" t="s">
        <v>1030</v>
      </c>
      <c r="J33" s="420"/>
      <c r="K33" s="22" t="s">
        <v>892</v>
      </c>
      <c r="L33" s="12" t="s">
        <v>1028</v>
      </c>
      <c r="M33" s="12" t="s">
        <v>892</v>
      </c>
      <c r="N33" s="25" t="s">
        <v>874</v>
      </c>
      <c r="O33" s="99" t="s">
        <v>882</v>
      </c>
      <c r="P33" s="269">
        <v>35</v>
      </c>
      <c r="Q33" s="166">
        <v>35</v>
      </c>
      <c r="R33" s="57">
        <v>1</v>
      </c>
      <c r="S33" s="22"/>
      <c r="T33" s="22"/>
      <c r="U33" s="420"/>
      <c r="V33" s="193">
        <v>2</v>
      </c>
    </row>
    <row r="34" spans="1:22" ht="40.5">
      <c r="A34" s="11">
        <v>683</v>
      </c>
      <c r="B34" s="11">
        <v>703</v>
      </c>
      <c r="C34" s="11">
        <v>1268</v>
      </c>
      <c r="D34" s="12" t="s">
        <v>1029</v>
      </c>
      <c r="E34" s="12" t="s">
        <v>869</v>
      </c>
      <c r="F34" s="12" t="s">
        <v>870</v>
      </c>
      <c r="G34" s="276"/>
      <c r="H34" s="12" t="s">
        <v>1025</v>
      </c>
      <c r="I34" s="12" t="s">
        <v>1033</v>
      </c>
      <c r="J34" s="433" t="s">
        <v>895</v>
      </c>
      <c r="K34" s="23" t="s">
        <v>654</v>
      </c>
      <c r="L34" s="13" t="s">
        <v>1035</v>
      </c>
      <c r="M34" s="13" t="s">
        <v>909</v>
      </c>
      <c r="N34" s="50" t="s">
        <v>874</v>
      </c>
      <c r="O34" s="120" t="s">
        <v>888</v>
      </c>
      <c r="P34" s="270">
        <v>60</v>
      </c>
      <c r="Q34" s="167">
        <v>60</v>
      </c>
      <c r="R34" s="58">
        <v>1</v>
      </c>
      <c r="S34" s="23"/>
      <c r="T34" s="23"/>
      <c r="U34" s="433" t="s">
        <v>901</v>
      </c>
      <c r="V34" s="242">
        <v>2.5</v>
      </c>
    </row>
    <row r="35" spans="1:22" ht="27" customHeight="1">
      <c r="A35" s="11">
        <v>685</v>
      </c>
      <c r="B35" s="11">
        <v>705</v>
      </c>
      <c r="C35" s="11">
        <v>1275</v>
      </c>
      <c r="D35" s="12" t="s">
        <v>1032</v>
      </c>
      <c r="E35" s="12" t="s">
        <v>869</v>
      </c>
      <c r="F35" s="12" t="s">
        <v>870</v>
      </c>
      <c r="G35" s="276"/>
      <c r="H35" s="12" t="s">
        <v>1025</v>
      </c>
      <c r="I35" s="12" t="s">
        <v>1037</v>
      </c>
      <c r="J35" s="433"/>
      <c r="K35" s="23" t="s">
        <v>652</v>
      </c>
      <c r="L35" s="13" t="s">
        <v>1035</v>
      </c>
      <c r="M35" s="13" t="s">
        <v>929</v>
      </c>
      <c r="N35" s="50" t="s">
        <v>874</v>
      </c>
      <c r="O35" s="120">
        <v>15</v>
      </c>
      <c r="P35" s="270">
        <v>40</v>
      </c>
      <c r="Q35" s="167">
        <v>40</v>
      </c>
      <c r="R35" s="58">
        <v>1</v>
      </c>
      <c r="S35" s="23"/>
      <c r="T35" s="23"/>
      <c r="U35" s="433"/>
      <c r="V35" s="242">
        <v>2.5</v>
      </c>
    </row>
    <row r="36" spans="1:22" ht="27" customHeight="1">
      <c r="A36" s="11"/>
      <c r="B36" s="11"/>
      <c r="C36" s="11"/>
      <c r="D36" s="12"/>
      <c r="E36" s="12"/>
      <c r="F36" s="12"/>
      <c r="G36" s="276"/>
      <c r="H36" s="12"/>
      <c r="I36" s="12"/>
      <c r="J36" s="433"/>
      <c r="K36" s="23" t="s">
        <v>653</v>
      </c>
      <c r="L36" s="13"/>
      <c r="M36" s="13"/>
      <c r="N36" s="50" t="s">
        <v>874</v>
      </c>
      <c r="O36" s="120">
        <v>80</v>
      </c>
      <c r="P36" s="270">
        <v>100</v>
      </c>
      <c r="Q36" s="167">
        <v>100</v>
      </c>
      <c r="R36" s="58"/>
      <c r="S36" s="23"/>
      <c r="T36" s="23"/>
      <c r="U36" s="433"/>
      <c r="V36" s="242">
        <v>2.5</v>
      </c>
    </row>
    <row r="37" spans="1:22" ht="27" customHeight="1">
      <c r="A37" s="11"/>
      <c r="B37" s="11"/>
      <c r="C37" s="11"/>
      <c r="D37" s="12"/>
      <c r="E37" s="12"/>
      <c r="F37" s="12"/>
      <c r="G37" s="276"/>
      <c r="H37" s="12"/>
      <c r="I37" s="12"/>
      <c r="J37" s="433"/>
      <c r="K37" s="23" t="s">
        <v>655</v>
      </c>
      <c r="L37" s="13"/>
      <c r="M37" s="13"/>
      <c r="N37" s="50" t="s">
        <v>874</v>
      </c>
      <c r="O37" s="120">
        <v>40</v>
      </c>
      <c r="P37" s="270">
        <v>80</v>
      </c>
      <c r="Q37" s="167">
        <v>30</v>
      </c>
      <c r="R37" s="58"/>
      <c r="S37" s="23"/>
      <c r="T37" s="23"/>
      <c r="U37" s="433"/>
      <c r="V37" s="242">
        <v>2.5</v>
      </c>
    </row>
    <row r="38" spans="1:22" ht="29.25" customHeight="1">
      <c r="A38" s="11">
        <v>686</v>
      </c>
      <c r="B38" s="11">
        <v>706</v>
      </c>
      <c r="C38" s="11">
        <v>1271</v>
      </c>
      <c r="D38" s="12" t="s">
        <v>1036</v>
      </c>
      <c r="E38" s="12" t="s">
        <v>869</v>
      </c>
      <c r="F38" s="12" t="s">
        <v>870</v>
      </c>
      <c r="G38" s="276"/>
      <c r="H38" s="12" t="s">
        <v>1025</v>
      </c>
      <c r="I38" s="12" t="s">
        <v>1040</v>
      </c>
      <c r="J38" s="433"/>
      <c r="K38" s="23" t="s">
        <v>656</v>
      </c>
      <c r="L38" s="13" t="s">
        <v>1035</v>
      </c>
      <c r="M38" s="13" t="s">
        <v>1042</v>
      </c>
      <c r="N38" s="50" t="s">
        <v>874</v>
      </c>
      <c r="O38" s="120">
        <v>30</v>
      </c>
      <c r="P38" s="270">
        <v>60</v>
      </c>
      <c r="Q38" s="167">
        <v>25</v>
      </c>
      <c r="R38" s="58">
        <v>1</v>
      </c>
      <c r="S38" s="23"/>
      <c r="T38" s="23"/>
      <c r="U38" s="433"/>
      <c r="V38" s="242">
        <v>2.5</v>
      </c>
    </row>
    <row r="39" spans="1:22" s="155" customFormat="1" ht="40.5">
      <c r="A39" s="11"/>
      <c r="B39" s="11"/>
      <c r="C39" s="11"/>
      <c r="D39" s="12"/>
      <c r="E39" s="12"/>
      <c r="F39" s="12"/>
      <c r="G39" s="276"/>
      <c r="H39" s="12"/>
      <c r="I39" s="12"/>
      <c r="J39" s="440" t="s">
        <v>1014</v>
      </c>
      <c r="K39" s="22" t="s">
        <v>553</v>
      </c>
      <c r="L39" s="12"/>
      <c r="M39" s="12"/>
      <c r="N39" s="25" t="s">
        <v>874</v>
      </c>
      <c r="O39" s="99">
        <v>20</v>
      </c>
      <c r="P39" s="269">
        <v>30</v>
      </c>
      <c r="Q39" s="166">
        <v>30</v>
      </c>
      <c r="R39" s="57"/>
      <c r="S39" s="22"/>
      <c r="T39" s="22"/>
      <c r="U39" s="407" t="s">
        <v>570</v>
      </c>
      <c r="V39" s="408">
        <v>6</v>
      </c>
    </row>
    <row r="40" spans="1:22" s="155" customFormat="1" ht="40.5">
      <c r="A40" s="11"/>
      <c r="B40" s="11"/>
      <c r="C40" s="11"/>
      <c r="D40" s="12"/>
      <c r="E40" s="12"/>
      <c r="F40" s="12"/>
      <c r="G40" s="276"/>
      <c r="H40" s="12"/>
      <c r="I40" s="12"/>
      <c r="J40" s="458"/>
      <c r="K40" s="271" t="s">
        <v>1020</v>
      </c>
      <c r="L40" s="12"/>
      <c r="M40" s="12"/>
      <c r="N40" s="25" t="s">
        <v>874</v>
      </c>
      <c r="O40" s="99">
        <v>10</v>
      </c>
      <c r="P40" s="269">
        <v>20</v>
      </c>
      <c r="Q40" s="166">
        <v>20</v>
      </c>
      <c r="R40" s="57"/>
      <c r="S40" s="22"/>
      <c r="T40" s="22"/>
      <c r="U40" s="407" t="s">
        <v>570</v>
      </c>
      <c r="V40" s="408">
        <v>6</v>
      </c>
    </row>
    <row r="41" spans="1:22" s="155" customFormat="1" ht="13.5">
      <c r="A41" s="11"/>
      <c r="B41" s="11"/>
      <c r="C41" s="11"/>
      <c r="D41" s="12"/>
      <c r="E41" s="12"/>
      <c r="F41" s="12"/>
      <c r="G41" s="276"/>
      <c r="H41" s="12"/>
      <c r="I41" s="12"/>
      <c r="J41" s="441"/>
      <c r="K41" s="22" t="s">
        <v>554</v>
      </c>
      <c r="L41" s="12"/>
      <c r="M41" s="12"/>
      <c r="N41" s="25" t="s">
        <v>874</v>
      </c>
      <c r="O41" s="99"/>
      <c r="P41" s="269"/>
      <c r="Q41" s="166">
        <v>35</v>
      </c>
      <c r="R41" s="57"/>
      <c r="S41" s="22"/>
      <c r="T41" s="22"/>
      <c r="U41" s="409" t="s">
        <v>569</v>
      </c>
      <c r="V41" s="408">
        <v>3</v>
      </c>
    </row>
    <row r="42" spans="1:22" ht="15.75" customHeight="1">
      <c r="A42" s="11">
        <v>687</v>
      </c>
      <c r="B42" s="11">
        <v>707</v>
      </c>
      <c r="C42" s="11">
        <v>1269</v>
      </c>
      <c r="D42" s="12" t="s">
        <v>1039</v>
      </c>
      <c r="E42" s="12" t="s">
        <v>869</v>
      </c>
      <c r="F42" s="12" t="s">
        <v>870</v>
      </c>
      <c r="G42" s="275">
        <v>525</v>
      </c>
      <c r="H42" s="16"/>
      <c r="I42" s="16"/>
      <c r="J42" s="15" t="s">
        <v>1043</v>
      </c>
      <c r="K42" s="22"/>
      <c r="L42" s="12"/>
      <c r="M42" s="12"/>
      <c r="N42" s="25"/>
      <c r="O42" s="99"/>
      <c r="P42" s="25"/>
      <c r="Q42" s="166"/>
      <c r="R42" s="57"/>
      <c r="S42" s="22"/>
      <c r="T42" s="22"/>
      <c r="U42" s="51"/>
      <c r="V42" s="17"/>
    </row>
    <row r="43" spans="1:22" ht="15.75" customHeight="1">
      <c r="A43" s="11"/>
      <c r="B43" s="11"/>
      <c r="C43" s="11"/>
      <c r="D43" s="12"/>
      <c r="E43" s="12"/>
      <c r="F43" s="12"/>
      <c r="G43" s="275"/>
      <c r="H43" s="16"/>
      <c r="I43" s="16"/>
      <c r="J43" s="295"/>
      <c r="K43" s="147" t="s">
        <v>556</v>
      </c>
      <c r="L43" s="146"/>
      <c r="M43" s="146"/>
      <c r="N43" s="220" t="s">
        <v>874</v>
      </c>
      <c r="O43" s="186"/>
      <c r="P43" s="220"/>
      <c r="Q43" s="293">
        <v>13</v>
      </c>
      <c r="R43" s="294"/>
      <c r="S43" s="147"/>
      <c r="T43" s="147"/>
      <c r="U43" s="147" t="s">
        <v>816</v>
      </c>
      <c r="V43" s="244">
        <v>2</v>
      </c>
    </row>
    <row r="44" spans="1:22" ht="94.5">
      <c r="A44" s="11"/>
      <c r="B44" s="11"/>
      <c r="C44" s="11"/>
      <c r="D44" s="12"/>
      <c r="E44" s="12"/>
      <c r="F44" s="12"/>
      <c r="G44" s="276"/>
      <c r="H44" s="12" t="s">
        <v>1043</v>
      </c>
      <c r="I44" s="12" t="s">
        <v>1045</v>
      </c>
      <c r="J44" s="146"/>
      <c r="K44" s="396" t="s">
        <v>555</v>
      </c>
      <c r="L44" s="146" t="s">
        <v>1047</v>
      </c>
      <c r="M44" s="146" t="s">
        <v>1048</v>
      </c>
      <c r="N44" s="220" t="s">
        <v>874</v>
      </c>
      <c r="O44" s="186"/>
      <c r="P44" s="220"/>
      <c r="Q44" s="293">
        <v>25</v>
      </c>
      <c r="R44" s="294">
        <v>1</v>
      </c>
      <c r="S44" s="147"/>
      <c r="T44" s="147"/>
      <c r="U44" s="395" t="s">
        <v>571</v>
      </c>
      <c r="V44" s="244">
        <v>4</v>
      </c>
    </row>
    <row r="45" spans="1:22" ht="15.75" customHeight="1">
      <c r="A45" s="11">
        <v>688</v>
      </c>
      <c r="B45" s="11">
        <v>708</v>
      </c>
      <c r="C45" s="11">
        <v>1147</v>
      </c>
      <c r="D45" s="12" t="s">
        <v>1044</v>
      </c>
      <c r="E45" s="12" t="s">
        <v>869</v>
      </c>
      <c r="F45" s="12" t="s">
        <v>870</v>
      </c>
      <c r="G45" s="275">
        <v>526</v>
      </c>
      <c r="H45" s="16"/>
      <c r="I45" s="16"/>
      <c r="J45" s="16" t="s">
        <v>1049</v>
      </c>
      <c r="K45" s="22"/>
      <c r="L45" s="12"/>
      <c r="M45" s="12"/>
      <c r="N45" s="25"/>
      <c r="O45" s="99"/>
      <c r="P45" s="25"/>
      <c r="Q45" s="166"/>
      <c r="R45" s="57"/>
      <c r="S45" s="22"/>
      <c r="T45" s="22"/>
      <c r="U45" s="22"/>
      <c r="V45" s="17"/>
    </row>
    <row r="46" spans="1:22" ht="40.5">
      <c r="A46" s="11"/>
      <c r="B46" s="11"/>
      <c r="C46" s="11"/>
      <c r="D46" s="12"/>
      <c r="E46" s="12"/>
      <c r="F46" s="12"/>
      <c r="G46" s="276"/>
      <c r="H46" s="12" t="s">
        <v>1049</v>
      </c>
      <c r="I46" s="12" t="s">
        <v>1051</v>
      </c>
      <c r="J46" s="12"/>
      <c r="K46" s="22" t="s">
        <v>1052</v>
      </c>
      <c r="L46" s="12" t="s">
        <v>1053</v>
      </c>
      <c r="M46" s="12" t="s">
        <v>1052</v>
      </c>
      <c r="N46" s="25" t="s">
        <v>874</v>
      </c>
      <c r="O46" s="99" t="s">
        <v>967</v>
      </c>
      <c r="P46" s="25">
        <v>10</v>
      </c>
      <c r="Q46" s="166">
        <v>15</v>
      </c>
      <c r="R46" s="57">
        <v>1</v>
      </c>
      <c r="S46" s="22"/>
      <c r="T46" s="22"/>
      <c r="U46" s="22" t="s">
        <v>822</v>
      </c>
      <c r="V46" s="243">
        <v>3.5</v>
      </c>
    </row>
    <row r="47" spans="1:22" ht="40.5">
      <c r="A47" s="11">
        <v>690</v>
      </c>
      <c r="B47" s="11">
        <v>710</v>
      </c>
      <c r="C47" s="11">
        <v>1153</v>
      </c>
      <c r="D47" s="12" t="s">
        <v>1050</v>
      </c>
      <c r="E47" s="12" t="s">
        <v>869</v>
      </c>
      <c r="F47" s="12" t="s">
        <v>870</v>
      </c>
      <c r="G47" s="276"/>
      <c r="H47" s="12" t="s">
        <v>1049</v>
      </c>
      <c r="I47" s="12" t="s">
        <v>1055</v>
      </c>
      <c r="J47" s="12"/>
      <c r="K47" s="22" t="s">
        <v>823</v>
      </c>
      <c r="L47" s="12" t="s">
        <v>1053</v>
      </c>
      <c r="M47" s="12" t="s">
        <v>1056</v>
      </c>
      <c r="N47" s="25" t="s">
        <v>874</v>
      </c>
      <c r="O47" s="99" t="s">
        <v>972</v>
      </c>
      <c r="P47" s="25">
        <v>15</v>
      </c>
      <c r="Q47" s="166">
        <v>15</v>
      </c>
      <c r="R47" s="57">
        <v>1</v>
      </c>
      <c r="S47" s="22"/>
      <c r="T47" s="22"/>
      <c r="U47" s="22" t="s">
        <v>824</v>
      </c>
      <c r="V47" s="243">
        <v>6</v>
      </c>
    </row>
    <row r="48" spans="1:22" ht="40.5">
      <c r="A48" s="11">
        <v>689</v>
      </c>
      <c r="B48" s="11">
        <v>709</v>
      </c>
      <c r="C48" s="11">
        <v>1150</v>
      </c>
      <c r="D48" s="12" t="s">
        <v>1054</v>
      </c>
      <c r="E48" s="12" t="s">
        <v>869</v>
      </c>
      <c r="F48" s="12" t="s">
        <v>870</v>
      </c>
      <c r="G48" s="276"/>
      <c r="H48" s="12" t="s">
        <v>1049</v>
      </c>
      <c r="I48" s="12" t="s">
        <v>1058</v>
      </c>
      <c r="J48" s="12"/>
      <c r="K48" s="22" t="s">
        <v>825</v>
      </c>
      <c r="L48" s="12" t="s">
        <v>1053</v>
      </c>
      <c r="M48" s="12" t="s">
        <v>1060</v>
      </c>
      <c r="N48" s="25" t="s">
        <v>874</v>
      </c>
      <c r="O48" s="99" t="s">
        <v>1061</v>
      </c>
      <c r="P48" s="25">
        <v>8</v>
      </c>
      <c r="Q48" s="166">
        <v>8</v>
      </c>
      <c r="R48" s="57">
        <v>1</v>
      </c>
      <c r="S48" s="22"/>
      <c r="T48" s="22"/>
      <c r="U48" s="22" t="s">
        <v>826</v>
      </c>
      <c r="V48" s="243">
        <v>5</v>
      </c>
    </row>
    <row r="49" spans="1:22" ht="40.5">
      <c r="A49" s="11"/>
      <c r="B49" s="11"/>
      <c r="C49" s="11"/>
      <c r="D49" s="12"/>
      <c r="E49" s="12"/>
      <c r="F49" s="12"/>
      <c r="G49" s="276"/>
      <c r="H49" s="12"/>
      <c r="I49" s="12"/>
      <c r="J49" s="12"/>
      <c r="K49" s="367" t="s">
        <v>557</v>
      </c>
      <c r="L49" s="12"/>
      <c r="M49" s="12"/>
      <c r="N49" s="25" t="s">
        <v>874</v>
      </c>
      <c r="O49" s="99"/>
      <c r="P49" s="25"/>
      <c r="Q49" s="166">
        <v>30</v>
      </c>
      <c r="R49" s="57"/>
      <c r="S49" s="22"/>
      <c r="T49" s="22"/>
      <c r="U49" s="22" t="s">
        <v>572</v>
      </c>
      <c r="V49" s="243">
        <v>8</v>
      </c>
    </row>
    <row r="50" spans="1:22" ht="54">
      <c r="A50" s="11">
        <v>691</v>
      </c>
      <c r="B50" s="11">
        <v>711</v>
      </c>
      <c r="C50" s="11">
        <v>1152</v>
      </c>
      <c r="D50" s="12" t="s">
        <v>1057</v>
      </c>
      <c r="E50" s="12" t="s">
        <v>869</v>
      </c>
      <c r="F50" s="12" t="s">
        <v>870</v>
      </c>
      <c r="G50" s="276"/>
      <c r="H50" s="12" t="s">
        <v>1049</v>
      </c>
      <c r="I50" s="12" t="s">
        <v>1063</v>
      </c>
      <c r="J50" s="12"/>
      <c r="K50" s="22" t="s">
        <v>1064</v>
      </c>
      <c r="L50" s="12" t="s">
        <v>1053</v>
      </c>
      <c r="M50" s="12" t="s">
        <v>1064</v>
      </c>
      <c r="N50" s="25" t="s">
        <v>874</v>
      </c>
      <c r="O50" s="99" t="s">
        <v>973</v>
      </c>
      <c r="P50" s="25">
        <v>12</v>
      </c>
      <c r="Q50" s="166">
        <v>15</v>
      </c>
      <c r="R50" s="57">
        <v>1</v>
      </c>
      <c r="S50" s="22"/>
      <c r="T50" s="22"/>
      <c r="U50" s="22" t="s">
        <v>827</v>
      </c>
      <c r="V50" s="243">
        <v>13</v>
      </c>
    </row>
    <row r="51" spans="1:22" ht="15.75" customHeight="1">
      <c r="A51" s="11">
        <v>692</v>
      </c>
      <c r="B51" s="11">
        <v>712</v>
      </c>
      <c r="C51" s="11">
        <v>1149</v>
      </c>
      <c r="D51" s="12" t="s">
        <v>1062</v>
      </c>
      <c r="E51" s="12" t="s">
        <v>869</v>
      </c>
      <c r="F51" s="12" t="s">
        <v>870</v>
      </c>
      <c r="G51" s="277">
        <v>530</v>
      </c>
      <c r="H51" s="195" t="s">
        <v>1065</v>
      </c>
      <c r="I51" s="196"/>
      <c r="J51" s="195" t="s">
        <v>1065</v>
      </c>
      <c r="K51" s="61"/>
      <c r="L51" s="16"/>
      <c r="M51" s="16"/>
      <c r="N51" s="68"/>
      <c r="O51" s="168"/>
      <c r="P51" s="25"/>
      <c r="Q51" s="166"/>
      <c r="R51" s="70"/>
      <c r="S51" s="53"/>
      <c r="T51" s="53"/>
      <c r="U51" s="53"/>
      <c r="V51" s="18"/>
    </row>
    <row r="52" spans="1:22" s="20" customFormat="1" ht="15.75" customHeight="1">
      <c r="A52" s="19"/>
      <c r="B52" s="19"/>
      <c r="C52" s="19"/>
      <c r="D52" s="16"/>
      <c r="E52" s="16"/>
      <c r="F52" s="16"/>
      <c r="G52" s="275">
        <v>531</v>
      </c>
      <c r="H52" s="21"/>
      <c r="I52" s="16"/>
      <c r="J52" s="21" t="s">
        <v>1066</v>
      </c>
      <c r="K52" s="61"/>
      <c r="L52" s="16"/>
      <c r="M52" s="16"/>
      <c r="N52" s="68"/>
      <c r="O52" s="168"/>
      <c r="P52" s="25"/>
      <c r="Q52" s="166"/>
      <c r="R52" s="70"/>
      <c r="S52" s="53"/>
      <c r="T52" s="53"/>
      <c r="U52" s="53"/>
      <c r="V52" s="18"/>
    </row>
    <row r="53" spans="1:22" s="20" customFormat="1" ht="54">
      <c r="A53" s="19"/>
      <c r="B53" s="19"/>
      <c r="C53" s="19"/>
      <c r="D53" s="16"/>
      <c r="E53" s="16"/>
      <c r="F53" s="16"/>
      <c r="G53" s="276"/>
      <c r="H53" s="12" t="s">
        <v>1066</v>
      </c>
      <c r="I53" s="12" t="s">
        <v>1069</v>
      </c>
      <c r="J53" s="147" t="s">
        <v>1070</v>
      </c>
      <c r="K53" s="147" t="s">
        <v>1071</v>
      </c>
      <c r="L53" s="146" t="s">
        <v>1072</v>
      </c>
      <c r="M53" s="146" t="s">
        <v>1073</v>
      </c>
      <c r="N53" s="220" t="s">
        <v>874</v>
      </c>
      <c r="O53" s="186" t="s">
        <v>900</v>
      </c>
      <c r="P53" s="220">
        <v>80</v>
      </c>
      <c r="Q53" s="293">
        <v>80</v>
      </c>
      <c r="R53" s="294">
        <v>1</v>
      </c>
      <c r="S53" s="147"/>
      <c r="T53" s="147"/>
      <c r="U53" s="147" t="s">
        <v>1074</v>
      </c>
      <c r="V53" s="244">
        <v>0</v>
      </c>
    </row>
    <row r="54" spans="1:22" ht="15.75" customHeight="1">
      <c r="A54" s="11">
        <v>703</v>
      </c>
      <c r="B54" s="11">
        <v>723</v>
      </c>
      <c r="C54" s="11">
        <v>1128</v>
      </c>
      <c r="D54" s="12" t="s">
        <v>1067</v>
      </c>
      <c r="E54" s="12" t="s">
        <v>869</v>
      </c>
      <c r="F54" s="12" t="s">
        <v>1068</v>
      </c>
      <c r="G54" s="276"/>
      <c r="H54" s="12" t="s">
        <v>1066</v>
      </c>
      <c r="I54" s="12" t="s">
        <v>1076</v>
      </c>
      <c r="J54" s="420" t="s">
        <v>805</v>
      </c>
      <c r="K54" s="22" t="s">
        <v>558</v>
      </c>
      <c r="L54" s="12" t="s">
        <v>1078</v>
      </c>
      <c r="M54" s="12" t="s">
        <v>1079</v>
      </c>
      <c r="N54" s="25" t="s">
        <v>874</v>
      </c>
      <c r="O54" s="99" t="s">
        <v>910</v>
      </c>
      <c r="P54" s="269">
        <v>80</v>
      </c>
      <c r="Q54" s="166">
        <v>80</v>
      </c>
      <c r="R54" s="57">
        <v>1</v>
      </c>
      <c r="S54" s="22"/>
      <c r="T54" s="22"/>
      <c r="U54" s="420" t="s">
        <v>1074</v>
      </c>
      <c r="V54" s="243">
        <v>0</v>
      </c>
    </row>
    <row r="55" spans="1:22" ht="15.75" customHeight="1">
      <c r="A55" s="11">
        <v>701</v>
      </c>
      <c r="B55" s="11">
        <v>721</v>
      </c>
      <c r="C55" s="11">
        <v>1134</v>
      </c>
      <c r="D55" s="12" t="s">
        <v>1075</v>
      </c>
      <c r="E55" s="12" t="s">
        <v>869</v>
      </c>
      <c r="F55" s="12" t="s">
        <v>1068</v>
      </c>
      <c r="G55" s="276"/>
      <c r="H55" s="12" t="s">
        <v>1066</v>
      </c>
      <c r="I55" s="12" t="s">
        <v>1081</v>
      </c>
      <c r="J55" s="420"/>
      <c r="K55" s="22" t="s">
        <v>559</v>
      </c>
      <c r="L55" s="12" t="s">
        <v>1078</v>
      </c>
      <c r="M55" s="12" t="s">
        <v>887</v>
      </c>
      <c r="N55" s="25" t="s">
        <v>874</v>
      </c>
      <c r="O55" s="99" t="s">
        <v>900</v>
      </c>
      <c r="P55" s="269">
        <v>70</v>
      </c>
      <c r="Q55" s="166">
        <v>70</v>
      </c>
      <c r="R55" s="57">
        <v>1</v>
      </c>
      <c r="S55" s="22"/>
      <c r="T55" s="22"/>
      <c r="U55" s="420"/>
      <c r="V55" s="243">
        <v>0</v>
      </c>
    </row>
    <row r="56" spans="1:22" ht="15.75" customHeight="1">
      <c r="A56" s="11">
        <v>700</v>
      </c>
      <c r="B56" s="11">
        <v>720</v>
      </c>
      <c r="C56" s="11">
        <v>1133</v>
      </c>
      <c r="D56" s="12" t="s">
        <v>1080</v>
      </c>
      <c r="E56" s="12" t="s">
        <v>869</v>
      </c>
      <c r="F56" s="12" t="s">
        <v>1068</v>
      </c>
      <c r="G56" s="276"/>
      <c r="H56" s="12" t="s">
        <v>1066</v>
      </c>
      <c r="I56" s="12" t="s">
        <v>1084</v>
      </c>
      <c r="J56" s="420"/>
      <c r="K56" s="22" t="s">
        <v>1086</v>
      </c>
      <c r="L56" s="12" t="s">
        <v>1078</v>
      </c>
      <c r="M56" s="12" t="s">
        <v>1086</v>
      </c>
      <c r="N56" s="25" t="s">
        <v>874</v>
      </c>
      <c r="O56" s="99" t="s">
        <v>888</v>
      </c>
      <c r="P56" s="269">
        <v>70</v>
      </c>
      <c r="Q56" s="166">
        <v>70</v>
      </c>
      <c r="R56" s="57">
        <v>1</v>
      </c>
      <c r="S56" s="22"/>
      <c r="T56" s="22"/>
      <c r="U56" s="420"/>
      <c r="V56" s="243">
        <v>0</v>
      </c>
    </row>
    <row r="57" spans="1:22" ht="15.75" customHeight="1">
      <c r="A57" s="11">
        <v>693</v>
      </c>
      <c r="B57" s="11">
        <v>713</v>
      </c>
      <c r="C57" s="11">
        <v>1136</v>
      </c>
      <c r="D57" s="12" t="s">
        <v>1083</v>
      </c>
      <c r="E57" s="12" t="s">
        <v>869</v>
      </c>
      <c r="F57" s="12" t="s">
        <v>1068</v>
      </c>
      <c r="G57" s="276"/>
      <c r="H57" s="12" t="s">
        <v>1066</v>
      </c>
      <c r="I57" s="12" t="s">
        <v>1088</v>
      </c>
      <c r="J57" s="420"/>
      <c r="K57" s="22" t="s">
        <v>1089</v>
      </c>
      <c r="L57" s="12" t="s">
        <v>1078</v>
      </c>
      <c r="M57" s="12" t="s">
        <v>1090</v>
      </c>
      <c r="N57" s="25" t="s">
        <v>874</v>
      </c>
      <c r="O57" s="99" t="s">
        <v>934</v>
      </c>
      <c r="P57" s="269">
        <v>100</v>
      </c>
      <c r="Q57" s="166">
        <v>100</v>
      </c>
      <c r="R57" s="57">
        <v>1</v>
      </c>
      <c r="S57" s="22"/>
      <c r="T57" s="22"/>
      <c r="U57" s="420"/>
      <c r="V57" s="243">
        <v>0</v>
      </c>
    </row>
    <row r="58" spans="1:22" ht="15.75" customHeight="1">
      <c r="A58" s="11">
        <v>694</v>
      </c>
      <c r="B58" s="11">
        <v>714</v>
      </c>
      <c r="C58" s="11">
        <v>1132</v>
      </c>
      <c r="D58" s="12" t="s">
        <v>1087</v>
      </c>
      <c r="E58" s="12" t="s">
        <v>869</v>
      </c>
      <c r="F58" s="12" t="s">
        <v>1068</v>
      </c>
      <c r="G58" s="276"/>
      <c r="H58" s="12" t="s">
        <v>1066</v>
      </c>
      <c r="I58" s="12" t="s">
        <v>1092</v>
      </c>
      <c r="J58" s="420"/>
      <c r="K58" s="22" t="s">
        <v>872</v>
      </c>
      <c r="L58" s="12" t="s">
        <v>1078</v>
      </c>
      <c r="M58" s="12" t="s">
        <v>872</v>
      </c>
      <c r="N58" s="25" t="s">
        <v>874</v>
      </c>
      <c r="O58" s="99" t="s">
        <v>882</v>
      </c>
      <c r="P58" s="269">
        <v>30</v>
      </c>
      <c r="Q58" s="166">
        <v>30</v>
      </c>
      <c r="R58" s="57">
        <v>1</v>
      </c>
      <c r="S58" s="22"/>
      <c r="T58" s="22"/>
      <c r="U58" s="420"/>
      <c r="V58" s="243">
        <v>0</v>
      </c>
    </row>
    <row r="59" spans="1:22" ht="15.75" customHeight="1">
      <c r="A59" s="11">
        <v>695</v>
      </c>
      <c r="B59" s="11">
        <v>715</v>
      </c>
      <c r="C59" s="11">
        <v>1142</v>
      </c>
      <c r="D59" s="12" t="s">
        <v>1091</v>
      </c>
      <c r="E59" s="12" t="s">
        <v>869</v>
      </c>
      <c r="F59" s="12" t="s">
        <v>1068</v>
      </c>
      <c r="G59" s="276"/>
      <c r="H59" s="12" t="s">
        <v>1066</v>
      </c>
      <c r="I59" s="12" t="s">
        <v>1095</v>
      </c>
      <c r="J59" s="420"/>
      <c r="K59" s="22" t="s">
        <v>1097</v>
      </c>
      <c r="L59" s="12" t="s">
        <v>1078</v>
      </c>
      <c r="M59" s="12" t="s">
        <v>1097</v>
      </c>
      <c r="N59" s="25" t="s">
        <v>874</v>
      </c>
      <c r="O59" s="99" t="s">
        <v>888</v>
      </c>
      <c r="P59" s="269">
        <v>100</v>
      </c>
      <c r="Q59" s="166">
        <v>30</v>
      </c>
      <c r="R59" s="57">
        <v>1</v>
      </c>
      <c r="S59" s="22"/>
      <c r="T59" s="22"/>
      <c r="U59" s="420"/>
      <c r="V59" s="243">
        <v>0</v>
      </c>
    </row>
    <row r="60" spans="1:22" ht="15.75" customHeight="1">
      <c r="A60" s="11">
        <v>696</v>
      </c>
      <c r="B60" s="11">
        <v>716</v>
      </c>
      <c r="C60" s="11">
        <v>1138</v>
      </c>
      <c r="D60" s="12" t="s">
        <v>1094</v>
      </c>
      <c r="E60" s="12" t="s">
        <v>869</v>
      </c>
      <c r="F60" s="12" t="s">
        <v>1068</v>
      </c>
      <c r="G60" s="276"/>
      <c r="H60" s="12" t="s">
        <v>1066</v>
      </c>
      <c r="I60" s="12" t="s">
        <v>1099</v>
      </c>
      <c r="J60" s="420"/>
      <c r="K60" s="22" t="s">
        <v>957</v>
      </c>
      <c r="L60" s="12" t="s">
        <v>1078</v>
      </c>
      <c r="M60" s="12" t="s">
        <v>957</v>
      </c>
      <c r="N60" s="25" t="s">
        <v>874</v>
      </c>
      <c r="O60" s="99" t="s">
        <v>910</v>
      </c>
      <c r="P60" s="269">
        <v>100</v>
      </c>
      <c r="Q60" s="166">
        <v>100</v>
      </c>
      <c r="R60" s="57">
        <v>1</v>
      </c>
      <c r="S60" s="22"/>
      <c r="T60" s="22"/>
      <c r="U60" s="420"/>
      <c r="V60" s="243">
        <v>0</v>
      </c>
    </row>
    <row r="61" spans="1:22" ht="15.75" customHeight="1">
      <c r="A61" s="11">
        <v>697</v>
      </c>
      <c r="B61" s="11">
        <v>717</v>
      </c>
      <c r="C61" s="11">
        <v>1131</v>
      </c>
      <c r="D61" s="12" t="s">
        <v>1098</v>
      </c>
      <c r="E61" s="12" t="s">
        <v>869</v>
      </c>
      <c r="F61" s="12" t="s">
        <v>1068</v>
      </c>
      <c r="G61" s="276"/>
      <c r="H61" s="12" t="s">
        <v>1066</v>
      </c>
      <c r="I61" s="12" t="s">
        <v>1102</v>
      </c>
      <c r="J61" s="420"/>
      <c r="K61" s="22" t="s">
        <v>1104</v>
      </c>
      <c r="L61" s="12" t="s">
        <v>1078</v>
      </c>
      <c r="M61" s="12" t="s">
        <v>1104</v>
      </c>
      <c r="N61" s="25" t="s">
        <v>874</v>
      </c>
      <c r="O61" s="99" t="s">
        <v>972</v>
      </c>
      <c r="P61" s="269">
        <v>30</v>
      </c>
      <c r="Q61" s="166">
        <v>30</v>
      </c>
      <c r="R61" s="57">
        <v>1</v>
      </c>
      <c r="S61" s="22"/>
      <c r="T61" s="22"/>
      <c r="U61" s="420"/>
      <c r="V61" s="243">
        <v>0</v>
      </c>
    </row>
    <row r="62" spans="1:22" ht="15.75" customHeight="1">
      <c r="A62" s="11">
        <v>698</v>
      </c>
      <c r="B62" s="11">
        <v>718</v>
      </c>
      <c r="C62" s="11">
        <v>1144</v>
      </c>
      <c r="D62" s="12" t="s">
        <v>1101</v>
      </c>
      <c r="E62" s="12" t="s">
        <v>869</v>
      </c>
      <c r="F62" s="12" t="s">
        <v>1068</v>
      </c>
      <c r="G62" s="276"/>
      <c r="H62" s="12" t="s">
        <v>1066</v>
      </c>
      <c r="I62" s="12" t="s">
        <v>1106</v>
      </c>
      <c r="J62" s="420"/>
      <c r="K62" s="22" t="s">
        <v>1108</v>
      </c>
      <c r="L62" s="12" t="s">
        <v>1078</v>
      </c>
      <c r="M62" s="12" t="s">
        <v>1108</v>
      </c>
      <c r="N62" s="25" t="s">
        <v>874</v>
      </c>
      <c r="O62" s="99" t="s">
        <v>875</v>
      </c>
      <c r="P62" s="269">
        <v>30</v>
      </c>
      <c r="Q62" s="166">
        <v>30</v>
      </c>
      <c r="R62" s="57">
        <v>1</v>
      </c>
      <c r="S62" s="22"/>
      <c r="T62" s="22"/>
      <c r="U62" s="420"/>
      <c r="V62" s="243">
        <v>0</v>
      </c>
    </row>
    <row r="63" spans="1:22" ht="15.75" customHeight="1">
      <c r="A63" s="11">
        <v>699</v>
      </c>
      <c r="B63" s="11">
        <v>719</v>
      </c>
      <c r="C63" s="11">
        <v>1143</v>
      </c>
      <c r="D63" s="12" t="s">
        <v>1105</v>
      </c>
      <c r="E63" s="12" t="s">
        <v>869</v>
      </c>
      <c r="F63" s="12" t="s">
        <v>1068</v>
      </c>
      <c r="G63" s="276"/>
      <c r="H63" s="12" t="s">
        <v>1066</v>
      </c>
      <c r="I63" s="12" t="s">
        <v>1110</v>
      </c>
      <c r="J63" s="420"/>
      <c r="K63" s="22" t="s">
        <v>560</v>
      </c>
      <c r="L63" s="12" t="s">
        <v>1078</v>
      </c>
      <c r="M63" s="12" t="s">
        <v>1112</v>
      </c>
      <c r="N63" s="25" t="s">
        <v>874</v>
      </c>
      <c r="O63" s="290" t="s">
        <v>876</v>
      </c>
      <c r="P63" s="291">
        <v>50</v>
      </c>
      <c r="Q63" s="292">
        <v>50</v>
      </c>
      <c r="R63" s="57">
        <v>1</v>
      </c>
      <c r="S63" s="22" t="s">
        <v>1113</v>
      </c>
      <c r="T63" s="22"/>
      <c r="U63" s="420"/>
      <c r="V63" s="243">
        <v>0</v>
      </c>
    </row>
    <row r="64" spans="1:22" ht="15.75" customHeight="1">
      <c r="A64" s="11">
        <v>702</v>
      </c>
      <c r="B64" s="11">
        <v>722</v>
      </c>
      <c r="C64" s="11">
        <v>1140</v>
      </c>
      <c r="D64" s="12" t="s">
        <v>1109</v>
      </c>
      <c r="E64" s="12" t="s">
        <v>869</v>
      </c>
      <c r="F64" s="12" t="s">
        <v>1068</v>
      </c>
      <c r="G64" s="276"/>
      <c r="H64" s="12" t="s">
        <v>1066</v>
      </c>
      <c r="I64" s="12" t="s">
        <v>1115</v>
      </c>
      <c r="J64" s="428" t="s">
        <v>583</v>
      </c>
      <c r="K64" s="147" t="s">
        <v>1119</v>
      </c>
      <c r="L64" s="146" t="s">
        <v>1118</v>
      </c>
      <c r="M64" s="146" t="s">
        <v>1119</v>
      </c>
      <c r="N64" s="288" t="s">
        <v>1120</v>
      </c>
      <c r="O64" s="288" t="s">
        <v>876</v>
      </c>
      <c r="P64" s="288">
        <v>50</v>
      </c>
      <c r="Q64" s="299">
        <v>50</v>
      </c>
      <c r="R64" s="289">
        <v>1</v>
      </c>
      <c r="S64" s="147"/>
      <c r="T64" s="147"/>
      <c r="U64" s="428" t="s">
        <v>1074</v>
      </c>
      <c r="V64" s="244">
        <v>0</v>
      </c>
    </row>
    <row r="65" spans="1:22" ht="15.75" customHeight="1">
      <c r="A65" s="11">
        <v>710</v>
      </c>
      <c r="B65" s="11">
        <v>730</v>
      </c>
      <c r="C65" s="11">
        <v>1080</v>
      </c>
      <c r="D65" s="12" t="s">
        <v>1114</v>
      </c>
      <c r="E65" s="12" t="s">
        <v>869</v>
      </c>
      <c r="F65" s="12" t="s">
        <v>1068</v>
      </c>
      <c r="G65" s="276"/>
      <c r="H65" s="12" t="s">
        <v>1066</v>
      </c>
      <c r="I65" s="12" t="s">
        <v>1122</v>
      </c>
      <c r="J65" s="428"/>
      <c r="K65" s="147" t="s">
        <v>1124</v>
      </c>
      <c r="L65" s="146" t="s">
        <v>1118</v>
      </c>
      <c r="M65" s="146" t="s">
        <v>1124</v>
      </c>
      <c r="N65" s="288" t="s">
        <v>1120</v>
      </c>
      <c r="O65" s="288" t="s">
        <v>882</v>
      </c>
      <c r="P65" s="288">
        <v>30</v>
      </c>
      <c r="Q65" s="299">
        <v>30</v>
      </c>
      <c r="R65" s="289">
        <v>1</v>
      </c>
      <c r="S65" s="147"/>
      <c r="T65" s="147"/>
      <c r="U65" s="428"/>
      <c r="V65" s="244">
        <v>0</v>
      </c>
    </row>
    <row r="66" spans="1:22" ht="15.75" customHeight="1">
      <c r="A66" s="11">
        <v>711</v>
      </c>
      <c r="B66" s="11">
        <v>731</v>
      </c>
      <c r="C66" s="11">
        <v>1087</v>
      </c>
      <c r="D66" s="12" t="s">
        <v>1121</v>
      </c>
      <c r="E66" s="12" t="s">
        <v>869</v>
      </c>
      <c r="F66" s="12" t="s">
        <v>1068</v>
      </c>
      <c r="G66" s="276"/>
      <c r="H66" s="12" t="s">
        <v>1066</v>
      </c>
      <c r="I66" s="12" t="s">
        <v>1126</v>
      </c>
      <c r="J66" s="428"/>
      <c r="K66" s="147" t="s">
        <v>31</v>
      </c>
      <c r="L66" s="146" t="s">
        <v>1118</v>
      </c>
      <c r="M66" s="146" t="s">
        <v>1</v>
      </c>
      <c r="N66" s="288" t="s">
        <v>1120</v>
      </c>
      <c r="O66" s="288" t="s">
        <v>967</v>
      </c>
      <c r="P66" s="288">
        <v>10</v>
      </c>
      <c r="Q66" s="299">
        <v>10</v>
      </c>
      <c r="R66" s="289">
        <v>1</v>
      </c>
      <c r="S66" s="147"/>
      <c r="T66" s="147"/>
      <c r="U66" s="428"/>
      <c r="V66" s="244">
        <v>0</v>
      </c>
    </row>
    <row r="67" spans="1:22" ht="15.75" customHeight="1">
      <c r="A67" s="11">
        <v>712</v>
      </c>
      <c r="B67" s="11">
        <v>732</v>
      </c>
      <c r="C67" s="11">
        <v>1086</v>
      </c>
      <c r="D67" s="12" t="s">
        <v>1125</v>
      </c>
      <c r="E67" s="12" t="s">
        <v>869</v>
      </c>
      <c r="F67" s="12" t="s">
        <v>1068</v>
      </c>
      <c r="G67" s="276"/>
      <c r="H67" s="12" t="s">
        <v>1066</v>
      </c>
      <c r="I67" s="12" t="s">
        <v>3</v>
      </c>
      <c r="J67" s="428"/>
      <c r="K67" s="147" t="s">
        <v>1</v>
      </c>
      <c r="L67" s="146" t="s">
        <v>1118</v>
      </c>
      <c r="M67" s="146" t="s">
        <v>5</v>
      </c>
      <c r="N67" s="288" t="s">
        <v>1120</v>
      </c>
      <c r="O67" s="288" t="s">
        <v>972</v>
      </c>
      <c r="P67" s="288">
        <v>30</v>
      </c>
      <c r="Q67" s="299">
        <v>30</v>
      </c>
      <c r="R67" s="289">
        <v>1</v>
      </c>
      <c r="S67" s="147" t="s">
        <v>6</v>
      </c>
      <c r="T67" s="147"/>
      <c r="U67" s="428"/>
      <c r="V67" s="244">
        <v>0</v>
      </c>
    </row>
    <row r="68" spans="1:22" ht="15.75" customHeight="1">
      <c r="A68" s="11">
        <v>713</v>
      </c>
      <c r="B68" s="11">
        <v>733</v>
      </c>
      <c r="C68" s="11">
        <v>1091</v>
      </c>
      <c r="D68" s="12" t="s">
        <v>2</v>
      </c>
      <c r="E68" s="12" t="s">
        <v>869</v>
      </c>
      <c r="F68" s="12" t="s">
        <v>1068</v>
      </c>
      <c r="G68" s="276"/>
      <c r="H68" s="12" t="s">
        <v>1066</v>
      </c>
      <c r="I68" s="12" t="s">
        <v>8</v>
      </c>
      <c r="J68" s="428"/>
      <c r="K68" s="147" t="s">
        <v>561</v>
      </c>
      <c r="L68" s="146" t="s">
        <v>1118</v>
      </c>
      <c r="M68" s="146" t="s">
        <v>10</v>
      </c>
      <c r="N68" s="288" t="s">
        <v>1120</v>
      </c>
      <c r="O68" s="288" t="s">
        <v>875</v>
      </c>
      <c r="P68" s="288">
        <v>40</v>
      </c>
      <c r="Q68" s="299">
        <v>30</v>
      </c>
      <c r="R68" s="289">
        <v>1</v>
      </c>
      <c r="S68" s="147" t="s">
        <v>6</v>
      </c>
      <c r="T68" s="147"/>
      <c r="U68" s="428"/>
      <c r="V68" s="244">
        <v>0</v>
      </c>
    </row>
    <row r="69" spans="1:22" ht="15.75" customHeight="1">
      <c r="A69" s="11">
        <v>714</v>
      </c>
      <c r="B69" s="11">
        <v>734</v>
      </c>
      <c r="C69" s="11">
        <v>1089</v>
      </c>
      <c r="D69" s="12" t="s">
        <v>7</v>
      </c>
      <c r="E69" s="12" t="s">
        <v>869</v>
      </c>
      <c r="F69" s="12" t="s">
        <v>1068</v>
      </c>
      <c r="G69" s="276"/>
      <c r="H69" s="12" t="s">
        <v>1066</v>
      </c>
      <c r="I69" s="12" t="s">
        <v>12</v>
      </c>
      <c r="J69" s="428"/>
      <c r="K69" s="147" t="s">
        <v>562</v>
      </c>
      <c r="L69" s="146" t="s">
        <v>1118</v>
      </c>
      <c r="M69" s="146" t="s">
        <v>14</v>
      </c>
      <c r="N69" s="288" t="s">
        <v>1120</v>
      </c>
      <c r="O69" s="288" t="s">
        <v>882</v>
      </c>
      <c r="P69" s="288">
        <v>25</v>
      </c>
      <c r="Q69" s="299">
        <v>25</v>
      </c>
      <c r="R69" s="289">
        <v>1</v>
      </c>
      <c r="S69" s="147" t="s">
        <v>6</v>
      </c>
      <c r="T69" s="147"/>
      <c r="U69" s="428"/>
      <c r="V69" s="244">
        <v>0</v>
      </c>
    </row>
    <row r="70" spans="1:22" ht="15.75" customHeight="1">
      <c r="A70" s="11">
        <v>715</v>
      </c>
      <c r="B70" s="11">
        <v>735</v>
      </c>
      <c r="C70" s="11">
        <v>1088</v>
      </c>
      <c r="D70" s="12" t="s">
        <v>11</v>
      </c>
      <c r="E70" s="12" t="s">
        <v>869</v>
      </c>
      <c r="F70" s="12" t="s">
        <v>1068</v>
      </c>
      <c r="G70" s="276"/>
      <c r="H70" s="12" t="s">
        <v>1066</v>
      </c>
      <c r="I70" s="12" t="s">
        <v>16</v>
      </c>
      <c r="J70" s="428"/>
      <c r="K70" s="147" t="s">
        <v>563</v>
      </c>
      <c r="L70" s="146" t="s">
        <v>1118</v>
      </c>
      <c r="M70" s="146" t="s">
        <v>18</v>
      </c>
      <c r="N70" s="288" t="s">
        <v>1120</v>
      </c>
      <c r="O70" s="288" t="s">
        <v>882</v>
      </c>
      <c r="P70" s="288">
        <v>30</v>
      </c>
      <c r="Q70" s="299">
        <v>20</v>
      </c>
      <c r="R70" s="289">
        <v>1</v>
      </c>
      <c r="S70" s="147" t="s">
        <v>6</v>
      </c>
      <c r="T70" s="147"/>
      <c r="U70" s="428"/>
      <c r="V70" s="244">
        <v>0</v>
      </c>
    </row>
    <row r="71" spans="1:22" ht="15.75" customHeight="1">
      <c r="A71" s="11">
        <v>716</v>
      </c>
      <c r="B71" s="11">
        <v>736</v>
      </c>
      <c r="C71" s="11">
        <v>1090</v>
      </c>
      <c r="D71" s="12" t="s">
        <v>15</v>
      </c>
      <c r="E71" s="12" t="s">
        <v>869</v>
      </c>
      <c r="F71" s="12" t="s">
        <v>1068</v>
      </c>
      <c r="G71" s="276"/>
      <c r="H71" s="12" t="s">
        <v>1066</v>
      </c>
      <c r="I71" s="12" t="s">
        <v>20</v>
      </c>
      <c r="J71" s="428"/>
      <c r="K71" s="147" t="s">
        <v>564</v>
      </c>
      <c r="L71" s="146" t="s">
        <v>1118</v>
      </c>
      <c r="M71" s="146" t="s">
        <v>22</v>
      </c>
      <c r="N71" s="288" t="s">
        <v>1120</v>
      </c>
      <c r="O71" s="288" t="s">
        <v>967</v>
      </c>
      <c r="P71" s="288">
        <v>10</v>
      </c>
      <c r="Q71" s="299">
        <v>10</v>
      </c>
      <c r="R71" s="289">
        <v>1</v>
      </c>
      <c r="S71" s="147"/>
      <c r="T71" s="147"/>
      <c r="U71" s="428"/>
      <c r="V71" s="244">
        <v>0</v>
      </c>
    </row>
    <row r="72" spans="1:22" ht="15.75" customHeight="1">
      <c r="A72" s="11"/>
      <c r="B72" s="11"/>
      <c r="C72" s="11"/>
      <c r="D72" s="12"/>
      <c r="E72" s="12"/>
      <c r="F72" s="12"/>
      <c r="G72" s="276"/>
      <c r="H72" s="12"/>
      <c r="I72" s="12"/>
      <c r="J72" s="428"/>
      <c r="K72" s="147" t="s">
        <v>872</v>
      </c>
      <c r="L72" s="146"/>
      <c r="M72" s="146"/>
      <c r="N72" s="288" t="s">
        <v>1120</v>
      </c>
      <c r="O72" s="288" t="s">
        <v>882</v>
      </c>
      <c r="P72" s="288">
        <v>25</v>
      </c>
      <c r="Q72" s="299">
        <v>25</v>
      </c>
      <c r="R72" s="289"/>
      <c r="S72" s="147"/>
      <c r="T72" s="147"/>
      <c r="U72" s="428"/>
      <c r="V72" s="244"/>
    </row>
    <row r="73" spans="1:22" ht="15.75" customHeight="1">
      <c r="A73" s="11"/>
      <c r="B73" s="11"/>
      <c r="C73" s="11"/>
      <c r="D73" s="12"/>
      <c r="E73" s="12"/>
      <c r="F73" s="12"/>
      <c r="G73" s="276"/>
      <c r="H73" s="12"/>
      <c r="I73" s="12"/>
      <c r="J73" s="428"/>
      <c r="K73" s="147" t="s">
        <v>565</v>
      </c>
      <c r="L73" s="146"/>
      <c r="M73" s="146"/>
      <c r="N73" s="288" t="s">
        <v>1120</v>
      </c>
      <c r="O73" s="288" t="s">
        <v>888</v>
      </c>
      <c r="P73" s="288">
        <v>60</v>
      </c>
      <c r="Q73" s="299">
        <v>60</v>
      </c>
      <c r="R73" s="289"/>
      <c r="S73" s="147"/>
      <c r="T73" s="147"/>
      <c r="U73" s="428"/>
      <c r="V73" s="244"/>
    </row>
    <row r="74" spans="1:22" ht="15.75" customHeight="1">
      <c r="A74" s="11">
        <v>717</v>
      </c>
      <c r="B74" s="11">
        <v>737</v>
      </c>
      <c r="C74" s="11">
        <v>1081</v>
      </c>
      <c r="D74" s="12" t="s">
        <v>19</v>
      </c>
      <c r="E74" s="12" t="s">
        <v>869</v>
      </c>
      <c r="F74" s="12" t="s">
        <v>1068</v>
      </c>
      <c r="G74" s="276"/>
      <c r="H74" s="12" t="s">
        <v>1066</v>
      </c>
      <c r="I74" s="12" t="s">
        <v>24</v>
      </c>
      <c r="J74" s="428"/>
      <c r="K74" s="147" t="s">
        <v>566</v>
      </c>
      <c r="L74" s="146" t="s">
        <v>1118</v>
      </c>
      <c r="M74" s="146" t="s">
        <v>1112</v>
      </c>
      <c r="N74" s="288" t="s">
        <v>1120</v>
      </c>
      <c r="O74" s="288" t="s">
        <v>875</v>
      </c>
      <c r="P74" s="288">
        <v>40</v>
      </c>
      <c r="Q74" s="299">
        <v>40</v>
      </c>
      <c r="R74" s="289">
        <v>1</v>
      </c>
      <c r="S74" s="147"/>
      <c r="T74" s="147"/>
      <c r="U74" s="428"/>
      <c r="V74" s="244">
        <v>0</v>
      </c>
    </row>
    <row r="75" spans="1:22" ht="15.75" customHeight="1">
      <c r="A75" s="11">
        <v>718</v>
      </c>
      <c r="B75" s="11">
        <v>738</v>
      </c>
      <c r="C75" s="11">
        <v>1084</v>
      </c>
      <c r="D75" s="12" t="s">
        <v>23</v>
      </c>
      <c r="E75" s="12" t="s">
        <v>869</v>
      </c>
      <c r="F75" s="12" t="s">
        <v>1068</v>
      </c>
      <c r="G75" s="276"/>
      <c r="H75" s="12" t="s">
        <v>1066</v>
      </c>
      <c r="I75" s="12" t="s">
        <v>27</v>
      </c>
      <c r="J75" s="420" t="s">
        <v>584</v>
      </c>
      <c r="K75" s="22" t="s">
        <v>5</v>
      </c>
      <c r="L75" s="12" t="s">
        <v>30</v>
      </c>
      <c r="M75" s="12" t="s">
        <v>31</v>
      </c>
      <c r="N75" s="281" t="s">
        <v>1120</v>
      </c>
      <c r="O75" s="261" t="s">
        <v>875</v>
      </c>
      <c r="P75" s="300">
        <v>40</v>
      </c>
      <c r="Q75" s="296">
        <v>40</v>
      </c>
      <c r="R75" s="282">
        <v>1</v>
      </c>
      <c r="S75" s="22"/>
      <c r="T75" s="22"/>
      <c r="U75" s="420" t="s">
        <v>1074</v>
      </c>
      <c r="V75" s="243">
        <v>0</v>
      </c>
    </row>
    <row r="76" spans="1:22" ht="15.75" customHeight="1">
      <c r="A76" s="11">
        <v>719</v>
      </c>
      <c r="B76" s="11">
        <v>739</v>
      </c>
      <c r="C76" s="11">
        <v>1092</v>
      </c>
      <c r="D76" s="12" t="s">
        <v>26</v>
      </c>
      <c r="E76" s="12" t="s">
        <v>869</v>
      </c>
      <c r="F76" s="12" t="s">
        <v>1068</v>
      </c>
      <c r="G76" s="276"/>
      <c r="H76" s="12" t="s">
        <v>1066</v>
      </c>
      <c r="I76" s="12" t="s">
        <v>33</v>
      </c>
      <c r="J76" s="420"/>
      <c r="K76" s="22" t="s">
        <v>872</v>
      </c>
      <c r="L76" s="12" t="s">
        <v>30</v>
      </c>
      <c r="M76" s="12" t="s">
        <v>35</v>
      </c>
      <c r="N76" s="281" t="s">
        <v>1120</v>
      </c>
      <c r="O76" s="261" t="s">
        <v>972</v>
      </c>
      <c r="P76" s="300">
        <v>20</v>
      </c>
      <c r="Q76" s="296">
        <v>20</v>
      </c>
      <c r="R76" s="282">
        <v>1</v>
      </c>
      <c r="S76" s="22"/>
      <c r="T76" s="22"/>
      <c r="U76" s="420"/>
      <c r="V76" s="243">
        <v>0</v>
      </c>
    </row>
    <row r="77" spans="1:22" ht="15.75" customHeight="1">
      <c r="A77" s="11">
        <v>720</v>
      </c>
      <c r="B77" s="11">
        <v>740</v>
      </c>
      <c r="C77" s="11">
        <v>1093</v>
      </c>
      <c r="D77" s="12" t="s">
        <v>32</v>
      </c>
      <c r="E77" s="12" t="s">
        <v>869</v>
      </c>
      <c r="F77" s="12" t="s">
        <v>1068</v>
      </c>
      <c r="G77" s="276"/>
      <c r="H77" s="12" t="s">
        <v>1066</v>
      </c>
      <c r="I77" s="12" t="s">
        <v>37</v>
      </c>
      <c r="J77" s="420"/>
      <c r="K77" s="22" t="s">
        <v>564</v>
      </c>
      <c r="L77" s="12" t="s">
        <v>30</v>
      </c>
      <c r="M77" s="12" t="s">
        <v>5</v>
      </c>
      <c r="N77" s="281" t="s">
        <v>1120</v>
      </c>
      <c r="O77" s="261" t="s">
        <v>967</v>
      </c>
      <c r="P77" s="300">
        <v>10</v>
      </c>
      <c r="Q77" s="296">
        <v>10</v>
      </c>
      <c r="R77" s="282">
        <v>1</v>
      </c>
      <c r="S77" s="22" t="s">
        <v>6</v>
      </c>
      <c r="T77" s="22"/>
      <c r="U77" s="420"/>
      <c r="V77" s="243">
        <v>0</v>
      </c>
    </row>
    <row r="78" spans="1:22" ht="15.75" customHeight="1">
      <c r="A78" s="11">
        <v>721</v>
      </c>
      <c r="B78" s="11">
        <v>741</v>
      </c>
      <c r="C78" s="11">
        <v>1097</v>
      </c>
      <c r="D78" s="12" t="s">
        <v>36</v>
      </c>
      <c r="E78" s="12" t="s">
        <v>869</v>
      </c>
      <c r="F78" s="12" t="s">
        <v>1068</v>
      </c>
      <c r="G78" s="276"/>
      <c r="H78" s="12" t="s">
        <v>1066</v>
      </c>
      <c r="I78" s="12" t="s">
        <v>40</v>
      </c>
      <c r="J78" s="420"/>
      <c r="K78" s="22" t="s">
        <v>22</v>
      </c>
      <c r="L78" s="12" t="s">
        <v>30</v>
      </c>
      <c r="M78" s="12" t="s">
        <v>18</v>
      </c>
      <c r="N78" s="281" t="s">
        <v>1120</v>
      </c>
      <c r="O78" s="261" t="s">
        <v>876</v>
      </c>
      <c r="P78" s="300">
        <v>50</v>
      </c>
      <c r="Q78" s="296">
        <v>50</v>
      </c>
      <c r="R78" s="282">
        <v>1</v>
      </c>
      <c r="S78" s="22" t="s">
        <v>6</v>
      </c>
      <c r="T78" s="22"/>
      <c r="U78" s="420"/>
      <c r="V78" s="243">
        <v>0</v>
      </c>
    </row>
    <row r="79" spans="1:22" ht="15.75" customHeight="1">
      <c r="A79" s="11">
        <v>722</v>
      </c>
      <c r="B79" s="11">
        <v>742</v>
      </c>
      <c r="C79" s="11">
        <v>1096</v>
      </c>
      <c r="D79" s="12" t="s">
        <v>39</v>
      </c>
      <c r="E79" s="12" t="s">
        <v>869</v>
      </c>
      <c r="F79" s="12" t="s">
        <v>1068</v>
      </c>
      <c r="G79" s="276"/>
      <c r="H79" s="12" t="s">
        <v>1066</v>
      </c>
      <c r="I79" s="12" t="s">
        <v>43</v>
      </c>
      <c r="J79" s="420"/>
      <c r="K79" s="22" t="s">
        <v>581</v>
      </c>
      <c r="L79" s="12" t="s">
        <v>30</v>
      </c>
      <c r="M79" s="12" t="s">
        <v>10</v>
      </c>
      <c r="N79" s="281" t="s">
        <v>1120</v>
      </c>
      <c r="O79" s="261" t="s">
        <v>882</v>
      </c>
      <c r="P79" s="300">
        <v>25</v>
      </c>
      <c r="Q79" s="296">
        <v>20</v>
      </c>
      <c r="R79" s="282">
        <v>1</v>
      </c>
      <c r="S79" s="22" t="s">
        <v>6</v>
      </c>
      <c r="T79" s="22"/>
      <c r="U79" s="420"/>
      <c r="V79" s="243">
        <v>0</v>
      </c>
    </row>
    <row r="80" spans="1:22" ht="15.75" customHeight="1">
      <c r="A80" s="11">
        <v>723</v>
      </c>
      <c r="B80" s="11">
        <v>743</v>
      </c>
      <c r="C80" s="11">
        <v>1095</v>
      </c>
      <c r="D80" s="12" t="s">
        <v>42</v>
      </c>
      <c r="E80" s="12" t="s">
        <v>869</v>
      </c>
      <c r="F80" s="12" t="s">
        <v>1068</v>
      </c>
      <c r="G80" s="276"/>
      <c r="H80" s="12" t="s">
        <v>1066</v>
      </c>
      <c r="I80" s="12" t="s">
        <v>46</v>
      </c>
      <c r="J80" s="420"/>
      <c r="K80" s="22" t="s">
        <v>582</v>
      </c>
      <c r="L80" s="12" t="s">
        <v>30</v>
      </c>
      <c r="M80" s="12" t="s">
        <v>14</v>
      </c>
      <c r="N80" s="281" t="s">
        <v>1120</v>
      </c>
      <c r="O80" s="261" t="s">
        <v>876</v>
      </c>
      <c r="P80" s="300">
        <v>40</v>
      </c>
      <c r="Q80" s="296">
        <v>40</v>
      </c>
      <c r="R80" s="282">
        <v>1</v>
      </c>
      <c r="S80" s="22" t="s">
        <v>6</v>
      </c>
      <c r="T80" s="22"/>
      <c r="U80" s="420"/>
      <c r="V80" s="51"/>
    </row>
    <row r="81" spans="1:22" ht="15.75" customHeight="1">
      <c r="A81" s="11">
        <v>734</v>
      </c>
      <c r="B81" s="11">
        <v>754</v>
      </c>
      <c r="C81" s="11">
        <v>1105</v>
      </c>
      <c r="D81" s="12" t="s">
        <v>66</v>
      </c>
      <c r="E81" s="12" t="s">
        <v>869</v>
      </c>
      <c r="F81" s="12" t="s">
        <v>1068</v>
      </c>
      <c r="G81" s="276"/>
      <c r="H81" s="12" t="s">
        <v>1066</v>
      </c>
      <c r="I81" s="12" t="s">
        <v>69</v>
      </c>
      <c r="J81" s="23" t="s">
        <v>70</v>
      </c>
      <c r="K81" s="23" t="s">
        <v>71</v>
      </c>
      <c r="L81" s="13" t="s">
        <v>72</v>
      </c>
      <c r="M81" s="13" t="s">
        <v>73</v>
      </c>
      <c r="N81" s="50" t="s">
        <v>53</v>
      </c>
      <c r="O81" s="120" t="s">
        <v>972</v>
      </c>
      <c r="P81" s="301">
        <v>15</v>
      </c>
      <c r="Q81" s="297">
        <v>15</v>
      </c>
      <c r="R81" s="283">
        <v>1</v>
      </c>
      <c r="S81" s="23"/>
      <c r="T81" s="23"/>
      <c r="U81" s="23" t="s">
        <v>1074</v>
      </c>
      <c r="V81" s="244">
        <v>0</v>
      </c>
    </row>
    <row r="82" spans="1:22" ht="15.75" customHeight="1">
      <c r="A82" s="11">
        <v>725</v>
      </c>
      <c r="B82" s="11">
        <v>745</v>
      </c>
      <c r="C82" s="11">
        <v>1107</v>
      </c>
      <c r="D82" s="12" t="s">
        <v>68</v>
      </c>
      <c r="E82" s="12" t="s">
        <v>869</v>
      </c>
      <c r="F82" s="12" t="s">
        <v>1068</v>
      </c>
      <c r="G82" s="276"/>
      <c r="H82" s="12" t="s">
        <v>1066</v>
      </c>
      <c r="I82" s="12" t="s">
        <v>75</v>
      </c>
      <c r="J82" s="420" t="s">
        <v>76</v>
      </c>
      <c r="K82" s="22" t="s">
        <v>77</v>
      </c>
      <c r="L82" s="12" t="s">
        <v>78</v>
      </c>
      <c r="M82" s="12" t="s">
        <v>872</v>
      </c>
      <c r="N82" s="25" t="s">
        <v>53</v>
      </c>
      <c r="O82" s="99" t="s">
        <v>972</v>
      </c>
      <c r="P82" s="300">
        <v>15</v>
      </c>
      <c r="Q82" s="296">
        <v>15</v>
      </c>
      <c r="R82" s="282">
        <v>1</v>
      </c>
      <c r="S82" s="22"/>
      <c r="T82" s="22"/>
      <c r="U82" s="420" t="s">
        <v>1074</v>
      </c>
      <c r="V82" s="243">
        <v>0</v>
      </c>
    </row>
    <row r="83" spans="1:22" ht="15.75" customHeight="1">
      <c r="A83" s="11">
        <v>726</v>
      </c>
      <c r="B83" s="11">
        <v>746</v>
      </c>
      <c r="C83" s="11">
        <v>1110</v>
      </c>
      <c r="D83" s="12" t="s">
        <v>74</v>
      </c>
      <c r="E83" s="12" t="s">
        <v>869</v>
      </c>
      <c r="F83" s="12" t="s">
        <v>1068</v>
      </c>
      <c r="G83" s="276"/>
      <c r="H83" s="12" t="s">
        <v>1066</v>
      </c>
      <c r="I83" s="12" t="s">
        <v>80</v>
      </c>
      <c r="J83" s="420"/>
      <c r="K83" s="22" t="s">
        <v>81</v>
      </c>
      <c r="L83" s="12" t="s">
        <v>78</v>
      </c>
      <c r="M83" s="12" t="s">
        <v>22</v>
      </c>
      <c r="N83" s="25" t="s">
        <v>53</v>
      </c>
      <c r="O83" s="99" t="s">
        <v>877</v>
      </c>
      <c r="P83" s="300">
        <v>35</v>
      </c>
      <c r="Q83" s="296">
        <v>35</v>
      </c>
      <c r="R83" s="282">
        <v>1</v>
      </c>
      <c r="S83" s="22"/>
      <c r="T83" s="22"/>
      <c r="U83" s="420"/>
      <c r="V83" s="243">
        <v>0</v>
      </c>
    </row>
    <row r="84" spans="1:22" ht="15.75" customHeight="1">
      <c r="A84" s="11">
        <v>727</v>
      </c>
      <c r="B84" s="11">
        <v>747</v>
      </c>
      <c r="C84" s="11">
        <v>1109</v>
      </c>
      <c r="D84" s="12" t="s">
        <v>79</v>
      </c>
      <c r="E84" s="12" t="s">
        <v>869</v>
      </c>
      <c r="F84" s="12" t="s">
        <v>1068</v>
      </c>
      <c r="G84" s="276"/>
      <c r="H84" s="12" t="s">
        <v>1066</v>
      </c>
      <c r="I84" s="12" t="s">
        <v>83</v>
      </c>
      <c r="J84" s="420"/>
      <c r="K84" s="22" t="s">
        <v>84</v>
      </c>
      <c r="L84" s="12" t="s">
        <v>78</v>
      </c>
      <c r="M84" s="12" t="s">
        <v>1112</v>
      </c>
      <c r="N84" s="25" t="s">
        <v>53</v>
      </c>
      <c r="O84" s="99" t="s">
        <v>875</v>
      </c>
      <c r="P84" s="300">
        <v>30</v>
      </c>
      <c r="Q84" s="296">
        <v>30</v>
      </c>
      <c r="R84" s="282">
        <v>1</v>
      </c>
      <c r="S84" s="22"/>
      <c r="T84" s="22"/>
      <c r="U84" s="420"/>
      <c r="V84" s="243">
        <v>0</v>
      </c>
    </row>
    <row r="85" spans="1:22" ht="27.75" customHeight="1">
      <c r="A85" s="11">
        <v>728</v>
      </c>
      <c r="B85" s="11">
        <v>748</v>
      </c>
      <c r="C85" s="11">
        <v>1111</v>
      </c>
      <c r="D85" s="12" t="s">
        <v>82</v>
      </c>
      <c r="E85" s="12" t="s">
        <v>869</v>
      </c>
      <c r="F85" s="12" t="s">
        <v>1068</v>
      </c>
      <c r="G85" s="276"/>
      <c r="H85" s="12" t="s">
        <v>1066</v>
      </c>
      <c r="I85" s="12" t="s">
        <v>86</v>
      </c>
      <c r="J85" s="433" t="s">
        <v>87</v>
      </c>
      <c r="K85" s="23" t="s">
        <v>585</v>
      </c>
      <c r="L85" s="13" t="s">
        <v>89</v>
      </c>
      <c r="M85" s="13" t="s">
        <v>1112</v>
      </c>
      <c r="N85" s="50" t="s">
        <v>90</v>
      </c>
      <c r="O85" s="120" t="s">
        <v>876</v>
      </c>
      <c r="P85" s="301">
        <v>40</v>
      </c>
      <c r="Q85" s="297">
        <v>40</v>
      </c>
      <c r="R85" s="283">
        <v>1</v>
      </c>
      <c r="S85" s="23" t="s">
        <v>91</v>
      </c>
      <c r="T85" s="23"/>
      <c r="U85" s="433" t="s">
        <v>1074</v>
      </c>
      <c r="V85" s="244">
        <v>0</v>
      </c>
    </row>
    <row r="86" spans="1:22" ht="27.75" customHeight="1">
      <c r="A86" s="11">
        <v>709</v>
      </c>
      <c r="B86" s="11">
        <v>729</v>
      </c>
      <c r="C86" s="11">
        <v>1119</v>
      </c>
      <c r="D86" s="12" t="s">
        <v>85</v>
      </c>
      <c r="E86" s="12" t="s">
        <v>869</v>
      </c>
      <c r="F86" s="12" t="s">
        <v>1068</v>
      </c>
      <c r="G86" s="276"/>
      <c r="H86" s="12" t="s">
        <v>1066</v>
      </c>
      <c r="I86" s="12" t="s">
        <v>93</v>
      </c>
      <c r="J86" s="433"/>
      <c r="K86" s="23" t="s">
        <v>18</v>
      </c>
      <c r="L86" s="13" t="s">
        <v>89</v>
      </c>
      <c r="M86" s="13" t="s">
        <v>18</v>
      </c>
      <c r="N86" s="50" t="s">
        <v>90</v>
      </c>
      <c r="O86" s="120" t="s">
        <v>877</v>
      </c>
      <c r="P86" s="301">
        <v>35</v>
      </c>
      <c r="Q86" s="297">
        <v>35</v>
      </c>
      <c r="R86" s="283">
        <v>1</v>
      </c>
      <c r="S86" s="23"/>
      <c r="T86" s="23"/>
      <c r="U86" s="433"/>
      <c r="V86" s="244">
        <v>0</v>
      </c>
    </row>
    <row r="87" spans="1:22" ht="15.75" customHeight="1">
      <c r="A87" s="11">
        <v>704</v>
      </c>
      <c r="B87" s="11">
        <v>724</v>
      </c>
      <c r="C87" s="11">
        <v>1116</v>
      </c>
      <c r="D87" s="12" t="s">
        <v>92</v>
      </c>
      <c r="E87" s="12" t="s">
        <v>869</v>
      </c>
      <c r="F87" s="12" t="s">
        <v>1068</v>
      </c>
      <c r="G87" s="276"/>
      <c r="H87" s="12" t="s">
        <v>1066</v>
      </c>
      <c r="I87" s="12" t="s">
        <v>96</v>
      </c>
      <c r="J87" s="433"/>
      <c r="K87" s="23" t="s">
        <v>872</v>
      </c>
      <c r="L87" s="13" t="s">
        <v>89</v>
      </c>
      <c r="M87" s="13" t="s">
        <v>872</v>
      </c>
      <c r="N87" s="50" t="s">
        <v>90</v>
      </c>
      <c r="O87" s="120" t="s">
        <v>882</v>
      </c>
      <c r="P87" s="301">
        <v>25</v>
      </c>
      <c r="Q87" s="297">
        <v>25</v>
      </c>
      <c r="R87" s="283">
        <v>1</v>
      </c>
      <c r="S87" s="23"/>
      <c r="T87" s="23"/>
      <c r="U87" s="433"/>
      <c r="V87" s="244">
        <v>0</v>
      </c>
    </row>
    <row r="88" spans="1:22" ht="15.75" customHeight="1">
      <c r="A88" s="11">
        <v>705</v>
      </c>
      <c r="B88" s="11">
        <v>725</v>
      </c>
      <c r="C88" s="11">
        <v>1118</v>
      </c>
      <c r="D88" s="12" t="s">
        <v>95</v>
      </c>
      <c r="E88" s="12" t="s">
        <v>869</v>
      </c>
      <c r="F88" s="12" t="s">
        <v>1068</v>
      </c>
      <c r="G88" s="276"/>
      <c r="H88" s="12" t="s">
        <v>1066</v>
      </c>
      <c r="I88" s="12" t="s">
        <v>99</v>
      </c>
      <c r="J88" s="433"/>
      <c r="K88" s="23" t="s">
        <v>563</v>
      </c>
      <c r="L88" s="13" t="s">
        <v>89</v>
      </c>
      <c r="M88" s="13" t="s">
        <v>10</v>
      </c>
      <c r="N88" s="50" t="s">
        <v>90</v>
      </c>
      <c r="O88" s="120" t="s">
        <v>882</v>
      </c>
      <c r="P88" s="301">
        <v>35</v>
      </c>
      <c r="Q88" s="297">
        <v>35</v>
      </c>
      <c r="R88" s="283">
        <v>1</v>
      </c>
      <c r="S88" s="23" t="s">
        <v>6</v>
      </c>
      <c r="T88" s="23"/>
      <c r="U88" s="433"/>
      <c r="V88" s="244">
        <v>0</v>
      </c>
    </row>
    <row r="89" spans="1:22" ht="15.75" customHeight="1">
      <c r="A89" s="11">
        <v>706</v>
      </c>
      <c r="B89" s="11">
        <v>727</v>
      </c>
      <c r="C89" s="11">
        <v>1115</v>
      </c>
      <c r="D89" s="12" t="s">
        <v>98</v>
      </c>
      <c r="E89" s="12" t="s">
        <v>869</v>
      </c>
      <c r="F89" s="12" t="s">
        <v>1068</v>
      </c>
      <c r="G89" s="276"/>
      <c r="H89" s="12" t="s">
        <v>1066</v>
      </c>
      <c r="I89" s="12" t="s">
        <v>102</v>
      </c>
      <c r="J89" s="433"/>
      <c r="K89" s="23" t="s">
        <v>564</v>
      </c>
      <c r="L89" s="13" t="s">
        <v>89</v>
      </c>
      <c r="M89" s="13" t="s">
        <v>14</v>
      </c>
      <c r="N89" s="50" t="s">
        <v>90</v>
      </c>
      <c r="O89" s="120" t="s">
        <v>967</v>
      </c>
      <c r="P89" s="301">
        <v>15</v>
      </c>
      <c r="Q89" s="297">
        <v>15</v>
      </c>
      <c r="R89" s="283">
        <v>1</v>
      </c>
      <c r="S89" s="23" t="s">
        <v>6</v>
      </c>
      <c r="T89" s="23"/>
      <c r="U89" s="433"/>
      <c r="V89" s="244">
        <v>0</v>
      </c>
    </row>
    <row r="90" spans="1:22" ht="15.75" customHeight="1">
      <c r="A90" s="11">
        <v>707</v>
      </c>
      <c r="B90" s="11">
        <v>728</v>
      </c>
      <c r="C90" s="11">
        <v>1114</v>
      </c>
      <c r="D90" s="12" t="s">
        <v>101</v>
      </c>
      <c r="E90" s="12" t="s">
        <v>869</v>
      </c>
      <c r="F90" s="12" t="s">
        <v>1068</v>
      </c>
      <c r="G90" s="276"/>
      <c r="H90" s="12" t="s">
        <v>1066</v>
      </c>
      <c r="I90" s="12" t="s">
        <v>105</v>
      </c>
      <c r="J90" s="433"/>
      <c r="K90" s="23" t="s">
        <v>22</v>
      </c>
      <c r="L90" s="13" t="s">
        <v>89</v>
      </c>
      <c r="M90" s="13" t="s">
        <v>22</v>
      </c>
      <c r="N90" s="50" t="s">
        <v>90</v>
      </c>
      <c r="O90" s="120" t="s">
        <v>876</v>
      </c>
      <c r="P90" s="302">
        <v>50</v>
      </c>
      <c r="Q90" s="298">
        <v>50</v>
      </c>
      <c r="R90" s="283">
        <v>1</v>
      </c>
      <c r="S90" s="23"/>
      <c r="T90" s="23"/>
      <c r="U90" s="433"/>
      <c r="V90" s="244">
        <v>0</v>
      </c>
    </row>
    <row r="91" spans="1:22" ht="15.75" customHeight="1">
      <c r="A91" s="11">
        <v>708</v>
      </c>
      <c r="B91" s="11">
        <v>726</v>
      </c>
      <c r="C91" s="11">
        <v>1113</v>
      </c>
      <c r="D91" s="12" t="s">
        <v>104</v>
      </c>
      <c r="E91" s="12" t="s">
        <v>869</v>
      </c>
      <c r="F91" s="12" t="s">
        <v>1068</v>
      </c>
      <c r="G91" s="275">
        <v>532</v>
      </c>
      <c r="H91" s="16"/>
      <c r="I91" s="16"/>
      <c r="J91" s="21" t="s">
        <v>107</v>
      </c>
      <c r="K91" s="22"/>
      <c r="L91" s="12"/>
      <c r="M91" s="12"/>
      <c r="N91" s="25"/>
      <c r="O91" s="99"/>
      <c r="P91" s="269"/>
      <c r="Q91" s="284"/>
      <c r="R91" s="57"/>
      <c r="S91" s="22"/>
      <c r="T91" s="22"/>
      <c r="U91" s="51"/>
      <c r="V91" s="51"/>
    </row>
    <row r="92" spans="1:22" ht="15.75" customHeight="1">
      <c r="A92" s="11"/>
      <c r="B92" s="11"/>
      <c r="C92" s="11"/>
      <c r="D92" s="12"/>
      <c r="E92" s="12"/>
      <c r="F92" s="12"/>
      <c r="G92" s="276"/>
      <c r="H92" s="12" t="s">
        <v>107</v>
      </c>
      <c r="I92" s="24"/>
      <c r="J92" s="420" t="s">
        <v>109</v>
      </c>
      <c r="K92" s="22" t="s">
        <v>1119</v>
      </c>
      <c r="L92" s="12" t="s">
        <v>111</v>
      </c>
      <c r="M92" s="12" t="s">
        <v>1119</v>
      </c>
      <c r="N92" s="25" t="s">
        <v>1120</v>
      </c>
      <c r="O92" s="99" t="s">
        <v>877</v>
      </c>
      <c r="P92" s="99">
        <v>40</v>
      </c>
      <c r="Q92" s="168">
        <v>40</v>
      </c>
      <c r="R92" s="57">
        <v>1</v>
      </c>
      <c r="S92" s="22"/>
      <c r="T92" s="22"/>
      <c r="U92" s="420" t="s">
        <v>1074</v>
      </c>
      <c r="V92" s="243">
        <v>0</v>
      </c>
    </row>
    <row r="93" spans="1:22" ht="15.75" customHeight="1">
      <c r="A93" s="11">
        <v>746</v>
      </c>
      <c r="B93" s="11">
        <v>766</v>
      </c>
      <c r="C93" s="11">
        <v>1158</v>
      </c>
      <c r="D93" s="12" t="s">
        <v>108</v>
      </c>
      <c r="E93" s="12" t="s">
        <v>869</v>
      </c>
      <c r="F93" s="12" t="s">
        <v>1068</v>
      </c>
      <c r="G93" s="276"/>
      <c r="H93" s="12" t="s">
        <v>107</v>
      </c>
      <c r="I93" s="24"/>
      <c r="J93" s="420"/>
      <c r="K93" s="22" t="s">
        <v>887</v>
      </c>
      <c r="L93" s="12" t="s">
        <v>111</v>
      </c>
      <c r="M93" s="12" t="s">
        <v>887</v>
      </c>
      <c r="N93" s="25" t="s">
        <v>1120</v>
      </c>
      <c r="O93" s="99" t="s">
        <v>876</v>
      </c>
      <c r="P93" s="99">
        <v>50</v>
      </c>
      <c r="Q93" s="168">
        <v>50</v>
      </c>
      <c r="R93" s="57">
        <v>1</v>
      </c>
      <c r="S93" s="22"/>
      <c r="T93" s="22"/>
      <c r="U93" s="420"/>
      <c r="V93" s="243">
        <v>0</v>
      </c>
    </row>
    <row r="94" spans="1:22" ht="15.75" customHeight="1">
      <c r="A94" s="11">
        <v>747</v>
      </c>
      <c r="B94" s="11">
        <v>767</v>
      </c>
      <c r="C94" s="11">
        <v>1159</v>
      </c>
      <c r="D94" s="12" t="s">
        <v>112</v>
      </c>
      <c r="E94" s="12" t="s">
        <v>869</v>
      </c>
      <c r="F94" s="12" t="s">
        <v>1068</v>
      </c>
      <c r="G94" s="276"/>
      <c r="H94" s="12" t="s">
        <v>107</v>
      </c>
      <c r="I94" s="24"/>
      <c r="J94" s="420"/>
      <c r="K94" s="22" t="s">
        <v>116</v>
      </c>
      <c r="L94" s="12" t="s">
        <v>111</v>
      </c>
      <c r="M94" s="12" t="s">
        <v>116</v>
      </c>
      <c r="N94" s="25" t="s">
        <v>1120</v>
      </c>
      <c r="O94" s="99" t="s">
        <v>967</v>
      </c>
      <c r="P94" s="99">
        <v>15</v>
      </c>
      <c r="Q94" s="168">
        <v>20</v>
      </c>
      <c r="R94" s="57">
        <v>1</v>
      </c>
      <c r="S94" s="71" t="s">
        <v>117</v>
      </c>
      <c r="T94" s="22"/>
      <c r="U94" s="420"/>
      <c r="V94" s="243">
        <v>0</v>
      </c>
    </row>
    <row r="95" spans="1:22" ht="15.75" customHeight="1">
      <c r="A95" s="11">
        <v>748</v>
      </c>
      <c r="B95" s="11">
        <v>768</v>
      </c>
      <c r="C95" s="11">
        <v>1163</v>
      </c>
      <c r="D95" s="12" t="s">
        <v>114</v>
      </c>
      <c r="E95" s="12" t="s">
        <v>869</v>
      </c>
      <c r="F95" s="12" t="s">
        <v>1068</v>
      </c>
      <c r="G95" s="276"/>
      <c r="H95" s="12" t="s">
        <v>107</v>
      </c>
      <c r="I95" s="24"/>
      <c r="J95" s="420"/>
      <c r="K95" s="22" t="s">
        <v>120</v>
      </c>
      <c r="L95" s="12" t="s">
        <v>111</v>
      </c>
      <c r="M95" s="12" t="s">
        <v>120</v>
      </c>
      <c r="N95" s="25" t="s">
        <v>1120</v>
      </c>
      <c r="O95" s="99" t="s">
        <v>966</v>
      </c>
      <c r="P95" s="99">
        <v>10</v>
      </c>
      <c r="Q95" s="168">
        <v>10</v>
      </c>
      <c r="R95" s="57">
        <v>1</v>
      </c>
      <c r="S95" s="71" t="s">
        <v>117</v>
      </c>
      <c r="T95" s="22"/>
      <c r="U95" s="420"/>
      <c r="V95" s="243">
        <v>0</v>
      </c>
    </row>
    <row r="96" spans="1:22" ht="15.75" customHeight="1">
      <c r="A96" s="11">
        <v>749</v>
      </c>
      <c r="B96" s="11">
        <v>769</v>
      </c>
      <c r="C96" s="11">
        <v>1162</v>
      </c>
      <c r="D96" s="12" t="s">
        <v>118</v>
      </c>
      <c r="E96" s="12" t="s">
        <v>869</v>
      </c>
      <c r="F96" s="12" t="s">
        <v>1068</v>
      </c>
      <c r="G96" s="276"/>
      <c r="H96" s="12" t="s">
        <v>107</v>
      </c>
      <c r="I96" s="24"/>
      <c r="J96" s="420"/>
      <c r="K96" s="22" t="s">
        <v>588</v>
      </c>
      <c r="L96" s="12" t="s">
        <v>111</v>
      </c>
      <c r="M96" s="12" t="s">
        <v>123</v>
      </c>
      <c r="N96" s="25" t="s">
        <v>1120</v>
      </c>
      <c r="O96" s="99" t="s">
        <v>875</v>
      </c>
      <c r="P96" s="99">
        <v>30</v>
      </c>
      <c r="Q96" s="168">
        <v>25</v>
      </c>
      <c r="R96" s="57">
        <v>1</v>
      </c>
      <c r="S96" s="22"/>
      <c r="T96" s="22"/>
      <c r="U96" s="420"/>
      <c r="V96" s="243">
        <v>0</v>
      </c>
    </row>
    <row r="97" spans="1:22" ht="26.25" customHeight="1">
      <c r="A97" s="11">
        <v>750</v>
      </c>
      <c r="B97" s="11">
        <v>770</v>
      </c>
      <c r="C97" s="11">
        <v>1160</v>
      </c>
      <c r="D97" s="12" t="s">
        <v>121</v>
      </c>
      <c r="E97" s="12" t="s">
        <v>869</v>
      </c>
      <c r="F97" s="12" t="s">
        <v>1068</v>
      </c>
      <c r="G97" s="276"/>
      <c r="H97" s="12" t="s">
        <v>107</v>
      </c>
      <c r="I97" s="24"/>
      <c r="J97" s="420"/>
      <c r="K97" s="22" t="s">
        <v>589</v>
      </c>
      <c r="L97" s="12" t="s">
        <v>111</v>
      </c>
      <c r="M97" s="12" t="s">
        <v>1112</v>
      </c>
      <c r="N97" s="25" t="s">
        <v>1120</v>
      </c>
      <c r="O97" s="99" t="s">
        <v>877</v>
      </c>
      <c r="P97" s="99">
        <v>35</v>
      </c>
      <c r="Q97" s="168">
        <v>35</v>
      </c>
      <c r="R97" s="57">
        <v>1</v>
      </c>
      <c r="S97" s="22"/>
      <c r="T97" s="22"/>
      <c r="U97" s="420"/>
      <c r="V97" s="243">
        <v>0</v>
      </c>
    </row>
    <row r="98" spans="1:22" ht="26.25" customHeight="1">
      <c r="A98" s="11">
        <v>751</v>
      </c>
      <c r="B98" s="11">
        <v>771</v>
      </c>
      <c r="C98" s="11">
        <v>1165</v>
      </c>
      <c r="D98" s="12" t="s">
        <v>124</v>
      </c>
      <c r="E98" s="12" t="s">
        <v>869</v>
      </c>
      <c r="F98" s="12" t="s">
        <v>1068</v>
      </c>
      <c r="G98" s="276"/>
      <c r="H98" s="12" t="s">
        <v>107</v>
      </c>
      <c r="I98" s="12" t="s">
        <v>127</v>
      </c>
      <c r="J98" s="433" t="s">
        <v>128</v>
      </c>
      <c r="K98" s="23" t="s">
        <v>131</v>
      </c>
      <c r="L98" s="13" t="s">
        <v>130</v>
      </c>
      <c r="M98" s="13" t="s">
        <v>131</v>
      </c>
      <c r="N98" s="50" t="s">
        <v>1120</v>
      </c>
      <c r="O98" s="120" t="s">
        <v>876</v>
      </c>
      <c r="P98" s="120">
        <v>50</v>
      </c>
      <c r="Q98" s="303">
        <v>50</v>
      </c>
      <c r="R98" s="58">
        <v>1</v>
      </c>
      <c r="S98" s="23"/>
      <c r="T98" s="23"/>
      <c r="U98" s="433" t="s">
        <v>1074</v>
      </c>
      <c r="V98" s="244">
        <v>0</v>
      </c>
    </row>
    <row r="99" spans="1:22" ht="15.75" customHeight="1">
      <c r="A99" s="11">
        <v>735</v>
      </c>
      <c r="B99" s="11">
        <v>755</v>
      </c>
      <c r="C99" s="11">
        <v>1296</v>
      </c>
      <c r="D99" s="12" t="s">
        <v>126</v>
      </c>
      <c r="E99" s="12" t="s">
        <v>869</v>
      </c>
      <c r="F99" s="12" t="s">
        <v>1068</v>
      </c>
      <c r="G99" s="276"/>
      <c r="H99" s="12" t="s">
        <v>107</v>
      </c>
      <c r="I99" s="12" t="s">
        <v>133</v>
      </c>
      <c r="J99" s="433"/>
      <c r="K99" s="23" t="s">
        <v>116</v>
      </c>
      <c r="L99" s="13" t="s">
        <v>130</v>
      </c>
      <c r="M99" s="13" t="s">
        <v>116</v>
      </c>
      <c r="N99" s="50" t="s">
        <v>1120</v>
      </c>
      <c r="O99" s="120" t="s">
        <v>967</v>
      </c>
      <c r="P99" s="120">
        <v>15</v>
      </c>
      <c r="Q99" s="303">
        <v>15</v>
      </c>
      <c r="R99" s="58">
        <v>1</v>
      </c>
      <c r="S99" s="23"/>
      <c r="T99" s="23"/>
      <c r="U99" s="433"/>
      <c r="V99" s="244">
        <v>0</v>
      </c>
    </row>
    <row r="100" spans="1:22" ht="15.75" customHeight="1">
      <c r="A100" s="11">
        <v>736</v>
      </c>
      <c r="B100" s="11">
        <v>756</v>
      </c>
      <c r="C100" s="11">
        <v>1294</v>
      </c>
      <c r="D100" s="12" t="s">
        <v>132</v>
      </c>
      <c r="E100" s="12" t="s">
        <v>869</v>
      </c>
      <c r="F100" s="12" t="s">
        <v>1068</v>
      </c>
      <c r="G100" s="276"/>
      <c r="H100" s="12" t="s">
        <v>107</v>
      </c>
      <c r="I100" s="12" t="s">
        <v>136</v>
      </c>
      <c r="J100" s="433"/>
      <c r="K100" s="23" t="s">
        <v>120</v>
      </c>
      <c r="L100" s="13" t="s">
        <v>130</v>
      </c>
      <c r="M100" s="13" t="s">
        <v>120</v>
      </c>
      <c r="N100" s="50" t="s">
        <v>1120</v>
      </c>
      <c r="O100" s="120" t="s">
        <v>138</v>
      </c>
      <c r="P100" s="120">
        <v>4</v>
      </c>
      <c r="Q100" s="303">
        <v>4</v>
      </c>
      <c r="R100" s="58">
        <v>1</v>
      </c>
      <c r="S100" s="23"/>
      <c r="T100" s="23"/>
      <c r="U100" s="433"/>
      <c r="V100" s="244">
        <v>0</v>
      </c>
    </row>
    <row r="101" spans="1:22" ht="15.75" customHeight="1">
      <c r="A101" s="11">
        <v>737</v>
      </c>
      <c r="B101" s="11">
        <v>757</v>
      </c>
      <c r="C101" s="11">
        <v>1293</v>
      </c>
      <c r="D101" s="12" t="s">
        <v>135</v>
      </c>
      <c r="E101" s="12" t="s">
        <v>869</v>
      </c>
      <c r="F101" s="12" t="s">
        <v>1068</v>
      </c>
      <c r="G101" s="276"/>
      <c r="H101" s="12" t="s">
        <v>107</v>
      </c>
      <c r="I101" s="12" t="s">
        <v>140</v>
      </c>
      <c r="J101" s="433"/>
      <c r="K101" s="23" t="s">
        <v>872</v>
      </c>
      <c r="L101" s="13" t="s">
        <v>130</v>
      </c>
      <c r="M101" s="13" t="s">
        <v>971</v>
      </c>
      <c r="N101" s="50" t="s">
        <v>1120</v>
      </c>
      <c r="O101" s="120" t="s">
        <v>967</v>
      </c>
      <c r="P101" s="120">
        <v>10</v>
      </c>
      <c r="Q101" s="303">
        <v>10</v>
      </c>
      <c r="R101" s="58">
        <v>1</v>
      </c>
      <c r="S101" s="23"/>
      <c r="T101" s="23"/>
      <c r="U101" s="433"/>
      <c r="V101" s="244">
        <v>0</v>
      </c>
    </row>
    <row r="102" spans="1:22" ht="15.75" customHeight="1">
      <c r="A102" s="11">
        <v>738</v>
      </c>
      <c r="B102" s="11">
        <v>758</v>
      </c>
      <c r="C102" s="11">
        <v>1295</v>
      </c>
      <c r="D102" s="12" t="s">
        <v>139</v>
      </c>
      <c r="E102" s="12" t="s">
        <v>869</v>
      </c>
      <c r="F102" s="12" t="s">
        <v>1068</v>
      </c>
      <c r="G102" s="276"/>
      <c r="H102" s="12" t="s">
        <v>107</v>
      </c>
      <c r="I102" s="12" t="s">
        <v>143</v>
      </c>
      <c r="J102" s="433"/>
      <c r="K102" s="23" t="s">
        <v>590</v>
      </c>
      <c r="L102" s="13" t="s">
        <v>130</v>
      </c>
      <c r="M102" s="13" t="s">
        <v>1112</v>
      </c>
      <c r="N102" s="50" t="s">
        <v>1120</v>
      </c>
      <c r="O102" s="120" t="s">
        <v>882</v>
      </c>
      <c r="P102" s="120">
        <v>25</v>
      </c>
      <c r="Q102" s="303">
        <v>25</v>
      </c>
      <c r="R102" s="58">
        <v>1</v>
      </c>
      <c r="S102" s="23"/>
      <c r="T102" s="23"/>
      <c r="U102" s="433"/>
      <c r="V102" s="244">
        <v>0</v>
      </c>
    </row>
    <row r="103" spans="1:22" ht="15.75" customHeight="1">
      <c r="A103" s="11">
        <v>739</v>
      </c>
      <c r="B103" s="11">
        <v>759</v>
      </c>
      <c r="C103" s="11">
        <v>1291</v>
      </c>
      <c r="D103" s="12" t="s">
        <v>142</v>
      </c>
      <c r="E103" s="12" t="s">
        <v>869</v>
      </c>
      <c r="F103" s="12" t="s">
        <v>1068</v>
      </c>
      <c r="G103" s="276"/>
      <c r="H103" s="12" t="s">
        <v>107</v>
      </c>
      <c r="I103" s="12" t="s">
        <v>146</v>
      </c>
      <c r="J103" s="420" t="s">
        <v>147</v>
      </c>
      <c r="K103" s="22" t="s">
        <v>887</v>
      </c>
      <c r="L103" s="12" t="s">
        <v>149</v>
      </c>
      <c r="M103" s="12" t="s">
        <v>887</v>
      </c>
      <c r="N103" s="25" t="s">
        <v>53</v>
      </c>
      <c r="O103" s="99" t="s">
        <v>875</v>
      </c>
      <c r="P103" s="99">
        <v>30</v>
      </c>
      <c r="Q103" s="168">
        <v>30</v>
      </c>
      <c r="R103" s="57">
        <v>1</v>
      </c>
      <c r="S103" s="22"/>
      <c r="T103" s="22"/>
      <c r="U103" s="420" t="s">
        <v>1074</v>
      </c>
      <c r="V103" s="243">
        <v>0</v>
      </c>
    </row>
    <row r="104" spans="1:22" ht="15.75" customHeight="1">
      <c r="A104" s="11">
        <v>740</v>
      </c>
      <c r="B104" s="11">
        <v>760</v>
      </c>
      <c r="C104" s="11">
        <v>1290</v>
      </c>
      <c r="D104" s="12" t="s">
        <v>145</v>
      </c>
      <c r="E104" s="12" t="s">
        <v>869</v>
      </c>
      <c r="F104" s="12" t="s">
        <v>1068</v>
      </c>
      <c r="G104" s="276"/>
      <c r="H104" s="12" t="s">
        <v>107</v>
      </c>
      <c r="I104" s="12" t="s">
        <v>151</v>
      </c>
      <c r="J104" s="420"/>
      <c r="K104" s="22" t="s">
        <v>131</v>
      </c>
      <c r="L104" s="12" t="s">
        <v>149</v>
      </c>
      <c r="M104" s="12" t="s">
        <v>131</v>
      </c>
      <c r="N104" s="25" t="s">
        <v>53</v>
      </c>
      <c r="O104" s="99" t="s">
        <v>875</v>
      </c>
      <c r="P104" s="99">
        <v>40</v>
      </c>
      <c r="Q104" s="168">
        <v>40</v>
      </c>
      <c r="R104" s="57">
        <v>1</v>
      </c>
      <c r="S104" s="22"/>
      <c r="T104" s="22"/>
      <c r="U104" s="420"/>
      <c r="V104" s="243">
        <v>0</v>
      </c>
    </row>
    <row r="105" spans="1:22" ht="15.75" customHeight="1">
      <c r="A105" s="11">
        <v>741</v>
      </c>
      <c r="B105" s="11">
        <v>761</v>
      </c>
      <c r="C105" s="11">
        <v>1289</v>
      </c>
      <c r="D105" s="12" t="s">
        <v>150</v>
      </c>
      <c r="E105" s="12" t="s">
        <v>869</v>
      </c>
      <c r="F105" s="12" t="s">
        <v>1068</v>
      </c>
      <c r="G105" s="276"/>
      <c r="H105" s="12" t="s">
        <v>107</v>
      </c>
      <c r="I105" s="12" t="s">
        <v>154</v>
      </c>
      <c r="J105" s="420"/>
      <c r="K105" s="22" t="s">
        <v>116</v>
      </c>
      <c r="L105" s="12" t="s">
        <v>149</v>
      </c>
      <c r="M105" s="12" t="s">
        <v>116</v>
      </c>
      <c r="N105" s="25" t="s">
        <v>53</v>
      </c>
      <c r="O105" s="99" t="s">
        <v>967</v>
      </c>
      <c r="P105" s="99">
        <v>15</v>
      </c>
      <c r="Q105" s="168">
        <v>15</v>
      </c>
      <c r="R105" s="57">
        <v>1</v>
      </c>
      <c r="S105" s="71" t="s">
        <v>117</v>
      </c>
      <c r="T105" s="22"/>
      <c r="U105" s="420"/>
      <c r="V105" s="243">
        <v>0</v>
      </c>
    </row>
    <row r="106" spans="1:22" ht="15.75" customHeight="1">
      <c r="A106" s="11">
        <v>742</v>
      </c>
      <c r="B106" s="11">
        <v>762</v>
      </c>
      <c r="C106" s="11">
        <v>1288</v>
      </c>
      <c r="D106" s="12" t="s">
        <v>153</v>
      </c>
      <c r="E106" s="12" t="s">
        <v>869</v>
      </c>
      <c r="F106" s="12" t="s">
        <v>1068</v>
      </c>
      <c r="G106" s="276"/>
      <c r="H106" s="12" t="s">
        <v>107</v>
      </c>
      <c r="I106" s="12" t="s">
        <v>157</v>
      </c>
      <c r="J106" s="420"/>
      <c r="K106" s="22" t="s">
        <v>120</v>
      </c>
      <c r="L106" s="12" t="s">
        <v>149</v>
      </c>
      <c r="M106" s="12" t="s">
        <v>120</v>
      </c>
      <c r="N106" s="25" t="s">
        <v>53</v>
      </c>
      <c r="O106" s="99" t="s">
        <v>138</v>
      </c>
      <c r="P106" s="99">
        <v>4</v>
      </c>
      <c r="Q106" s="168">
        <v>4</v>
      </c>
      <c r="R106" s="57">
        <v>1</v>
      </c>
      <c r="S106" s="71" t="s">
        <v>117</v>
      </c>
      <c r="T106" s="22"/>
      <c r="U106" s="420"/>
      <c r="V106" s="243">
        <v>0</v>
      </c>
    </row>
    <row r="107" spans="1:22" ht="15.75" customHeight="1">
      <c r="A107" s="11">
        <v>743</v>
      </c>
      <c r="B107" s="11">
        <v>763</v>
      </c>
      <c r="C107" s="11">
        <v>1287</v>
      </c>
      <c r="D107" s="12" t="s">
        <v>156</v>
      </c>
      <c r="E107" s="12" t="s">
        <v>869</v>
      </c>
      <c r="F107" s="12" t="s">
        <v>1068</v>
      </c>
      <c r="G107" s="276"/>
      <c r="H107" s="12" t="s">
        <v>107</v>
      </c>
      <c r="I107" s="12" t="s">
        <v>160</v>
      </c>
      <c r="J107" s="420"/>
      <c r="K107" s="22" t="s">
        <v>590</v>
      </c>
      <c r="L107" s="12" t="s">
        <v>149</v>
      </c>
      <c r="M107" s="12" t="s">
        <v>1112</v>
      </c>
      <c r="N107" s="25" t="s">
        <v>53</v>
      </c>
      <c r="O107" s="99" t="s">
        <v>972</v>
      </c>
      <c r="P107" s="99">
        <v>20</v>
      </c>
      <c r="Q107" s="168">
        <v>20</v>
      </c>
      <c r="R107" s="57">
        <v>1</v>
      </c>
      <c r="S107" s="22"/>
      <c r="T107" s="22"/>
      <c r="U107" s="420"/>
      <c r="V107" s="243">
        <v>0</v>
      </c>
    </row>
    <row r="108" spans="1:22" ht="15.75" customHeight="1">
      <c r="A108" s="11">
        <v>756</v>
      </c>
      <c r="B108" s="11">
        <v>776</v>
      </c>
      <c r="C108" s="11">
        <v>966</v>
      </c>
      <c r="D108" s="12" t="s">
        <v>179</v>
      </c>
      <c r="E108" s="12" t="s">
        <v>869</v>
      </c>
      <c r="F108" s="12" t="s">
        <v>1068</v>
      </c>
      <c r="G108" s="276"/>
      <c r="H108" s="12" t="s">
        <v>107</v>
      </c>
      <c r="I108" s="12" t="s">
        <v>185</v>
      </c>
      <c r="J108" s="428" t="s">
        <v>186</v>
      </c>
      <c r="K108" s="147" t="s">
        <v>189</v>
      </c>
      <c r="L108" s="12" t="s">
        <v>188</v>
      </c>
      <c r="M108" s="12" t="s">
        <v>189</v>
      </c>
      <c r="N108" s="220" t="s">
        <v>1120</v>
      </c>
      <c r="O108" s="186" t="s">
        <v>877</v>
      </c>
      <c r="P108" s="186">
        <v>35</v>
      </c>
      <c r="Q108" s="304">
        <v>35</v>
      </c>
      <c r="R108" s="57">
        <v>1</v>
      </c>
      <c r="S108" s="22"/>
      <c r="T108" s="22"/>
      <c r="U108" s="428" t="s">
        <v>1074</v>
      </c>
      <c r="V108" s="244">
        <v>0</v>
      </c>
    </row>
    <row r="109" spans="1:22" ht="15.75" customHeight="1">
      <c r="A109" s="11">
        <v>757</v>
      </c>
      <c r="B109" s="11">
        <v>777</v>
      </c>
      <c r="C109" s="11">
        <v>1169</v>
      </c>
      <c r="D109" s="12" t="s">
        <v>184</v>
      </c>
      <c r="E109" s="12" t="s">
        <v>869</v>
      </c>
      <c r="F109" s="12" t="s">
        <v>1068</v>
      </c>
      <c r="G109" s="276"/>
      <c r="H109" s="12" t="s">
        <v>107</v>
      </c>
      <c r="I109" s="12" t="s">
        <v>191</v>
      </c>
      <c r="J109" s="428"/>
      <c r="K109" s="147" t="s">
        <v>116</v>
      </c>
      <c r="L109" s="12" t="s">
        <v>188</v>
      </c>
      <c r="M109" s="12" t="s">
        <v>116</v>
      </c>
      <c r="N109" s="220" t="s">
        <v>1120</v>
      </c>
      <c r="O109" s="186" t="s">
        <v>972</v>
      </c>
      <c r="P109" s="186">
        <v>20</v>
      </c>
      <c r="Q109" s="304">
        <v>15</v>
      </c>
      <c r="R109" s="57">
        <v>1</v>
      </c>
      <c r="S109" s="22" t="s">
        <v>117</v>
      </c>
      <c r="T109" s="22"/>
      <c r="U109" s="428"/>
      <c r="V109" s="244">
        <v>0</v>
      </c>
    </row>
    <row r="110" spans="1:22" ht="15.75" customHeight="1">
      <c r="A110" s="11">
        <v>758</v>
      </c>
      <c r="B110" s="11">
        <v>778</v>
      </c>
      <c r="C110" s="11">
        <v>1172</v>
      </c>
      <c r="D110" s="12" t="s">
        <v>190</v>
      </c>
      <c r="E110" s="12" t="s">
        <v>869</v>
      </c>
      <c r="F110" s="12" t="s">
        <v>1068</v>
      </c>
      <c r="G110" s="276"/>
      <c r="H110" s="12" t="s">
        <v>107</v>
      </c>
      <c r="I110" s="12" t="s">
        <v>194</v>
      </c>
      <c r="J110" s="428"/>
      <c r="K110" s="147" t="s">
        <v>120</v>
      </c>
      <c r="L110" s="12" t="s">
        <v>188</v>
      </c>
      <c r="M110" s="12" t="s">
        <v>120</v>
      </c>
      <c r="N110" s="220" t="s">
        <v>1120</v>
      </c>
      <c r="O110" s="186" t="s">
        <v>966</v>
      </c>
      <c r="P110" s="186">
        <v>8</v>
      </c>
      <c r="Q110" s="304">
        <v>8</v>
      </c>
      <c r="R110" s="57">
        <v>1</v>
      </c>
      <c r="S110" s="22" t="s">
        <v>117</v>
      </c>
      <c r="T110" s="22"/>
      <c r="U110" s="428"/>
      <c r="V110" s="244">
        <v>0</v>
      </c>
    </row>
    <row r="111" spans="1:22" ht="15.75" customHeight="1">
      <c r="A111" s="11">
        <v>759</v>
      </c>
      <c r="B111" s="11">
        <v>779</v>
      </c>
      <c r="C111" s="11">
        <v>1171</v>
      </c>
      <c r="D111" s="12" t="s">
        <v>193</v>
      </c>
      <c r="E111" s="12" t="s">
        <v>869</v>
      </c>
      <c r="F111" s="12" t="s">
        <v>1068</v>
      </c>
      <c r="G111" s="276"/>
      <c r="H111" s="12" t="s">
        <v>107</v>
      </c>
      <c r="I111" s="12" t="s">
        <v>197</v>
      </c>
      <c r="J111" s="428"/>
      <c r="K111" s="147" t="s">
        <v>872</v>
      </c>
      <c r="L111" s="12" t="s">
        <v>188</v>
      </c>
      <c r="M111" s="12" t="s">
        <v>872</v>
      </c>
      <c r="N111" s="220" t="s">
        <v>1120</v>
      </c>
      <c r="O111" s="186" t="s">
        <v>875</v>
      </c>
      <c r="P111" s="186">
        <v>30</v>
      </c>
      <c r="Q111" s="304">
        <v>30</v>
      </c>
      <c r="R111" s="57">
        <v>1</v>
      </c>
      <c r="S111" s="22"/>
      <c r="T111" s="22"/>
      <c r="U111" s="428"/>
      <c r="V111" s="244">
        <v>0</v>
      </c>
    </row>
    <row r="112" spans="1:22" ht="15.75" customHeight="1">
      <c r="A112" s="11">
        <v>760</v>
      </c>
      <c r="B112" s="11">
        <v>780</v>
      </c>
      <c r="C112" s="11">
        <v>1173</v>
      </c>
      <c r="D112" s="12" t="s">
        <v>196</v>
      </c>
      <c r="E112" s="12" t="s">
        <v>869</v>
      </c>
      <c r="F112" s="12" t="s">
        <v>1068</v>
      </c>
      <c r="G112" s="276"/>
      <c r="H112" s="12" t="s">
        <v>107</v>
      </c>
      <c r="I112" s="12" t="s">
        <v>200</v>
      </c>
      <c r="J112" s="428"/>
      <c r="K112" s="147" t="s">
        <v>591</v>
      </c>
      <c r="L112" s="12" t="s">
        <v>188</v>
      </c>
      <c r="M112" s="12" t="s">
        <v>887</v>
      </c>
      <c r="N112" s="220" t="s">
        <v>1120</v>
      </c>
      <c r="O112" s="186" t="s">
        <v>888</v>
      </c>
      <c r="P112" s="186">
        <v>60</v>
      </c>
      <c r="Q112" s="304">
        <v>60</v>
      </c>
      <c r="R112" s="57">
        <v>1</v>
      </c>
      <c r="S112" s="22"/>
      <c r="T112" s="22"/>
      <c r="U112" s="428"/>
      <c r="V112" s="244">
        <v>0</v>
      </c>
    </row>
    <row r="113" spans="1:22" ht="27.75" customHeight="1">
      <c r="A113" s="11">
        <v>761</v>
      </c>
      <c r="B113" s="11">
        <v>781</v>
      </c>
      <c r="C113" s="11">
        <v>1170</v>
      </c>
      <c r="D113" s="12" t="s">
        <v>199</v>
      </c>
      <c r="E113" s="12" t="s">
        <v>869</v>
      </c>
      <c r="F113" s="12" t="s">
        <v>1068</v>
      </c>
      <c r="G113" s="276"/>
      <c r="H113" s="12" t="s">
        <v>107</v>
      </c>
      <c r="I113" s="12" t="s">
        <v>203</v>
      </c>
      <c r="J113" s="428"/>
      <c r="K113" s="147" t="s">
        <v>582</v>
      </c>
      <c r="L113" s="12" t="s">
        <v>188</v>
      </c>
      <c r="M113" s="12" t="s">
        <v>1112</v>
      </c>
      <c r="N113" s="220" t="s">
        <v>1120</v>
      </c>
      <c r="O113" s="186" t="s">
        <v>876</v>
      </c>
      <c r="P113" s="186">
        <v>50</v>
      </c>
      <c r="Q113" s="304">
        <v>50</v>
      </c>
      <c r="R113" s="57">
        <v>1</v>
      </c>
      <c r="S113" s="22"/>
      <c r="T113" s="22"/>
      <c r="U113" s="428"/>
      <c r="V113" s="244">
        <v>0</v>
      </c>
    </row>
    <row r="114" spans="1:22" ht="15.75" customHeight="1">
      <c r="A114" s="11">
        <v>762</v>
      </c>
      <c r="B114" s="11">
        <v>782</v>
      </c>
      <c r="C114" s="11">
        <v>1174</v>
      </c>
      <c r="D114" s="12" t="s">
        <v>202</v>
      </c>
      <c r="E114" s="12" t="s">
        <v>869</v>
      </c>
      <c r="F114" s="12" t="s">
        <v>1068</v>
      </c>
      <c r="G114" s="275">
        <v>533</v>
      </c>
      <c r="H114" s="16"/>
      <c r="I114" s="16"/>
      <c r="J114" s="16" t="s">
        <v>205</v>
      </c>
      <c r="K114" s="22"/>
      <c r="L114" s="12"/>
      <c r="M114" s="12"/>
      <c r="N114" s="25"/>
      <c r="O114" s="99"/>
      <c r="P114" s="269"/>
      <c r="Q114" s="166"/>
      <c r="R114" s="57"/>
      <c r="S114" s="22"/>
      <c r="T114" s="22"/>
      <c r="U114" s="51"/>
      <c r="V114" s="51"/>
    </row>
    <row r="115" spans="1:22" ht="17.25" customHeight="1">
      <c r="A115" s="11"/>
      <c r="B115" s="11"/>
      <c r="C115" s="11"/>
      <c r="D115" s="12"/>
      <c r="E115" s="12"/>
      <c r="F115" s="12"/>
      <c r="G115" s="276"/>
      <c r="H115" s="12" t="s">
        <v>205</v>
      </c>
      <c r="I115" s="12" t="s">
        <v>163</v>
      </c>
      <c r="J115" s="433" t="s">
        <v>207</v>
      </c>
      <c r="K115" s="23" t="s">
        <v>210</v>
      </c>
      <c r="L115" s="13" t="s">
        <v>209</v>
      </c>
      <c r="M115" s="13" t="s">
        <v>210</v>
      </c>
      <c r="N115" s="50" t="s">
        <v>1120</v>
      </c>
      <c r="O115" s="120" t="s">
        <v>877</v>
      </c>
      <c r="P115" s="270">
        <v>40</v>
      </c>
      <c r="Q115" s="167">
        <v>40</v>
      </c>
      <c r="R115" s="58">
        <v>1</v>
      </c>
      <c r="S115" s="23"/>
      <c r="T115" s="23"/>
      <c r="U115" s="433" t="s">
        <v>1074</v>
      </c>
      <c r="V115" s="244">
        <v>0</v>
      </c>
    </row>
    <row r="116" spans="1:22" ht="15.75" customHeight="1">
      <c r="A116" s="11">
        <v>763</v>
      </c>
      <c r="B116" s="11">
        <v>783</v>
      </c>
      <c r="C116" s="11">
        <v>1177</v>
      </c>
      <c r="D116" s="12" t="s">
        <v>206</v>
      </c>
      <c r="E116" s="12" t="s">
        <v>869</v>
      </c>
      <c r="F116" s="12" t="s">
        <v>1068</v>
      </c>
      <c r="G116" s="276"/>
      <c r="H116" s="12" t="s">
        <v>205</v>
      </c>
      <c r="I116" s="12" t="s">
        <v>212</v>
      </c>
      <c r="J116" s="433"/>
      <c r="K116" s="23" t="s">
        <v>957</v>
      </c>
      <c r="L116" s="13" t="s">
        <v>209</v>
      </c>
      <c r="M116" s="13" t="s">
        <v>957</v>
      </c>
      <c r="N116" s="50" t="s">
        <v>1120</v>
      </c>
      <c r="O116" s="120" t="s">
        <v>888</v>
      </c>
      <c r="P116" s="270">
        <v>60</v>
      </c>
      <c r="Q116" s="167">
        <v>60</v>
      </c>
      <c r="R116" s="58">
        <v>1</v>
      </c>
      <c r="S116" s="23"/>
      <c r="T116" s="23"/>
      <c r="U116" s="433"/>
      <c r="V116" s="244">
        <v>0</v>
      </c>
    </row>
    <row r="117" spans="1:22" ht="15.75" customHeight="1">
      <c r="A117" s="11">
        <v>764</v>
      </c>
      <c r="B117" s="11">
        <v>784</v>
      </c>
      <c r="C117" s="11">
        <v>1181</v>
      </c>
      <c r="D117" s="12" t="s">
        <v>211</v>
      </c>
      <c r="E117" s="12" t="s">
        <v>869</v>
      </c>
      <c r="F117" s="12" t="s">
        <v>1068</v>
      </c>
      <c r="G117" s="276"/>
      <c r="H117" s="12" t="s">
        <v>205</v>
      </c>
      <c r="I117" s="12" t="s">
        <v>168</v>
      </c>
      <c r="J117" s="433"/>
      <c r="K117" s="23" t="s">
        <v>592</v>
      </c>
      <c r="L117" s="13" t="s">
        <v>209</v>
      </c>
      <c r="M117" s="13" t="s">
        <v>216</v>
      </c>
      <c r="N117" s="50" t="s">
        <v>1120</v>
      </c>
      <c r="O117" s="120" t="s">
        <v>882</v>
      </c>
      <c r="P117" s="270">
        <v>25</v>
      </c>
      <c r="Q117" s="167">
        <v>25</v>
      </c>
      <c r="R117" s="58">
        <v>1</v>
      </c>
      <c r="S117" s="23"/>
      <c r="T117" s="23"/>
      <c r="U117" s="433"/>
      <c r="V117" s="244">
        <v>0</v>
      </c>
    </row>
    <row r="118" spans="1:22" ht="15.75" customHeight="1">
      <c r="A118" s="11">
        <v>765</v>
      </c>
      <c r="B118" s="11">
        <v>785</v>
      </c>
      <c r="C118" s="11">
        <v>1180</v>
      </c>
      <c r="D118" s="12" t="s">
        <v>214</v>
      </c>
      <c r="E118" s="12" t="s">
        <v>869</v>
      </c>
      <c r="F118" s="12" t="s">
        <v>1068</v>
      </c>
      <c r="G118" s="276"/>
      <c r="H118" s="12" t="s">
        <v>205</v>
      </c>
      <c r="I118" s="12" t="s">
        <v>218</v>
      </c>
      <c r="J118" s="420" t="s">
        <v>219</v>
      </c>
      <c r="K118" s="22" t="s">
        <v>887</v>
      </c>
      <c r="L118" s="12" t="s">
        <v>221</v>
      </c>
      <c r="M118" s="12" t="s">
        <v>887</v>
      </c>
      <c r="N118" s="25" t="s">
        <v>1120</v>
      </c>
      <c r="O118" s="99" t="s">
        <v>888</v>
      </c>
      <c r="P118" s="269">
        <v>60</v>
      </c>
      <c r="Q118" s="166">
        <v>60</v>
      </c>
      <c r="R118" s="57">
        <v>1</v>
      </c>
      <c r="S118" s="22"/>
      <c r="T118" s="22"/>
      <c r="U118" s="420" t="s">
        <v>1074</v>
      </c>
      <c r="V118" s="243">
        <v>0</v>
      </c>
    </row>
    <row r="119" spans="1:22" ht="15.75" customHeight="1">
      <c r="A119" s="11">
        <v>766</v>
      </c>
      <c r="B119" s="11">
        <v>786</v>
      </c>
      <c r="C119" s="11">
        <v>1182</v>
      </c>
      <c r="D119" s="12" t="s">
        <v>217</v>
      </c>
      <c r="E119" s="12" t="s">
        <v>869</v>
      </c>
      <c r="F119" s="12" t="s">
        <v>1068</v>
      </c>
      <c r="G119" s="276"/>
      <c r="H119" s="12" t="s">
        <v>205</v>
      </c>
      <c r="I119" s="12" t="s">
        <v>223</v>
      </c>
      <c r="J119" s="420"/>
      <c r="K119" s="22" t="s">
        <v>593</v>
      </c>
      <c r="L119" s="12" t="s">
        <v>221</v>
      </c>
      <c r="M119" s="12" t="s">
        <v>5</v>
      </c>
      <c r="N119" s="25" t="s">
        <v>1120</v>
      </c>
      <c r="O119" s="99" t="s">
        <v>877</v>
      </c>
      <c r="P119" s="269">
        <v>35</v>
      </c>
      <c r="Q119" s="166">
        <v>35</v>
      </c>
      <c r="R119" s="57">
        <v>1</v>
      </c>
      <c r="S119" s="22" t="s">
        <v>6</v>
      </c>
      <c r="T119" s="22"/>
      <c r="U119" s="420"/>
      <c r="V119" s="243">
        <v>0</v>
      </c>
    </row>
    <row r="120" spans="1:22" ht="15.75" customHeight="1">
      <c r="A120" s="11">
        <v>767</v>
      </c>
      <c r="B120" s="11">
        <v>787</v>
      </c>
      <c r="C120" s="11">
        <v>1185</v>
      </c>
      <c r="D120" s="12" t="s">
        <v>222</v>
      </c>
      <c r="E120" s="12" t="s">
        <v>869</v>
      </c>
      <c r="F120" s="12" t="s">
        <v>1068</v>
      </c>
      <c r="G120" s="276"/>
      <c r="H120" s="12" t="s">
        <v>205</v>
      </c>
      <c r="I120" s="12" t="s">
        <v>226</v>
      </c>
      <c r="J120" s="420"/>
      <c r="K120" s="22" t="s">
        <v>563</v>
      </c>
      <c r="L120" s="12" t="s">
        <v>221</v>
      </c>
      <c r="M120" s="12" t="s">
        <v>10</v>
      </c>
      <c r="N120" s="25" t="s">
        <v>1120</v>
      </c>
      <c r="O120" s="99" t="s">
        <v>882</v>
      </c>
      <c r="P120" s="269">
        <v>25</v>
      </c>
      <c r="Q120" s="166">
        <v>25</v>
      </c>
      <c r="R120" s="57">
        <v>1</v>
      </c>
      <c r="S120" s="22" t="s">
        <v>6</v>
      </c>
      <c r="T120" s="22"/>
      <c r="U120" s="420"/>
      <c r="V120" s="243">
        <v>0</v>
      </c>
    </row>
    <row r="121" spans="1:22" ht="15.75" customHeight="1">
      <c r="A121" s="11">
        <v>768</v>
      </c>
      <c r="B121" s="11">
        <v>788</v>
      </c>
      <c r="C121" s="11">
        <v>1184</v>
      </c>
      <c r="D121" s="12" t="s">
        <v>225</v>
      </c>
      <c r="E121" s="12" t="s">
        <v>869</v>
      </c>
      <c r="F121" s="12" t="s">
        <v>1068</v>
      </c>
      <c r="G121" s="276"/>
      <c r="H121" s="12" t="s">
        <v>205</v>
      </c>
      <c r="I121" s="12" t="s">
        <v>229</v>
      </c>
      <c r="J121" s="420"/>
      <c r="K121" s="22" t="s">
        <v>564</v>
      </c>
      <c r="L121" s="12" t="s">
        <v>221</v>
      </c>
      <c r="M121" s="12" t="s">
        <v>14</v>
      </c>
      <c r="N121" s="25" t="s">
        <v>1120</v>
      </c>
      <c r="O121" s="99" t="s">
        <v>966</v>
      </c>
      <c r="P121" s="269">
        <v>10</v>
      </c>
      <c r="Q121" s="166">
        <v>10</v>
      </c>
      <c r="R121" s="57">
        <v>1</v>
      </c>
      <c r="S121" s="22" t="s">
        <v>6</v>
      </c>
      <c r="T121" s="22"/>
      <c r="U121" s="420"/>
      <c r="V121" s="243">
        <v>0</v>
      </c>
    </row>
    <row r="122" spans="1:22" ht="15.75" customHeight="1">
      <c r="A122" s="11">
        <v>769</v>
      </c>
      <c r="B122" s="11">
        <v>789</v>
      </c>
      <c r="C122" s="11">
        <v>1183</v>
      </c>
      <c r="D122" s="12" t="s">
        <v>228</v>
      </c>
      <c r="E122" s="12" t="s">
        <v>869</v>
      </c>
      <c r="F122" s="12" t="s">
        <v>1068</v>
      </c>
      <c r="G122" s="276"/>
      <c r="H122" s="12" t="s">
        <v>205</v>
      </c>
      <c r="I122" s="12" t="s">
        <v>232</v>
      </c>
      <c r="J122" s="420"/>
      <c r="K122" s="22" t="s">
        <v>594</v>
      </c>
      <c r="L122" s="12" t="s">
        <v>221</v>
      </c>
      <c r="M122" s="12" t="s">
        <v>234</v>
      </c>
      <c r="N122" s="25" t="s">
        <v>1120</v>
      </c>
      <c r="O122" s="99" t="s">
        <v>876</v>
      </c>
      <c r="P122" s="269">
        <v>40</v>
      </c>
      <c r="Q122" s="166">
        <v>40</v>
      </c>
      <c r="R122" s="57">
        <v>1</v>
      </c>
      <c r="S122" s="22"/>
      <c r="T122" s="22"/>
      <c r="U122" s="420"/>
      <c r="V122" s="243">
        <v>0</v>
      </c>
    </row>
    <row r="123" spans="1:22" ht="15.75" customHeight="1">
      <c r="A123" s="11">
        <v>770</v>
      </c>
      <c r="B123" s="11">
        <v>790</v>
      </c>
      <c r="C123" s="11">
        <v>0</v>
      </c>
      <c r="D123" s="12" t="s">
        <v>231</v>
      </c>
      <c r="E123" s="12" t="s">
        <v>869</v>
      </c>
      <c r="F123" s="12" t="s">
        <v>1068</v>
      </c>
      <c r="G123" s="276"/>
      <c r="H123" s="12" t="s">
        <v>205</v>
      </c>
      <c r="I123" s="12" t="s">
        <v>236</v>
      </c>
      <c r="J123" s="433" t="s">
        <v>237</v>
      </c>
      <c r="K123" s="23" t="s">
        <v>595</v>
      </c>
      <c r="L123" s="13" t="s">
        <v>239</v>
      </c>
      <c r="M123" s="13" t="s">
        <v>240</v>
      </c>
      <c r="N123" s="50" t="s">
        <v>1120</v>
      </c>
      <c r="O123" s="120" t="s">
        <v>877</v>
      </c>
      <c r="P123" s="270">
        <v>40</v>
      </c>
      <c r="Q123" s="167">
        <v>40</v>
      </c>
      <c r="R123" s="58">
        <v>1</v>
      </c>
      <c r="S123" s="23"/>
      <c r="T123" s="23"/>
      <c r="U123" s="433" t="s">
        <v>1074</v>
      </c>
      <c r="V123" s="244">
        <v>0</v>
      </c>
    </row>
    <row r="124" spans="1:22" ht="15.75" customHeight="1">
      <c r="A124" s="11">
        <v>771</v>
      </c>
      <c r="B124" s="11">
        <v>791</v>
      </c>
      <c r="C124" s="11">
        <v>1193</v>
      </c>
      <c r="D124" s="12" t="s">
        <v>235</v>
      </c>
      <c r="E124" s="12" t="s">
        <v>869</v>
      </c>
      <c r="F124" s="12" t="s">
        <v>1068</v>
      </c>
      <c r="G124" s="276"/>
      <c r="H124" s="12" t="s">
        <v>205</v>
      </c>
      <c r="I124" s="12" t="s">
        <v>236</v>
      </c>
      <c r="J124" s="433"/>
      <c r="K124" s="23" t="s">
        <v>123</v>
      </c>
      <c r="L124" s="13" t="s">
        <v>239</v>
      </c>
      <c r="M124" s="13" t="s">
        <v>123</v>
      </c>
      <c r="N124" s="50" t="s">
        <v>1120</v>
      </c>
      <c r="O124" s="120" t="s">
        <v>882</v>
      </c>
      <c r="P124" s="270">
        <v>25</v>
      </c>
      <c r="Q124" s="167">
        <v>25</v>
      </c>
      <c r="R124" s="58">
        <v>1</v>
      </c>
      <c r="S124" s="23"/>
      <c r="T124" s="23"/>
      <c r="U124" s="433"/>
      <c r="V124" s="244">
        <v>0</v>
      </c>
    </row>
    <row r="125" spans="1:22" ht="15.75" customHeight="1">
      <c r="A125" s="11">
        <v>772</v>
      </c>
      <c r="B125" s="11">
        <v>792</v>
      </c>
      <c r="C125" s="11">
        <v>1188</v>
      </c>
      <c r="D125" s="12" t="s">
        <v>241</v>
      </c>
      <c r="E125" s="12" t="s">
        <v>869</v>
      </c>
      <c r="F125" s="12" t="s">
        <v>1068</v>
      </c>
      <c r="G125" s="276"/>
      <c r="H125" s="12" t="s">
        <v>205</v>
      </c>
      <c r="I125" s="12" t="s">
        <v>244</v>
      </c>
      <c r="J125" s="433"/>
      <c r="K125" s="23" t="s">
        <v>116</v>
      </c>
      <c r="L125" s="13" t="s">
        <v>239</v>
      </c>
      <c r="M125" s="13" t="s">
        <v>116</v>
      </c>
      <c r="N125" s="50" t="s">
        <v>1120</v>
      </c>
      <c r="O125" s="120" t="s">
        <v>973</v>
      </c>
      <c r="P125" s="270">
        <v>15</v>
      </c>
      <c r="Q125" s="167">
        <v>15</v>
      </c>
      <c r="R125" s="58">
        <v>1</v>
      </c>
      <c r="S125" s="23"/>
      <c r="T125" s="23"/>
      <c r="U125" s="433"/>
      <c r="V125" s="244">
        <v>0</v>
      </c>
    </row>
    <row r="126" spans="1:22" ht="15.75" customHeight="1">
      <c r="A126" s="11">
        <v>773</v>
      </c>
      <c r="B126" s="11">
        <v>793</v>
      </c>
      <c r="C126" s="11">
        <v>1190</v>
      </c>
      <c r="D126" s="12" t="s">
        <v>243</v>
      </c>
      <c r="E126" s="12" t="s">
        <v>869</v>
      </c>
      <c r="F126" s="12" t="s">
        <v>1068</v>
      </c>
      <c r="G126" s="276"/>
      <c r="H126" s="12" t="s">
        <v>205</v>
      </c>
      <c r="I126" s="12" t="s">
        <v>247</v>
      </c>
      <c r="J126" s="433"/>
      <c r="K126" s="23" t="s">
        <v>120</v>
      </c>
      <c r="L126" s="13" t="s">
        <v>239</v>
      </c>
      <c r="M126" s="13" t="s">
        <v>120</v>
      </c>
      <c r="N126" s="50" t="s">
        <v>1120</v>
      </c>
      <c r="O126" s="120" t="s">
        <v>966</v>
      </c>
      <c r="P126" s="270">
        <v>10</v>
      </c>
      <c r="Q126" s="167">
        <v>10</v>
      </c>
      <c r="R126" s="58">
        <v>1</v>
      </c>
      <c r="S126" s="23"/>
      <c r="T126" s="23"/>
      <c r="U126" s="433"/>
      <c r="V126" s="244">
        <v>0</v>
      </c>
    </row>
    <row r="127" spans="1:22" ht="15.75" customHeight="1">
      <c r="A127" s="11">
        <v>774</v>
      </c>
      <c r="B127" s="11">
        <v>794</v>
      </c>
      <c r="C127" s="11">
        <v>1189</v>
      </c>
      <c r="D127" s="12" t="s">
        <v>246</v>
      </c>
      <c r="E127" s="12" t="s">
        <v>869</v>
      </c>
      <c r="F127" s="12" t="s">
        <v>1068</v>
      </c>
      <c r="G127" s="276"/>
      <c r="H127" s="12" t="s">
        <v>205</v>
      </c>
      <c r="I127" s="12" t="s">
        <v>250</v>
      </c>
      <c r="J127" s="433"/>
      <c r="K127" s="23" t="s">
        <v>872</v>
      </c>
      <c r="L127" s="13" t="s">
        <v>239</v>
      </c>
      <c r="M127" s="13" t="s">
        <v>872</v>
      </c>
      <c r="N127" s="50" t="s">
        <v>1120</v>
      </c>
      <c r="O127" s="120" t="s">
        <v>882</v>
      </c>
      <c r="P127" s="270">
        <v>30</v>
      </c>
      <c r="Q127" s="167">
        <v>30</v>
      </c>
      <c r="R127" s="58">
        <v>1</v>
      </c>
      <c r="S127" s="23"/>
      <c r="T127" s="23"/>
      <c r="U127" s="433"/>
      <c r="V127" s="244">
        <v>0</v>
      </c>
    </row>
    <row r="128" spans="1:22" ht="15.75" customHeight="1">
      <c r="A128" s="11">
        <v>775</v>
      </c>
      <c r="B128" s="11">
        <v>795</v>
      </c>
      <c r="C128" s="11">
        <v>1191</v>
      </c>
      <c r="D128" s="12" t="s">
        <v>249</v>
      </c>
      <c r="E128" s="12" t="s">
        <v>869</v>
      </c>
      <c r="F128" s="12" t="s">
        <v>1068</v>
      </c>
      <c r="G128" s="276"/>
      <c r="H128" s="12" t="s">
        <v>205</v>
      </c>
      <c r="I128" s="12" t="s">
        <v>253</v>
      </c>
      <c r="J128" s="433"/>
      <c r="K128" s="23" t="s">
        <v>255</v>
      </c>
      <c r="L128" s="13" t="s">
        <v>239</v>
      </c>
      <c r="M128" s="13" t="s">
        <v>255</v>
      </c>
      <c r="N128" s="50" t="s">
        <v>1120</v>
      </c>
      <c r="O128" s="120" t="s">
        <v>888</v>
      </c>
      <c r="P128" s="270">
        <v>60</v>
      </c>
      <c r="Q128" s="167">
        <v>60</v>
      </c>
      <c r="R128" s="58">
        <v>1</v>
      </c>
      <c r="S128" s="23"/>
      <c r="T128" s="23"/>
      <c r="U128" s="433"/>
      <c r="V128" s="244">
        <v>0</v>
      </c>
    </row>
    <row r="129" spans="1:22" ht="15.75" customHeight="1">
      <c r="A129" s="11">
        <v>776</v>
      </c>
      <c r="B129" s="11">
        <v>796</v>
      </c>
      <c r="C129" s="11">
        <v>1192</v>
      </c>
      <c r="D129" s="12" t="s">
        <v>252</v>
      </c>
      <c r="E129" s="12" t="s">
        <v>869</v>
      </c>
      <c r="F129" s="12" t="s">
        <v>1068</v>
      </c>
      <c r="G129" s="275">
        <v>534</v>
      </c>
      <c r="H129" s="16"/>
      <c r="I129" s="16"/>
      <c r="J129" s="21" t="s">
        <v>256</v>
      </c>
      <c r="K129" s="22"/>
      <c r="L129" s="12"/>
      <c r="M129" s="12"/>
      <c r="N129" s="25"/>
      <c r="O129" s="99"/>
      <c r="P129" s="269"/>
      <c r="Q129" s="166"/>
      <c r="R129" s="57"/>
      <c r="S129" s="22"/>
      <c r="T129" s="22"/>
      <c r="U129" s="22"/>
      <c r="V129" s="51"/>
    </row>
    <row r="130" spans="1:22" ht="15.75" customHeight="1">
      <c r="A130" s="11"/>
      <c r="B130" s="11"/>
      <c r="C130" s="11"/>
      <c r="D130" s="12"/>
      <c r="E130" s="12"/>
      <c r="F130" s="12"/>
      <c r="G130" s="276"/>
      <c r="H130" s="12" t="s">
        <v>256</v>
      </c>
      <c r="I130" s="12" t="s">
        <v>258</v>
      </c>
      <c r="J130" s="420" t="s">
        <v>306</v>
      </c>
      <c r="K130" s="22" t="s">
        <v>309</v>
      </c>
      <c r="L130" s="12" t="s">
        <v>261</v>
      </c>
      <c r="M130" s="12" t="s">
        <v>262</v>
      </c>
      <c r="N130" s="25" t="s">
        <v>874</v>
      </c>
      <c r="O130" s="99">
        <v>30</v>
      </c>
      <c r="P130" s="269">
        <v>90</v>
      </c>
      <c r="Q130" s="166">
        <v>70</v>
      </c>
      <c r="R130" s="57">
        <v>2</v>
      </c>
      <c r="S130" s="22"/>
      <c r="T130" s="22"/>
      <c r="U130" s="420" t="s">
        <v>1074</v>
      </c>
      <c r="V130" s="243">
        <v>3</v>
      </c>
    </row>
    <row r="131" spans="1:22" ht="15.75" customHeight="1">
      <c r="A131" s="11">
        <v>777</v>
      </c>
      <c r="B131" s="11">
        <v>798</v>
      </c>
      <c r="C131" s="11">
        <v>455</v>
      </c>
      <c r="D131" s="12" t="s">
        <v>257</v>
      </c>
      <c r="E131" s="12" t="s">
        <v>869</v>
      </c>
      <c r="F131" s="12" t="s">
        <v>1068</v>
      </c>
      <c r="G131" s="276"/>
      <c r="H131" s="12" t="s">
        <v>256</v>
      </c>
      <c r="I131" s="12" t="s">
        <v>264</v>
      </c>
      <c r="J131" s="420"/>
      <c r="K131" s="367" t="s">
        <v>1090</v>
      </c>
      <c r="L131" s="12" t="s">
        <v>261</v>
      </c>
      <c r="M131" s="12" t="s">
        <v>18</v>
      </c>
      <c r="N131" s="25" t="s">
        <v>874</v>
      </c>
      <c r="O131" s="99"/>
      <c r="P131" s="269"/>
      <c r="Q131" s="166">
        <v>50</v>
      </c>
      <c r="R131" s="57">
        <v>2</v>
      </c>
      <c r="S131" s="22" t="s">
        <v>6</v>
      </c>
      <c r="T131" s="22"/>
      <c r="U131" s="420"/>
      <c r="V131" s="243">
        <v>3.5</v>
      </c>
    </row>
    <row r="132" spans="1:22" ht="15.75" customHeight="1">
      <c r="A132" s="11">
        <v>778</v>
      </c>
      <c r="B132" s="11">
        <v>799</v>
      </c>
      <c r="C132" s="11">
        <v>462</v>
      </c>
      <c r="D132" s="12" t="s">
        <v>263</v>
      </c>
      <c r="E132" s="12" t="s">
        <v>869</v>
      </c>
      <c r="F132" s="12" t="s">
        <v>1068</v>
      </c>
      <c r="G132" s="276"/>
      <c r="H132" s="12" t="s">
        <v>256</v>
      </c>
      <c r="I132" s="12" t="s">
        <v>267</v>
      </c>
      <c r="J132" s="420"/>
      <c r="K132" s="22" t="s">
        <v>561</v>
      </c>
      <c r="L132" s="12" t="s">
        <v>261</v>
      </c>
      <c r="M132" s="12" t="s">
        <v>10</v>
      </c>
      <c r="N132" s="281" t="s">
        <v>874</v>
      </c>
      <c r="O132" s="99" t="s">
        <v>876</v>
      </c>
      <c r="P132" s="311">
        <v>50</v>
      </c>
      <c r="Q132" s="166">
        <v>35</v>
      </c>
      <c r="R132" s="57">
        <v>2</v>
      </c>
      <c r="S132" s="22" t="s">
        <v>6</v>
      </c>
      <c r="T132" s="22"/>
      <c r="U132" s="420"/>
      <c r="V132" s="243">
        <v>4</v>
      </c>
    </row>
    <row r="133" spans="1:22" ht="15.75" customHeight="1">
      <c r="A133" s="11">
        <v>779</v>
      </c>
      <c r="B133" s="11">
        <v>804</v>
      </c>
      <c r="C133" s="11">
        <v>461</v>
      </c>
      <c r="D133" s="12" t="s">
        <v>266</v>
      </c>
      <c r="E133" s="12" t="s">
        <v>869</v>
      </c>
      <c r="F133" s="12" t="s">
        <v>1068</v>
      </c>
      <c r="G133" s="276"/>
      <c r="H133" s="12" t="s">
        <v>256</v>
      </c>
      <c r="I133" s="12" t="s">
        <v>270</v>
      </c>
      <c r="J133" s="420"/>
      <c r="K133" s="22" t="s">
        <v>596</v>
      </c>
      <c r="L133" s="12" t="s">
        <v>261</v>
      </c>
      <c r="M133" s="12" t="s">
        <v>14</v>
      </c>
      <c r="N133" s="281" t="s">
        <v>874</v>
      </c>
      <c r="O133" s="99" t="s">
        <v>875</v>
      </c>
      <c r="P133" s="311">
        <v>40</v>
      </c>
      <c r="Q133" s="166">
        <v>25</v>
      </c>
      <c r="R133" s="57">
        <v>2</v>
      </c>
      <c r="S133" s="22" t="s">
        <v>6</v>
      </c>
      <c r="T133" s="22"/>
      <c r="U133" s="420"/>
      <c r="V133" s="243">
        <v>4</v>
      </c>
    </row>
    <row r="134" spans="1:22" ht="15.75" customHeight="1">
      <c r="A134" s="11">
        <v>780</v>
      </c>
      <c r="B134" s="11">
        <v>805</v>
      </c>
      <c r="C134" s="11">
        <v>0</v>
      </c>
      <c r="D134" s="12" t="s">
        <v>269</v>
      </c>
      <c r="E134" s="12" t="s">
        <v>869</v>
      </c>
      <c r="F134" s="12" t="s">
        <v>1068</v>
      </c>
      <c r="G134" s="276"/>
      <c r="H134" s="12" t="s">
        <v>256</v>
      </c>
      <c r="I134" s="12" t="s">
        <v>273</v>
      </c>
      <c r="J134" s="420"/>
      <c r="K134" s="22" t="s">
        <v>597</v>
      </c>
      <c r="L134" s="12" t="s">
        <v>261</v>
      </c>
      <c r="M134" s="12" t="s">
        <v>957</v>
      </c>
      <c r="N134" s="281" t="s">
        <v>874</v>
      </c>
      <c r="O134" s="99">
        <v>60</v>
      </c>
      <c r="P134" s="311">
        <v>90</v>
      </c>
      <c r="Q134" s="166">
        <v>70</v>
      </c>
      <c r="R134" s="57">
        <v>1</v>
      </c>
      <c r="S134" s="22" t="s">
        <v>275</v>
      </c>
      <c r="T134" s="22"/>
      <c r="U134" s="420"/>
      <c r="V134" s="243">
        <v>3</v>
      </c>
    </row>
    <row r="135" spans="1:22" ht="15.75" customHeight="1">
      <c r="A135" s="11">
        <v>781</v>
      </c>
      <c r="B135" s="11">
        <v>800</v>
      </c>
      <c r="C135" s="11">
        <v>468</v>
      </c>
      <c r="D135" s="12" t="s">
        <v>272</v>
      </c>
      <c r="E135" s="12" t="s">
        <v>869</v>
      </c>
      <c r="F135" s="12" t="s">
        <v>1068</v>
      </c>
      <c r="G135" s="276"/>
      <c r="H135" s="12" t="s">
        <v>256</v>
      </c>
      <c r="I135" s="12" t="s">
        <v>277</v>
      </c>
      <c r="J135" s="420"/>
      <c r="K135" s="22" t="s">
        <v>896</v>
      </c>
      <c r="L135" s="12" t="s">
        <v>261</v>
      </c>
      <c r="M135" s="12" t="s">
        <v>22</v>
      </c>
      <c r="N135" s="281" t="s">
        <v>874</v>
      </c>
      <c r="O135" s="99" t="s">
        <v>934</v>
      </c>
      <c r="P135" s="311">
        <v>100</v>
      </c>
      <c r="Q135" s="166">
        <v>100</v>
      </c>
      <c r="R135" s="57">
        <v>2</v>
      </c>
      <c r="S135" s="22"/>
      <c r="T135" s="22"/>
      <c r="U135" s="420"/>
      <c r="V135" s="243">
        <v>3</v>
      </c>
    </row>
    <row r="136" spans="1:22" ht="15.75" customHeight="1">
      <c r="A136" s="11">
        <v>782</v>
      </c>
      <c r="B136" s="11">
        <v>802</v>
      </c>
      <c r="C136" s="11">
        <v>460</v>
      </c>
      <c r="D136" s="12" t="s">
        <v>276</v>
      </c>
      <c r="E136" s="12" t="s">
        <v>869</v>
      </c>
      <c r="F136" s="12" t="s">
        <v>1068</v>
      </c>
      <c r="G136" s="276"/>
      <c r="H136" s="12" t="s">
        <v>256</v>
      </c>
      <c r="I136" s="12" t="s">
        <v>280</v>
      </c>
      <c r="J136" s="420"/>
      <c r="K136" s="22" t="s">
        <v>324</v>
      </c>
      <c r="L136" s="12" t="s">
        <v>261</v>
      </c>
      <c r="M136" s="12" t="s">
        <v>1112</v>
      </c>
      <c r="N136" s="281" t="s">
        <v>874</v>
      </c>
      <c r="O136" s="99" t="s">
        <v>899</v>
      </c>
      <c r="P136" s="311">
        <v>100</v>
      </c>
      <c r="Q136" s="166">
        <v>80</v>
      </c>
      <c r="R136" s="57">
        <v>2</v>
      </c>
      <c r="S136" s="22"/>
      <c r="T136" s="22"/>
      <c r="U136" s="420"/>
      <c r="V136" s="243">
        <v>3</v>
      </c>
    </row>
    <row r="137" spans="1:22" ht="15.75" customHeight="1">
      <c r="A137" s="11">
        <v>796</v>
      </c>
      <c r="B137" s="11">
        <v>816</v>
      </c>
      <c r="C137" s="11">
        <v>469</v>
      </c>
      <c r="D137" s="12" t="s">
        <v>321</v>
      </c>
      <c r="E137" s="12" t="s">
        <v>869</v>
      </c>
      <c r="F137" s="12" t="s">
        <v>1068</v>
      </c>
      <c r="G137" s="276"/>
      <c r="H137" s="12" t="s">
        <v>256</v>
      </c>
      <c r="I137" s="12" t="s">
        <v>326</v>
      </c>
      <c r="J137" s="433" t="s">
        <v>327</v>
      </c>
      <c r="K137" s="23" t="s">
        <v>22</v>
      </c>
      <c r="L137" s="13" t="s">
        <v>329</v>
      </c>
      <c r="M137" s="13" t="s">
        <v>22</v>
      </c>
      <c r="N137" s="50" t="s">
        <v>1120</v>
      </c>
      <c r="O137" s="120" t="s">
        <v>900</v>
      </c>
      <c r="P137" s="270">
        <v>100</v>
      </c>
      <c r="Q137" s="167">
        <v>80</v>
      </c>
      <c r="R137" s="58">
        <v>1</v>
      </c>
      <c r="S137" s="23"/>
      <c r="T137" s="23"/>
      <c r="U137" s="433" t="s">
        <v>1074</v>
      </c>
      <c r="V137" s="244">
        <v>0</v>
      </c>
    </row>
    <row r="138" spans="1:22" ht="15.75" customHeight="1">
      <c r="A138" s="11">
        <v>789</v>
      </c>
      <c r="B138" s="11">
        <v>809</v>
      </c>
      <c r="C138" s="11">
        <v>479</v>
      </c>
      <c r="D138" s="12" t="s">
        <v>325</v>
      </c>
      <c r="E138" s="12" t="s">
        <v>869</v>
      </c>
      <c r="F138" s="12" t="s">
        <v>1068</v>
      </c>
      <c r="G138" s="276"/>
      <c r="H138" s="12" t="s">
        <v>256</v>
      </c>
      <c r="I138" s="12" t="s">
        <v>331</v>
      </c>
      <c r="J138" s="433"/>
      <c r="K138" s="23" t="s">
        <v>598</v>
      </c>
      <c r="L138" s="13" t="s">
        <v>329</v>
      </c>
      <c r="M138" s="13" t="s">
        <v>1119</v>
      </c>
      <c r="N138" s="50" t="s">
        <v>1120</v>
      </c>
      <c r="O138" s="120" t="s">
        <v>888</v>
      </c>
      <c r="P138" s="270">
        <v>70</v>
      </c>
      <c r="Q138" s="167">
        <v>60</v>
      </c>
      <c r="R138" s="58">
        <v>1</v>
      </c>
      <c r="S138" s="23" t="s">
        <v>333</v>
      </c>
      <c r="T138" s="23"/>
      <c r="U138" s="433"/>
      <c r="V138" s="244">
        <v>0</v>
      </c>
    </row>
    <row r="139" spans="1:22" ht="15.75" customHeight="1">
      <c r="A139" s="11">
        <v>790</v>
      </c>
      <c r="B139" s="11">
        <v>810</v>
      </c>
      <c r="C139" s="11">
        <v>476</v>
      </c>
      <c r="D139" s="12" t="s">
        <v>330</v>
      </c>
      <c r="E139" s="12" t="s">
        <v>869</v>
      </c>
      <c r="F139" s="12" t="s">
        <v>1068</v>
      </c>
      <c r="G139" s="276"/>
      <c r="H139" s="12" t="s">
        <v>256</v>
      </c>
      <c r="I139" s="12" t="s">
        <v>335</v>
      </c>
      <c r="J139" s="433"/>
      <c r="K139" s="23" t="s">
        <v>599</v>
      </c>
      <c r="L139" s="13" t="s">
        <v>329</v>
      </c>
      <c r="M139" s="13" t="s">
        <v>337</v>
      </c>
      <c r="N139" s="50"/>
      <c r="O139" s="120" t="s">
        <v>875</v>
      </c>
      <c r="P139" s="270">
        <v>40</v>
      </c>
      <c r="Q139" s="167">
        <v>30</v>
      </c>
      <c r="R139" s="58">
        <v>1</v>
      </c>
      <c r="S139" s="23" t="s">
        <v>117</v>
      </c>
      <c r="T139" s="23"/>
      <c r="U139" s="433"/>
      <c r="V139" s="244">
        <v>0</v>
      </c>
    </row>
    <row r="140" spans="1:22" ht="15.75" customHeight="1">
      <c r="A140" s="11">
        <v>791</v>
      </c>
      <c r="B140" s="11">
        <v>811</v>
      </c>
      <c r="C140" s="11">
        <v>480</v>
      </c>
      <c r="D140" s="12" t="s">
        <v>334</v>
      </c>
      <c r="E140" s="12" t="s">
        <v>869</v>
      </c>
      <c r="F140" s="12" t="s">
        <v>1068</v>
      </c>
      <c r="G140" s="275">
        <v>535</v>
      </c>
      <c r="H140" s="16"/>
      <c r="I140" s="16"/>
      <c r="J140" s="16" t="s">
        <v>338</v>
      </c>
      <c r="K140" s="22"/>
      <c r="L140" s="12"/>
      <c r="M140" s="12"/>
      <c r="N140" s="25"/>
      <c r="O140" s="99"/>
      <c r="P140" s="269"/>
      <c r="Q140" s="166"/>
      <c r="R140" s="57"/>
      <c r="S140" s="71"/>
      <c r="T140" s="22"/>
      <c r="U140" s="22"/>
      <c r="V140" s="51"/>
    </row>
    <row r="141" spans="1:22" ht="15.75" customHeight="1">
      <c r="A141" s="11"/>
      <c r="B141" s="11"/>
      <c r="C141" s="11"/>
      <c r="D141" s="12"/>
      <c r="E141" s="12"/>
      <c r="F141" s="12"/>
      <c r="G141" s="276"/>
      <c r="H141" s="12" t="s">
        <v>338</v>
      </c>
      <c r="I141" s="12" t="s">
        <v>340</v>
      </c>
      <c r="J141" s="420" t="s">
        <v>640</v>
      </c>
      <c r="K141" s="22" t="s">
        <v>887</v>
      </c>
      <c r="L141" s="12" t="s">
        <v>343</v>
      </c>
      <c r="M141" s="12" t="s">
        <v>887</v>
      </c>
      <c r="N141" s="25" t="s">
        <v>53</v>
      </c>
      <c r="O141" s="99" t="s">
        <v>876</v>
      </c>
      <c r="P141" s="269">
        <v>60</v>
      </c>
      <c r="Q141" s="166">
        <v>60</v>
      </c>
      <c r="R141" s="57">
        <v>1</v>
      </c>
      <c r="S141" s="22"/>
      <c r="T141" s="22"/>
      <c r="U141" s="420" t="s">
        <v>1074</v>
      </c>
      <c r="V141" s="243">
        <v>0</v>
      </c>
    </row>
    <row r="142" spans="1:22" ht="15.75" customHeight="1">
      <c r="A142" s="11"/>
      <c r="B142" s="11"/>
      <c r="C142" s="11"/>
      <c r="D142" s="12"/>
      <c r="E142" s="12"/>
      <c r="F142" s="12"/>
      <c r="G142" s="276"/>
      <c r="H142" s="12"/>
      <c r="I142" s="12"/>
      <c r="J142" s="420"/>
      <c r="K142" s="22" t="s">
        <v>590</v>
      </c>
      <c r="L142" s="12"/>
      <c r="M142" s="12"/>
      <c r="N142" s="25" t="s">
        <v>53</v>
      </c>
      <c r="O142" s="99" t="s">
        <v>875</v>
      </c>
      <c r="P142" s="269">
        <v>30</v>
      </c>
      <c r="Q142" s="166">
        <v>40</v>
      </c>
      <c r="R142" s="57"/>
      <c r="S142" s="22"/>
      <c r="T142" s="22"/>
      <c r="U142" s="420"/>
      <c r="V142" s="243">
        <v>25</v>
      </c>
    </row>
    <row r="143" spans="1:22" ht="29.25" customHeight="1">
      <c r="A143" s="11">
        <v>797</v>
      </c>
      <c r="B143" s="11">
        <v>817</v>
      </c>
      <c r="C143" s="11">
        <v>984</v>
      </c>
      <c r="D143" s="12" t="s">
        <v>339</v>
      </c>
      <c r="E143" s="12" t="s">
        <v>869</v>
      </c>
      <c r="F143" s="12" t="s">
        <v>1068</v>
      </c>
      <c r="G143" s="276"/>
      <c r="H143" s="12" t="s">
        <v>338</v>
      </c>
      <c r="I143" s="12" t="s">
        <v>345</v>
      </c>
      <c r="J143" s="420"/>
      <c r="K143" s="22" t="s">
        <v>116</v>
      </c>
      <c r="L143" s="12" t="s">
        <v>343</v>
      </c>
      <c r="M143" s="12" t="s">
        <v>1112</v>
      </c>
      <c r="N143" s="25" t="s">
        <v>53</v>
      </c>
      <c r="O143" s="1"/>
      <c r="P143" s="1"/>
      <c r="Q143" s="166">
        <v>30</v>
      </c>
      <c r="R143" s="57">
        <v>1</v>
      </c>
      <c r="S143" s="22"/>
      <c r="T143" s="22"/>
      <c r="U143" s="420"/>
      <c r="V143" s="243">
        <v>25</v>
      </c>
    </row>
    <row r="144" spans="1:22" ht="15.75" customHeight="1">
      <c r="A144" s="11"/>
      <c r="B144" s="11"/>
      <c r="C144" s="11"/>
      <c r="D144" s="12"/>
      <c r="E144" s="12"/>
      <c r="F144" s="12"/>
      <c r="G144" s="275">
        <v>536</v>
      </c>
      <c r="H144" s="16"/>
      <c r="I144" s="16"/>
      <c r="J144" s="312" t="s">
        <v>603</v>
      </c>
      <c r="K144" s="147"/>
      <c r="L144" s="146"/>
      <c r="M144" s="146"/>
      <c r="N144" s="220"/>
      <c r="O144" s="158"/>
      <c r="P144" s="158"/>
      <c r="Q144" s="293"/>
      <c r="R144" s="294"/>
      <c r="S144" s="147"/>
      <c r="T144" s="147"/>
      <c r="U144" s="219"/>
      <c r="V144" s="244"/>
    </row>
    <row r="145" spans="1:22" ht="15.75" customHeight="1">
      <c r="A145" s="11"/>
      <c r="B145" s="11"/>
      <c r="C145" s="11"/>
      <c r="D145" s="12"/>
      <c r="E145" s="12"/>
      <c r="F145" s="12"/>
      <c r="G145" s="276"/>
      <c r="H145" s="12"/>
      <c r="I145" s="12"/>
      <c r="J145" s="437" t="s">
        <v>600</v>
      </c>
      <c r="K145" s="147" t="s">
        <v>561</v>
      </c>
      <c r="L145" s="12"/>
      <c r="M145" s="12"/>
      <c r="N145" s="220" t="s">
        <v>874</v>
      </c>
      <c r="O145" s="120"/>
      <c r="P145" s="270"/>
      <c r="Q145" s="303">
        <v>30</v>
      </c>
      <c r="R145" s="57"/>
      <c r="S145" s="22"/>
      <c r="T145" s="22"/>
      <c r="U145" s="219"/>
      <c r="V145" s="244">
        <v>4</v>
      </c>
    </row>
    <row r="146" spans="1:22" ht="15.75" customHeight="1">
      <c r="A146" s="11"/>
      <c r="B146" s="11"/>
      <c r="C146" s="11"/>
      <c r="D146" s="12"/>
      <c r="E146" s="12"/>
      <c r="F146" s="12"/>
      <c r="G146" s="276"/>
      <c r="H146" s="12"/>
      <c r="I146" s="12"/>
      <c r="J146" s="438"/>
      <c r="K146" s="147" t="s">
        <v>596</v>
      </c>
      <c r="L146" s="12"/>
      <c r="M146" s="12"/>
      <c r="N146" s="220" t="s">
        <v>874</v>
      </c>
      <c r="O146" s="120"/>
      <c r="P146" s="270"/>
      <c r="Q146" s="303">
        <v>25</v>
      </c>
      <c r="R146" s="57"/>
      <c r="S146" s="22"/>
      <c r="T146" s="22"/>
      <c r="U146" s="219"/>
      <c r="V146" s="244">
        <v>4</v>
      </c>
    </row>
    <row r="147" spans="1:22" ht="15.75" customHeight="1">
      <c r="A147" s="11"/>
      <c r="B147" s="11"/>
      <c r="C147" s="11"/>
      <c r="D147" s="12"/>
      <c r="E147" s="12"/>
      <c r="F147" s="12"/>
      <c r="G147" s="276"/>
      <c r="H147" s="12"/>
      <c r="I147" s="12"/>
      <c r="J147" s="438"/>
      <c r="K147" s="147" t="s">
        <v>563</v>
      </c>
      <c r="L147" s="12"/>
      <c r="M147" s="12"/>
      <c r="N147" s="220" t="s">
        <v>874</v>
      </c>
      <c r="O147" s="120"/>
      <c r="P147" s="270"/>
      <c r="Q147" s="303">
        <v>25</v>
      </c>
      <c r="R147" s="57"/>
      <c r="S147" s="22"/>
      <c r="T147" s="22"/>
      <c r="U147" s="219"/>
      <c r="V147" s="244">
        <v>4</v>
      </c>
    </row>
    <row r="148" spans="1:22" ht="15.75" customHeight="1">
      <c r="A148" s="11"/>
      <c r="B148" s="11"/>
      <c r="C148" s="11"/>
      <c r="D148" s="12"/>
      <c r="E148" s="12"/>
      <c r="F148" s="12"/>
      <c r="G148" s="276"/>
      <c r="H148" s="12"/>
      <c r="I148" s="12"/>
      <c r="J148" s="438"/>
      <c r="K148" s="147" t="s">
        <v>564</v>
      </c>
      <c r="L148" s="12"/>
      <c r="M148" s="12"/>
      <c r="N148" s="220" t="s">
        <v>874</v>
      </c>
      <c r="O148" s="120"/>
      <c r="P148" s="270"/>
      <c r="Q148" s="303">
        <v>20</v>
      </c>
      <c r="R148" s="57"/>
      <c r="S148" s="22"/>
      <c r="T148" s="22"/>
      <c r="U148" s="219"/>
      <c r="V148" s="244">
        <v>4</v>
      </c>
    </row>
    <row r="149" spans="1:22" ht="15.75" customHeight="1">
      <c r="A149" s="11"/>
      <c r="B149" s="11"/>
      <c r="C149" s="11"/>
      <c r="D149" s="12"/>
      <c r="E149" s="12"/>
      <c r="F149" s="12"/>
      <c r="G149" s="276"/>
      <c r="H149" s="12"/>
      <c r="I149" s="12"/>
      <c r="J149" s="438"/>
      <c r="K149" s="147" t="s">
        <v>601</v>
      </c>
      <c r="L149" s="12"/>
      <c r="M149" s="12"/>
      <c r="N149" s="220" t="s">
        <v>874</v>
      </c>
      <c r="O149" s="120"/>
      <c r="P149" s="270"/>
      <c r="Q149" s="303">
        <v>40</v>
      </c>
      <c r="R149" s="57"/>
      <c r="S149" s="22"/>
      <c r="T149" s="22"/>
      <c r="U149" s="219"/>
      <c r="V149" s="244">
        <v>3</v>
      </c>
    </row>
    <row r="150" spans="1:22" ht="15.75" customHeight="1">
      <c r="A150" s="11"/>
      <c r="B150" s="11"/>
      <c r="C150" s="11"/>
      <c r="D150" s="12"/>
      <c r="E150" s="12"/>
      <c r="F150" s="12"/>
      <c r="G150" s="276"/>
      <c r="H150" s="12"/>
      <c r="I150" s="12"/>
      <c r="J150" s="439"/>
      <c r="K150" s="147" t="s">
        <v>602</v>
      </c>
      <c r="L150" s="12"/>
      <c r="M150" s="12"/>
      <c r="N150" s="220" t="s">
        <v>874</v>
      </c>
      <c r="O150" s="120">
        <v>60</v>
      </c>
      <c r="P150" s="270">
        <v>80</v>
      </c>
      <c r="Q150" s="303">
        <v>50</v>
      </c>
      <c r="R150" s="57"/>
      <c r="S150" s="22"/>
      <c r="T150" s="22"/>
      <c r="U150" s="219"/>
      <c r="V150" s="244">
        <v>3</v>
      </c>
    </row>
    <row r="151" spans="1:22" ht="15.75" customHeight="1">
      <c r="A151" s="11">
        <v>798</v>
      </c>
      <c r="B151" s="11">
        <v>818</v>
      </c>
      <c r="C151" s="11">
        <v>982</v>
      </c>
      <c r="D151" s="12" t="s">
        <v>344</v>
      </c>
      <c r="E151" s="12" t="s">
        <v>869</v>
      </c>
      <c r="F151" s="12" t="s">
        <v>1068</v>
      </c>
      <c r="G151" s="275">
        <v>538</v>
      </c>
      <c r="H151" s="16"/>
      <c r="I151" s="16"/>
      <c r="J151" s="21" t="s">
        <v>347</v>
      </c>
      <c r="K151" s="22"/>
      <c r="L151" s="12"/>
      <c r="M151" s="12"/>
      <c r="N151" s="25"/>
      <c r="O151" s="99"/>
      <c r="P151" s="269"/>
      <c r="Q151" s="166"/>
      <c r="R151" s="57"/>
      <c r="S151" s="22"/>
      <c r="T151" s="22"/>
      <c r="U151" s="22"/>
      <c r="V151" s="51"/>
    </row>
    <row r="152" spans="1:22" ht="42.75" customHeight="1">
      <c r="A152" s="11"/>
      <c r="B152" s="11"/>
      <c r="C152" s="11"/>
      <c r="D152" s="12"/>
      <c r="E152" s="12"/>
      <c r="F152" s="12"/>
      <c r="G152" s="276"/>
      <c r="H152" s="12" t="s">
        <v>347</v>
      </c>
      <c r="I152" s="12" t="s">
        <v>349</v>
      </c>
      <c r="J152" s="433" t="s">
        <v>350</v>
      </c>
      <c r="K152" s="23" t="s">
        <v>353</v>
      </c>
      <c r="L152" s="13" t="s">
        <v>352</v>
      </c>
      <c r="M152" s="13" t="s">
        <v>353</v>
      </c>
      <c r="N152" s="50" t="s">
        <v>53</v>
      </c>
      <c r="O152" s="120" t="s">
        <v>882</v>
      </c>
      <c r="P152" s="270">
        <v>25</v>
      </c>
      <c r="Q152" s="303">
        <v>25</v>
      </c>
      <c r="R152" s="58">
        <v>1</v>
      </c>
      <c r="S152" s="23"/>
      <c r="T152" s="23"/>
      <c r="U152" s="23" t="s">
        <v>828</v>
      </c>
      <c r="V152" s="245">
        <v>300</v>
      </c>
    </row>
    <row r="153" spans="1:22" ht="42" customHeight="1">
      <c r="A153" s="11">
        <v>800</v>
      </c>
      <c r="B153" s="11">
        <v>820</v>
      </c>
      <c r="C153" s="11">
        <v>1563</v>
      </c>
      <c r="D153" s="12" t="s">
        <v>348</v>
      </c>
      <c r="E153" s="12" t="s">
        <v>869</v>
      </c>
      <c r="F153" s="12" t="s">
        <v>1068</v>
      </c>
      <c r="G153" s="276"/>
      <c r="H153" s="12" t="s">
        <v>347</v>
      </c>
      <c r="I153" s="12" t="s">
        <v>355</v>
      </c>
      <c r="J153" s="433"/>
      <c r="K153" s="23" t="s">
        <v>357</v>
      </c>
      <c r="L153" s="13" t="s">
        <v>352</v>
      </c>
      <c r="M153" s="13" t="s">
        <v>357</v>
      </c>
      <c r="N153" s="50" t="s">
        <v>53</v>
      </c>
      <c r="O153" s="120" t="s">
        <v>875</v>
      </c>
      <c r="P153" s="270">
        <v>40</v>
      </c>
      <c r="Q153" s="303">
        <v>40</v>
      </c>
      <c r="R153" s="58">
        <v>1</v>
      </c>
      <c r="S153" s="23"/>
      <c r="T153" s="23"/>
      <c r="U153" s="23" t="s">
        <v>828</v>
      </c>
      <c r="V153" s="245">
        <v>350</v>
      </c>
    </row>
    <row r="154" spans="1:22" ht="45" customHeight="1">
      <c r="A154" s="11">
        <v>802</v>
      </c>
      <c r="B154" s="11">
        <v>822</v>
      </c>
      <c r="C154" s="11">
        <v>1560</v>
      </c>
      <c r="D154" s="12" t="s">
        <v>354</v>
      </c>
      <c r="E154" s="12" t="s">
        <v>869</v>
      </c>
      <c r="F154" s="12" t="s">
        <v>1068</v>
      </c>
      <c r="G154" s="276"/>
      <c r="H154" s="12" t="s">
        <v>347</v>
      </c>
      <c r="I154" s="12" t="s">
        <v>359</v>
      </c>
      <c r="J154" s="433"/>
      <c r="K154" s="23" t="s">
        <v>808</v>
      </c>
      <c r="L154" s="13" t="s">
        <v>352</v>
      </c>
      <c r="M154" s="13" t="s">
        <v>361</v>
      </c>
      <c r="N154" s="50" t="s">
        <v>53</v>
      </c>
      <c r="O154" s="120" t="s">
        <v>882</v>
      </c>
      <c r="P154" s="270">
        <v>25</v>
      </c>
      <c r="Q154" s="303">
        <v>25</v>
      </c>
      <c r="R154" s="58">
        <v>1</v>
      </c>
      <c r="S154" s="23"/>
      <c r="T154" s="23"/>
      <c r="U154" s="23" t="s">
        <v>817</v>
      </c>
      <c r="V154" s="242">
        <v>300</v>
      </c>
    </row>
    <row r="155" spans="1:22" ht="72.75" customHeight="1">
      <c r="A155" s="11">
        <v>803</v>
      </c>
      <c r="B155" s="11">
        <v>823</v>
      </c>
      <c r="C155" s="11">
        <v>1565</v>
      </c>
      <c r="D155" s="12" t="s">
        <v>358</v>
      </c>
      <c r="E155" s="12" t="s">
        <v>869</v>
      </c>
      <c r="F155" s="12" t="s">
        <v>1068</v>
      </c>
      <c r="G155" s="276"/>
      <c r="H155" s="12"/>
      <c r="I155" s="12"/>
      <c r="J155" s="433"/>
      <c r="K155" s="23" t="s">
        <v>580</v>
      </c>
      <c r="L155" s="13"/>
      <c r="M155" s="13"/>
      <c r="N155" s="50"/>
      <c r="O155" s="120" t="s">
        <v>882</v>
      </c>
      <c r="P155" s="270">
        <v>25</v>
      </c>
      <c r="Q155" s="303">
        <v>25</v>
      </c>
      <c r="R155" s="58"/>
      <c r="S155" s="23"/>
      <c r="T155" s="23"/>
      <c r="U155" s="23" t="s">
        <v>818</v>
      </c>
      <c r="V155" s="245">
        <v>750</v>
      </c>
    </row>
    <row r="156" spans="1:22" ht="15.75" customHeight="1">
      <c r="A156" s="11">
        <v>804</v>
      </c>
      <c r="B156" s="11">
        <v>824</v>
      </c>
      <c r="C156" s="11">
        <v>1558</v>
      </c>
      <c r="D156" s="12" t="s">
        <v>362</v>
      </c>
      <c r="E156" s="12" t="s">
        <v>869</v>
      </c>
      <c r="F156" s="12" t="s">
        <v>1068</v>
      </c>
      <c r="G156" s="276"/>
      <c r="H156" s="12" t="s">
        <v>347</v>
      </c>
      <c r="I156" s="12" t="s">
        <v>363</v>
      </c>
      <c r="J156" s="433"/>
      <c r="K156" s="23" t="s">
        <v>365</v>
      </c>
      <c r="L156" s="13" t="s">
        <v>352</v>
      </c>
      <c r="M156" s="13" t="s">
        <v>365</v>
      </c>
      <c r="N156" s="50" t="s">
        <v>53</v>
      </c>
      <c r="O156" s="120" t="s">
        <v>882</v>
      </c>
      <c r="P156" s="270">
        <v>35</v>
      </c>
      <c r="Q156" s="303">
        <v>35</v>
      </c>
      <c r="R156" s="58">
        <v>2</v>
      </c>
      <c r="S156" s="23"/>
      <c r="T156" s="23"/>
      <c r="U156" s="433" t="s">
        <v>1074</v>
      </c>
      <c r="V156" s="245">
        <v>0</v>
      </c>
    </row>
    <row r="157" spans="1:22" ht="15.75" customHeight="1">
      <c r="A157" s="11">
        <v>805</v>
      </c>
      <c r="B157" s="11">
        <v>825</v>
      </c>
      <c r="C157" s="11">
        <v>1567</v>
      </c>
      <c r="D157" s="12" t="s">
        <v>366</v>
      </c>
      <c r="E157" s="12" t="s">
        <v>869</v>
      </c>
      <c r="F157" s="12" t="s">
        <v>1068</v>
      </c>
      <c r="G157" s="276"/>
      <c r="H157" s="12" t="s">
        <v>347</v>
      </c>
      <c r="I157" s="12" t="s">
        <v>367</v>
      </c>
      <c r="J157" s="433"/>
      <c r="K157" s="23" t="s">
        <v>605</v>
      </c>
      <c r="L157" s="13" t="s">
        <v>352</v>
      </c>
      <c r="M157" s="13" t="s">
        <v>369</v>
      </c>
      <c r="N157" s="50" t="s">
        <v>53</v>
      </c>
      <c r="O157" s="120" t="s">
        <v>875</v>
      </c>
      <c r="P157" s="270">
        <v>40</v>
      </c>
      <c r="Q157" s="303">
        <v>40</v>
      </c>
      <c r="R157" s="58">
        <v>1</v>
      </c>
      <c r="S157" s="23"/>
      <c r="T157" s="23"/>
      <c r="U157" s="442"/>
      <c r="V157" s="245">
        <v>0</v>
      </c>
    </row>
    <row r="158" spans="1:22" ht="43.5" customHeight="1">
      <c r="A158" s="11">
        <v>801</v>
      </c>
      <c r="B158" s="11">
        <v>821</v>
      </c>
      <c r="C158" s="11">
        <v>1568</v>
      </c>
      <c r="D158" s="12" t="s">
        <v>370</v>
      </c>
      <c r="E158" s="12" t="s">
        <v>869</v>
      </c>
      <c r="F158" s="12" t="s">
        <v>1068</v>
      </c>
      <c r="G158" s="276"/>
      <c r="H158" s="12" t="s">
        <v>347</v>
      </c>
      <c r="I158" s="12" t="s">
        <v>371</v>
      </c>
      <c r="J158" s="433"/>
      <c r="K158" s="23" t="s">
        <v>373</v>
      </c>
      <c r="L158" s="13" t="s">
        <v>352</v>
      </c>
      <c r="M158" s="13" t="s">
        <v>373</v>
      </c>
      <c r="N158" s="50" t="s">
        <v>53</v>
      </c>
      <c r="O158" s="120" t="s">
        <v>972</v>
      </c>
      <c r="P158" s="270">
        <v>30</v>
      </c>
      <c r="Q158" s="303">
        <v>30</v>
      </c>
      <c r="R158" s="58">
        <v>1</v>
      </c>
      <c r="S158" s="23"/>
      <c r="T158" s="23"/>
      <c r="U158" s="23" t="s">
        <v>828</v>
      </c>
      <c r="V158" s="245">
        <v>300</v>
      </c>
    </row>
    <row r="159" spans="1:22" ht="15.75" customHeight="1">
      <c r="A159" s="11">
        <v>799</v>
      </c>
      <c r="B159" s="11">
        <v>819</v>
      </c>
      <c r="C159" s="11">
        <v>1559</v>
      </c>
      <c r="D159" s="12" t="s">
        <v>374</v>
      </c>
      <c r="E159" s="12" t="s">
        <v>869</v>
      </c>
      <c r="F159" s="12" t="s">
        <v>1068</v>
      </c>
      <c r="G159" s="276"/>
      <c r="H159" s="12" t="s">
        <v>347</v>
      </c>
      <c r="I159" s="12" t="s">
        <v>375</v>
      </c>
      <c r="J159" s="433"/>
      <c r="K159" s="23" t="s">
        <v>377</v>
      </c>
      <c r="L159" s="13" t="s">
        <v>352</v>
      </c>
      <c r="M159" s="13" t="s">
        <v>377</v>
      </c>
      <c r="N159" s="50" t="s">
        <v>53</v>
      </c>
      <c r="O159" s="120" t="s">
        <v>972</v>
      </c>
      <c r="P159" s="270">
        <v>15</v>
      </c>
      <c r="Q159" s="303">
        <v>15</v>
      </c>
      <c r="R159" s="58">
        <v>1</v>
      </c>
      <c r="S159" s="23"/>
      <c r="T159" s="23"/>
      <c r="U159" s="49" t="s">
        <v>1074</v>
      </c>
      <c r="V159" s="245">
        <v>0</v>
      </c>
    </row>
    <row r="160" spans="1:22" s="20" customFormat="1" ht="15.75" customHeight="1">
      <c r="A160" s="19"/>
      <c r="B160" s="19"/>
      <c r="C160" s="19"/>
      <c r="D160" s="16"/>
      <c r="E160" s="16"/>
      <c r="F160" s="16"/>
      <c r="G160" s="277">
        <v>540</v>
      </c>
      <c r="H160" s="195" t="s">
        <v>378</v>
      </c>
      <c r="I160" s="196"/>
      <c r="J160" s="195" t="s">
        <v>378</v>
      </c>
      <c r="K160" s="53"/>
      <c r="L160" s="16"/>
      <c r="M160" s="16"/>
      <c r="N160" s="68"/>
      <c r="O160" s="168"/>
      <c r="P160" s="269"/>
      <c r="Q160" s="166"/>
      <c r="R160" s="70"/>
      <c r="S160" s="53"/>
      <c r="T160" s="53"/>
      <c r="U160" s="53"/>
      <c r="V160" s="18"/>
    </row>
    <row r="161" spans="1:22" s="20" customFormat="1" ht="13.5">
      <c r="A161" s="19"/>
      <c r="B161" s="19"/>
      <c r="C161" s="19"/>
      <c r="D161" s="16"/>
      <c r="E161" s="16"/>
      <c r="F161" s="16"/>
      <c r="G161" s="275">
        <v>541</v>
      </c>
      <c r="H161" s="21"/>
      <c r="I161" s="16"/>
      <c r="J161" s="21" t="s">
        <v>379</v>
      </c>
      <c r="K161" s="53"/>
      <c r="L161" s="16"/>
      <c r="M161" s="16"/>
      <c r="N161" s="68"/>
      <c r="O161" s="168"/>
      <c r="P161" s="269"/>
      <c r="Q161" s="166"/>
      <c r="R161" s="70"/>
      <c r="S161" s="53"/>
      <c r="T161" s="53"/>
      <c r="U161" s="53"/>
      <c r="V161" s="18"/>
    </row>
    <row r="162" spans="1:22" ht="15.75" customHeight="1">
      <c r="A162" s="11">
        <v>807</v>
      </c>
      <c r="B162" s="11">
        <v>827</v>
      </c>
      <c r="C162" s="11">
        <v>1462</v>
      </c>
      <c r="D162" s="12" t="s">
        <v>380</v>
      </c>
      <c r="E162" s="12" t="s">
        <v>869</v>
      </c>
      <c r="F162" s="12" t="s">
        <v>381</v>
      </c>
      <c r="G162" s="276"/>
      <c r="H162" s="12" t="s">
        <v>379</v>
      </c>
      <c r="I162" s="12" t="s">
        <v>382</v>
      </c>
      <c r="J162" s="420" t="s">
        <v>641</v>
      </c>
      <c r="K162" s="22" t="s">
        <v>1112</v>
      </c>
      <c r="L162" s="12" t="s">
        <v>385</v>
      </c>
      <c r="M162" s="12" t="s">
        <v>1112</v>
      </c>
      <c r="N162" s="25" t="s">
        <v>53</v>
      </c>
      <c r="O162" s="99" t="s">
        <v>882</v>
      </c>
      <c r="P162" s="269">
        <v>30</v>
      </c>
      <c r="Q162" s="168">
        <v>30</v>
      </c>
      <c r="R162" s="57">
        <v>1</v>
      </c>
      <c r="S162" s="22"/>
      <c r="T162" s="22"/>
      <c r="U162" s="420" t="s">
        <v>819</v>
      </c>
      <c r="V162" s="234">
        <v>50</v>
      </c>
    </row>
    <row r="163" spans="1:22" ht="15.75" customHeight="1">
      <c r="A163" s="11">
        <v>808</v>
      </c>
      <c r="B163" s="11">
        <v>828</v>
      </c>
      <c r="C163" s="11">
        <v>1460</v>
      </c>
      <c r="D163" s="12" t="s">
        <v>386</v>
      </c>
      <c r="E163" s="12" t="s">
        <v>869</v>
      </c>
      <c r="F163" s="12" t="s">
        <v>381</v>
      </c>
      <c r="G163" s="276"/>
      <c r="H163" s="12" t="s">
        <v>379</v>
      </c>
      <c r="I163" s="12" t="s">
        <v>387</v>
      </c>
      <c r="J163" s="420"/>
      <c r="K163" s="22" t="s">
        <v>255</v>
      </c>
      <c r="L163" s="12" t="s">
        <v>385</v>
      </c>
      <c r="M163" s="12" t="s">
        <v>255</v>
      </c>
      <c r="N163" s="25" t="s">
        <v>53</v>
      </c>
      <c r="O163" s="99" t="s">
        <v>876</v>
      </c>
      <c r="P163" s="269">
        <v>60</v>
      </c>
      <c r="Q163" s="168">
        <v>60</v>
      </c>
      <c r="R163" s="57">
        <v>1</v>
      </c>
      <c r="S163" s="22"/>
      <c r="T163" s="22"/>
      <c r="U163" s="420"/>
      <c r="V163" s="234">
        <v>50</v>
      </c>
    </row>
    <row r="164" spans="1:22" ht="27.75" customHeight="1">
      <c r="A164" s="11">
        <v>809</v>
      </c>
      <c r="B164" s="11">
        <v>829</v>
      </c>
      <c r="C164" s="11">
        <v>1461</v>
      </c>
      <c r="D164" s="12" t="s">
        <v>389</v>
      </c>
      <c r="E164" s="12" t="s">
        <v>869</v>
      </c>
      <c r="F164" s="12" t="s">
        <v>381</v>
      </c>
      <c r="G164" s="276"/>
      <c r="H164" s="12" t="s">
        <v>379</v>
      </c>
      <c r="I164" s="12" t="s">
        <v>390</v>
      </c>
      <c r="J164" s="420"/>
      <c r="K164" s="22" t="s">
        <v>565</v>
      </c>
      <c r="L164" s="12" t="s">
        <v>385</v>
      </c>
      <c r="M164" s="12" t="s">
        <v>22</v>
      </c>
      <c r="N164" s="25" t="s">
        <v>53</v>
      </c>
      <c r="O164" s="99" t="s">
        <v>910</v>
      </c>
      <c r="P164" s="269">
        <v>90</v>
      </c>
      <c r="Q164" s="168">
        <v>90</v>
      </c>
      <c r="R164" s="57">
        <v>1</v>
      </c>
      <c r="S164" s="22"/>
      <c r="T164" s="22"/>
      <c r="U164" s="420"/>
      <c r="V164" s="234">
        <v>50</v>
      </c>
    </row>
    <row r="165" spans="1:22" ht="45.75" customHeight="1">
      <c r="A165" s="11">
        <v>810</v>
      </c>
      <c r="B165" s="11">
        <v>830</v>
      </c>
      <c r="C165" s="11">
        <v>1476</v>
      </c>
      <c r="D165" s="12" t="s">
        <v>392</v>
      </c>
      <c r="E165" s="12" t="s">
        <v>869</v>
      </c>
      <c r="F165" s="12" t="s">
        <v>381</v>
      </c>
      <c r="G165" s="276"/>
      <c r="H165" s="12" t="s">
        <v>379</v>
      </c>
      <c r="I165" s="12" t="s">
        <v>393</v>
      </c>
      <c r="J165" s="455" t="s">
        <v>642</v>
      </c>
      <c r="K165" s="23" t="s">
        <v>887</v>
      </c>
      <c r="L165" s="13" t="s">
        <v>396</v>
      </c>
      <c r="M165" s="13" t="s">
        <v>887</v>
      </c>
      <c r="N165" s="50" t="s">
        <v>53</v>
      </c>
      <c r="O165" s="120" t="s">
        <v>876</v>
      </c>
      <c r="P165" s="270">
        <v>60</v>
      </c>
      <c r="Q165" s="303">
        <v>60</v>
      </c>
      <c r="R165" s="58">
        <v>1</v>
      </c>
      <c r="S165" s="23"/>
      <c r="T165" s="23"/>
      <c r="U165" s="23" t="s">
        <v>819</v>
      </c>
      <c r="V165" s="235">
        <v>75</v>
      </c>
    </row>
    <row r="166" spans="1:22" ht="15.75" customHeight="1">
      <c r="A166" s="11">
        <v>811</v>
      </c>
      <c r="B166" s="11">
        <v>831</v>
      </c>
      <c r="C166" s="11">
        <v>1463</v>
      </c>
      <c r="D166" s="12" t="s">
        <v>397</v>
      </c>
      <c r="E166" s="12" t="s">
        <v>869</v>
      </c>
      <c r="F166" s="12" t="s">
        <v>381</v>
      </c>
      <c r="G166" s="276"/>
      <c r="H166" s="12" t="s">
        <v>379</v>
      </c>
      <c r="I166" s="12" t="s">
        <v>398</v>
      </c>
      <c r="J166" s="456"/>
      <c r="K166" s="147" t="s">
        <v>131</v>
      </c>
      <c r="L166" s="146" t="s">
        <v>401</v>
      </c>
      <c r="M166" s="146" t="s">
        <v>131</v>
      </c>
      <c r="N166" s="220" t="s">
        <v>53</v>
      </c>
      <c r="O166" s="186" t="s">
        <v>910</v>
      </c>
      <c r="P166" s="324">
        <v>90</v>
      </c>
      <c r="Q166" s="304">
        <v>90</v>
      </c>
      <c r="R166" s="294">
        <v>1</v>
      </c>
      <c r="S166" s="147"/>
      <c r="T166" s="147"/>
      <c r="U166" s="428" t="s">
        <v>819</v>
      </c>
      <c r="V166" s="235">
        <v>75</v>
      </c>
    </row>
    <row r="167" spans="1:22" ht="15.75" customHeight="1">
      <c r="A167" s="11">
        <v>812</v>
      </c>
      <c r="B167" s="11">
        <v>832</v>
      </c>
      <c r="C167" s="11">
        <v>1469</v>
      </c>
      <c r="D167" s="12" t="s">
        <v>402</v>
      </c>
      <c r="E167" s="12" t="s">
        <v>869</v>
      </c>
      <c r="F167" s="12" t="s">
        <v>381</v>
      </c>
      <c r="G167" s="276"/>
      <c r="H167" s="12" t="s">
        <v>379</v>
      </c>
      <c r="I167" s="12" t="s">
        <v>403</v>
      </c>
      <c r="J167" s="456"/>
      <c r="K167" s="147" t="s">
        <v>444</v>
      </c>
      <c r="L167" s="146" t="s">
        <v>401</v>
      </c>
      <c r="M167" s="146" t="s">
        <v>405</v>
      </c>
      <c r="N167" s="220" t="s">
        <v>53</v>
      </c>
      <c r="O167" s="186" t="s">
        <v>900</v>
      </c>
      <c r="P167" s="324">
        <v>70</v>
      </c>
      <c r="Q167" s="304">
        <v>70</v>
      </c>
      <c r="R167" s="294">
        <v>1</v>
      </c>
      <c r="S167" s="147"/>
      <c r="T167" s="147"/>
      <c r="U167" s="428"/>
      <c r="V167" s="235">
        <v>75</v>
      </c>
    </row>
    <row r="168" spans="1:22" ht="15.75" customHeight="1">
      <c r="A168" s="11"/>
      <c r="B168" s="11"/>
      <c r="C168" s="11"/>
      <c r="D168" s="12"/>
      <c r="E168" s="12"/>
      <c r="F168" s="12"/>
      <c r="G168" s="276"/>
      <c r="H168" s="12"/>
      <c r="I168" s="12"/>
      <c r="J168" s="456"/>
      <c r="K168" s="147" t="s">
        <v>1090</v>
      </c>
      <c r="L168" s="146"/>
      <c r="M168" s="146"/>
      <c r="N168" s="220"/>
      <c r="O168" s="186"/>
      <c r="P168" s="324"/>
      <c r="Q168" s="304">
        <v>90</v>
      </c>
      <c r="R168" s="294"/>
      <c r="S168" s="147"/>
      <c r="T168" s="147"/>
      <c r="U168" s="428"/>
      <c r="V168" s="235">
        <v>75</v>
      </c>
    </row>
    <row r="169" spans="1:22" ht="28.5" customHeight="1">
      <c r="A169" s="11">
        <v>813</v>
      </c>
      <c r="B169" s="11">
        <v>833</v>
      </c>
      <c r="C169" s="11">
        <v>1467</v>
      </c>
      <c r="D169" s="12" t="s">
        <v>406</v>
      </c>
      <c r="E169" s="12" t="s">
        <v>869</v>
      </c>
      <c r="F169" s="12" t="s">
        <v>381</v>
      </c>
      <c r="G169" s="276"/>
      <c r="H169" s="12" t="s">
        <v>379</v>
      </c>
      <c r="I169" s="12" t="s">
        <v>407</v>
      </c>
      <c r="J169" s="456"/>
      <c r="K169" s="147" t="s">
        <v>606</v>
      </c>
      <c r="L169" s="146" t="s">
        <v>401</v>
      </c>
      <c r="M169" s="146" t="s">
        <v>409</v>
      </c>
      <c r="N169" s="220" t="s">
        <v>53</v>
      </c>
      <c r="O169" s="186" t="s">
        <v>888</v>
      </c>
      <c r="P169" s="324">
        <v>60</v>
      </c>
      <c r="Q169" s="304">
        <v>60</v>
      </c>
      <c r="R169" s="294">
        <v>1</v>
      </c>
      <c r="S169" s="147"/>
      <c r="T169" s="147"/>
      <c r="U169" s="428"/>
      <c r="V169" s="235">
        <v>75</v>
      </c>
    </row>
    <row r="170" spans="1:22" ht="15.75" customHeight="1">
      <c r="A170" s="11">
        <v>814</v>
      </c>
      <c r="B170" s="11">
        <v>834</v>
      </c>
      <c r="C170" s="11">
        <v>1468</v>
      </c>
      <c r="D170" s="12" t="s">
        <v>410</v>
      </c>
      <c r="E170" s="12" t="s">
        <v>869</v>
      </c>
      <c r="F170" s="12" t="s">
        <v>381</v>
      </c>
      <c r="G170" s="276"/>
      <c r="H170" s="12" t="s">
        <v>379</v>
      </c>
      <c r="I170" s="12" t="s">
        <v>411</v>
      </c>
      <c r="J170" s="456"/>
      <c r="K170" s="147" t="s">
        <v>607</v>
      </c>
      <c r="L170" s="146" t="s">
        <v>401</v>
      </c>
      <c r="M170" s="146" t="s">
        <v>413</v>
      </c>
      <c r="N170" s="220" t="s">
        <v>53</v>
      </c>
      <c r="O170" s="186" t="s">
        <v>934</v>
      </c>
      <c r="P170" s="324">
        <v>100</v>
      </c>
      <c r="Q170" s="304">
        <v>80</v>
      </c>
      <c r="R170" s="294">
        <v>1</v>
      </c>
      <c r="S170" s="147"/>
      <c r="T170" s="147"/>
      <c r="U170" s="428"/>
      <c r="V170" s="235">
        <v>75</v>
      </c>
    </row>
    <row r="171" spans="1:22" ht="15.75" customHeight="1">
      <c r="A171" s="11">
        <v>815</v>
      </c>
      <c r="B171" s="11">
        <v>835</v>
      </c>
      <c r="C171" s="11">
        <v>1472</v>
      </c>
      <c r="D171" s="12" t="s">
        <v>414</v>
      </c>
      <c r="E171" s="12" t="s">
        <v>869</v>
      </c>
      <c r="F171" s="12" t="s">
        <v>381</v>
      </c>
      <c r="G171" s="276"/>
      <c r="H171" s="12" t="s">
        <v>379</v>
      </c>
      <c r="I171" s="12" t="s">
        <v>415</v>
      </c>
      <c r="J171" s="456"/>
      <c r="K171" s="147" t="s">
        <v>608</v>
      </c>
      <c r="L171" s="146" t="s">
        <v>401</v>
      </c>
      <c r="M171" s="146" t="s">
        <v>417</v>
      </c>
      <c r="N171" s="220" t="s">
        <v>53</v>
      </c>
      <c r="O171" s="186" t="s">
        <v>876</v>
      </c>
      <c r="P171" s="324">
        <v>50</v>
      </c>
      <c r="Q171" s="304">
        <v>50</v>
      </c>
      <c r="R171" s="294">
        <v>1</v>
      </c>
      <c r="S171" s="147"/>
      <c r="T171" s="147"/>
      <c r="U171" s="428"/>
      <c r="V171" s="235">
        <v>75</v>
      </c>
    </row>
    <row r="172" spans="1:22" ht="27" customHeight="1">
      <c r="A172" s="11">
        <v>816</v>
      </c>
      <c r="B172" s="11">
        <v>836</v>
      </c>
      <c r="C172" s="11">
        <v>1466</v>
      </c>
      <c r="D172" s="12" t="s">
        <v>418</v>
      </c>
      <c r="E172" s="12" t="s">
        <v>869</v>
      </c>
      <c r="F172" s="12" t="s">
        <v>381</v>
      </c>
      <c r="G172" s="276"/>
      <c r="H172" s="12" t="s">
        <v>379</v>
      </c>
      <c r="I172" s="12" t="s">
        <v>419</v>
      </c>
      <c r="J172" s="457"/>
      <c r="K172" s="147" t="s">
        <v>609</v>
      </c>
      <c r="L172" s="146" t="s">
        <v>401</v>
      </c>
      <c r="M172" s="146" t="s">
        <v>255</v>
      </c>
      <c r="N172" s="220" t="s">
        <v>53</v>
      </c>
      <c r="O172" s="186" t="s">
        <v>876</v>
      </c>
      <c r="P172" s="324">
        <v>60</v>
      </c>
      <c r="Q172" s="304">
        <v>60</v>
      </c>
      <c r="R172" s="294">
        <v>1</v>
      </c>
      <c r="S172" s="147"/>
      <c r="T172" s="147"/>
      <c r="U172" s="428"/>
      <c r="V172" s="235">
        <v>75</v>
      </c>
    </row>
    <row r="173" spans="1:22" ht="15.75" customHeight="1">
      <c r="A173" s="11">
        <v>817</v>
      </c>
      <c r="B173" s="11">
        <v>837</v>
      </c>
      <c r="C173" s="11">
        <v>1062</v>
      </c>
      <c r="D173" s="12" t="s">
        <v>421</v>
      </c>
      <c r="E173" s="12" t="s">
        <v>869</v>
      </c>
      <c r="F173" s="12" t="s">
        <v>381</v>
      </c>
      <c r="G173" s="276"/>
      <c r="H173" s="12" t="s">
        <v>379</v>
      </c>
      <c r="I173" s="12" t="s">
        <v>422</v>
      </c>
      <c r="J173" s="440" t="s">
        <v>423</v>
      </c>
      <c r="K173" s="22" t="s">
        <v>610</v>
      </c>
      <c r="L173" s="12" t="s">
        <v>425</v>
      </c>
      <c r="M173" s="12" t="s">
        <v>426</v>
      </c>
      <c r="N173" s="25" t="s">
        <v>874</v>
      </c>
      <c r="O173" s="99" t="s">
        <v>875</v>
      </c>
      <c r="P173" s="269">
        <v>50</v>
      </c>
      <c r="Q173" s="166">
        <v>50</v>
      </c>
      <c r="R173" s="57">
        <v>1</v>
      </c>
      <c r="S173" s="22"/>
      <c r="T173" s="22"/>
      <c r="U173" s="444" t="s">
        <v>1074</v>
      </c>
      <c r="V173" s="234">
        <v>0</v>
      </c>
    </row>
    <row r="174" spans="1:22" ht="27.75" customHeight="1">
      <c r="A174" s="11">
        <v>818</v>
      </c>
      <c r="B174" s="11">
        <v>838</v>
      </c>
      <c r="C174" s="11">
        <v>1060</v>
      </c>
      <c r="D174" s="12" t="s">
        <v>428</v>
      </c>
      <c r="E174" s="12" t="s">
        <v>869</v>
      </c>
      <c r="F174" s="12" t="s">
        <v>381</v>
      </c>
      <c r="G174" s="276"/>
      <c r="H174" s="12" t="s">
        <v>379</v>
      </c>
      <c r="I174" s="12" t="s">
        <v>429</v>
      </c>
      <c r="J174" s="441"/>
      <c r="K174" s="22" t="s">
        <v>611</v>
      </c>
      <c r="L174" s="12" t="s">
        <v>431</v>
      </c>
      <c r="M174" s="12" t="s">
        <v>432</v>
      </c>
      <c r="N174" s="25" t="s">
        <v>874</v>
      </c>
      <c r="O174" s="99" t="s">
        <v>875</v>
      </c>
      <c r="P174" s="269">
        <v>50</v>
      </c>
      <c r="Q174" s="166">
        <v>50</v>
      </c>
      <c r="R174" s="57">
        <v>1</v>
      </c>
      <c r="S174" s="22"/>
      <c r="T174" s="22"/>
      <c r="U174" s="445"/>
      <c r="V174" s="234">
        <v>0</v>
      </c>
    </row>
    <row r="175" spans="1:22" ht="28.5" customHeight="1">
      <c r="A175" s="11"/>
      <c r="B175" s="11"/>
      <c r="C175" s="11"/>
      <c r="D175" s="12"/>
      <c r="E175" s="12"/>
      <c r="F175" s="12"/>
      <c r="G175" s="276"/>
      <c r="H175" s="12"/>
      <c r="I175" s="12"/>
      <c r="J175" s="433" t="s">
        <v>451</v>
      </c>
      <c r="K175" s="23" t="s">
        <v>452</v>
      </c>
      <c r="L175" s="13"/>
      <c r="M175" s="13"/>
      <c r="N175" s="50" t="s">
        <v>1120</v>
      </c>
      <c r="O175" s="120">
        <v>20</v>
      </c>
      <c r="P175" s="270">
        <v>60</v>
      </c>
      <c r="Q175" s="167">
        <v>60</v>
      </c>
      <c r="R175" s="58"/>
      <c r="S175" s="23"/>
      <c r="T175" s="23"/>
      <c r="U175" s="443" t="s">
        <v>427</v>
      </c>
      <c r="V175" s="235">
        <v>1.5</v>
      </c>
    </row>
    <row r="176" spans="1:22" ht="28.5" customHeight="1">
      <c r="A176" s="11"/>
      <c r="B176" s="11"/>
      <c r="C176" s="11"/>
      <c r="D176" s="12"/>
      <c r="E176" s="12"/>
      <c r="F176" s="12"/>
      <c r="G176" s="276"/>
      <c r="H176" s="12"/>
      <c r="I176" s="12"/>
      <c r="J176" s="433"/>
      <c r="K176" s="23" t="s">
        <v>413</v>
      </c>
      <c r="L176" s="13"/>
      <c r="M176" s="13"/>
      <c r="N176" s="50" t="s">
        <v>1120</v>
      </c>
      <c r="O176" s="120">
        <v>40</v>
      </c>
      <c r="P176" s="270">
        <v>100</v>
      </c>
      <c r="Q176" s="167">
        <v>80</v>
      </c>
      <c r="R176" s="58"/>
      <c r="S176" s="23"/>
      <c r="T176" s="23"/>
      <c r="U176" s="435"/>
      <c r="V176" s="235">
        <v>1.5</v>
      </c>
    </row>
    <row r="177" spans="1:22" ht="28.5" customHeight="1">
      <c r="A177" s="11"/>
      <c r="B177" s="11"/>
      <c r="C177" s="11"/>
      <c r="D177" s="12"/>
      <c r="E177" s="12"/>
      <c r="F177" s="12"/>
      <c r="G177" s="276"/>
      <c r="H177" s="12"/>
      <c r="I177" s="12"/>
      <c r="J177" s="433"/>
      <c r="K177" s="23" t="s">
        <v>612</v>
      </c>
      <c r="L177" s="13"/>
      <c r="M177" s="13"/>
      <c r="N177" s="50" t="s">
        <v>1120</v>
      </c>
      <c r="O177" s="120">
        <v>20</v>
      </c>
      <c r="P177" s="270">
        <v>50</v>
      </c>
      <c r="Q177" s="167">
        <v>50</v>
      </c>
      <c r="R177" s="58"/>
      <c r="S177" s="23"/>
      <c r="T177" s="23"/>
      <c r="U177" s="436"/>
      <c r="V177" s="235">
        <v>1.5</v>
      </c>
    </row>
    <row r="178" spans="1:22" ht="15.75" customHeight="1">
      <c r="A178" s="11"/>
      <c r="B178" s="11"/>
      <c r="C178" s="11"/>
      <c r="D178" s="12"/>
      <c r="E178" s="12"/>
      <c r="F178" s="12"/>
      <c r="G178" s="275">
        <v>546</v>
      </c>
      <c r="H178" s="16"/>
      <c r="I178" s="16"/>
      <c r="J178" s="21" t="s">
        <v>466</v>
      </c>
      <c r="K178" s="22"/>
      <c r="L178" s="12"/>
      <c r="M178" s="12"/>
      <c r="N178" s="25"/>
      <c r="O178" s="99"/>
      <c r="P178" s="269"/>
      <c r="Q178" s="166"/>
      <c r="R178" s="57"/>
      <c r="S178" s="22"/>
      <c r="T178" s="22"/>
      <c r="U178" s="22"/>
      <c r="V178" s="51"/>
    </row>
    <row r="179" spans="1:22" ht="15.75" customHeight="1">
      <c r="A179" s="11">
        <v>827</v>
      </c>
      <c r="B179" s="11">
        <v>847</v>
      </c>
      <c r="C179" s="11">
        <v>1633</v>
      </c>
      <c r="D179" s="12" t="s">
        <v>467</v>
      </c>
      <c r="E179" s="12" t="s">
        <v>869</v>
      </c>
      <c r="F179" s="12" t="s">
        <v>381</v>
      </c>
      <c r="G179" s="276"/>
      <c r="H179" s="12" t="s">
        <v>466</v>
      </c>
      <c r="I179" s="12" t="s">
        <v>468</v>
      </c>
      <c r="J179" s="420" t="s">
        <v>469</v>
      </c>
      <c r="K179" s="22" t="s">
        <v>836</v>
      </c>
      <c r="L179" s="12" t="s">
        <v>470</v>
      </c>
      <c r="M179" s="12" t="s">
        <v>22</v>
      </c>
      <c r="N179" s="25" t="s">
        <v>53</v>
      </c>
      <c r="O179" s="99" t="s">
        <v>888</v>
      </c>
      <c r="P179" s="269">
        <v>80</v>
      </c>
      <c r="Q179" s="166">
        <v>70</v>
      </c>
      <c r="R179" s="57">
        <v>2</v>
      </c>
      <c r="S179" s="22"/>
      <c r="T179" s="22"/>
      <c r="U179" s="420" t="s">
        <v>830</v>
      </c>
      <c r="V179" s="234">
        <v>50</v>
      </c>
    </row>
    <row r="180" spans="1:22" ht="15" customHeight="1">
      <c r="A180" s="11">
        <v>828</v>
      </c>
      <c r="B180" s="11">
        <v>848</v>
      </c>
      <c r="C180" s="11">
        <v>1635</v>
      </c>
      <c r="D180" s="12" t="s">
        <v>471</v>
      </c>
      <c r="E180" s="12" t="s">
        <v>869</v>
      </c>
      <c r="F180" s="12" t="s">
        <v>381</v>
      </c>
      <c r="G180" s="276"/>
      <c r="H180" s="12" t="s">
        <v>466</v>
      </c>
      <c r="I180" s="12" t="s">
        <v>472</v>
      </c>
      <c r="J180" s="420"/>
      <c r="K180" s="22" t="s">
        <v>837</v>
      </c>
      <c r="L180" s="22"/>
      <c r="M180" s="22"/>
      <c r="N180" s="25" t="s">
        <v>53</v>
      </c>
      <c r="O180" s="99" t="s">
        <v>888</v>
      </c>
      <c r="P180" s="269">
        <v>80</v>
      </c>
      <c r="Q180" s="166">
        <v>70</v>
      </c>
      <c r="R180" s="57">
        <v>2</v>
      </c>
      <c r="S180" s="22"/>
      <c r="T180" s="22"/>
      <c r="U180" s="420"/>
      <c r="V180" s="234">
        <v>30</v>
      </c>
    </row>
    <row r="181" spans="1:22" ht="15.75" customHeight="1">
      <c r="A181" s="11"/>
      <c r="B181" s="11"/>
      <c r="C181" s="11"/>
      <c r="D181" s="12"/>
      <c r="E181" s="12"/>
      <c r="F181" s="12"/>
      <c r="G181" s="276"/>
      <c r="H181" s="12"/>
      <c r="I181" s="12"/>
      <c r="J181" s="51"/>
      <c r="K181" s="22" t="s">
        <v>839</v>
      </c>
      <c r="L181" s="12" t="s">
        <v>470</v>
      </c>
      <c r="M181" s="12" t="s">
        <v>473</v>
      </c>
      <c r="N181" s="25" t="s">
        <v>53</v>
      </c>
      <c r="O181" s="99" t="s">
        <v>876</v>
      </c>
      <c r="P181" s="269">
        <v>50</v>
      </c>
      <c r="Q181" s="166">
        <v>40</v>
      </c>
      <c r="R181" s="57"/>
      <c r="S181" s="22"/>
      <c r="T181" s="22"/>
      <c r="U181" s="420"/>
      <c r="V181" s="234">
        <v>50</v>
      </c>
    </row>
    <row r="182" spans="1:22" ht="15.75" customHeight="1">
      <c r="A182" s="11">
        <v>826</v>
      </c>
      <c r="B182" s="11">
        <v>846</v>
      </c>
      <c r="C182" s="11">
        <v>1636</v>
      </c>
      <c r="D182" s="12" t="s">
        <v>474</v>
      </c>
      <c r="E182" s="12" t="s">
        <v>869</v>
      </c>
      <c r="F182" s="12" t="s">
        <v>381</v>
      </c>
      <c r="G182" s="276"/>
      <c r="H182" s="12" t="s">
        <v>466</v>
      </c>
      <c r="I182" s="12" t="s">
        <v>475</v>
      </c>
      <c r="J182" s="51"/>
      <c r="K182" s="22" t="s">
        <v>838</v>
      </c>
      <c r="L182" s="12" t="s">
        <v>470</v>
      </c>
      <c r="M182" s="12" t="s">
        <v>337</v>
      </c>
      <c r="N182" s="25" t="s">
        <v>53</v>
      </c>
      <c r="O182" s="99" t="s">
        <v>875</v>
      </c>
      <c r="P182" s="269">
        <v>50</v>
      </c>
      <c r="Q182" s="166">
        <v>30</v>
      </c>
      <c r="R182" s="57">
        <v>2</v>
      </c>
      <c r="S182" s="22" t="s">
        <v>117</v>
      </c>
      <c r="T182" s="22"/>
      <c r="U182" s="420"/>
      <c r="V182" s="234">
        <v>30</v>
      </c>
    </row>
    <row r="183" spans="1:22" ht="15.75" customHeight="1">
      <c r="A183" s="11"/>
      <c r="B183" s="11"/>
      <c r="C183" s="11"/>
      <c r="D183" s="12"/>
      <c r="E183" s="12"/>
      <c r="F183" s="12"/>
      <c r="G183" s="276"/>
      <c r="H183" s="12"/>
      <c r="I183" s="12"/>
      <c r="J183" s="51"/>
      <c r="K183" s="22" t="s">
        <v>840</v>
      </c>
      <c r="L183" s="12"/>
      <c r="M183" s="12"/>
      <c r="N183" s="25" t="s">
        <v>53</v>
      </c>
      <c r="O183" s="99">
        <v>20</v>
      </c>
      <c r="P183" s="269">
        <v>40</v>
      </c>
      <c r="Q183" s="166">
        <v>30</v>
      </c>
      <c r="R183" s="57"/>
      <c r="S183" s="22"/>
      <c r="T183" s="22"/>
      <c r="U183" s="420"/>
      <c r="V183" s="234">
        <v>50</v>
      </c>
    </row>
    <row r="184" spans="1:22" s="20" customFormat="1" ht="15.75">
      <c r="A184" s="19"/>
      <c r="B184" s="19"/>
      <c r="C184" s="19"/>
      <c r="D184" s="16"/>
      <c r="E184" s="16"/>
      <c r="F184" s="16"/>
      <c r="G184" s="277">
        <v>550</v>
      </c>
      <c r="H184" s="195" t="s">
        <v>487</v>
      </c>
      <c r="I184" s="196"/>
      <c r="J184" s="195" t="s">
        <v>487</v>
      </c>
      <c r="K184" s="53"/>
      <c r="L184" s="16"/>
      <c r="M184" s="16"/>
      <c r="N184" s="68"/>
      <c r="O184" s="168"/>
      <c r="P184" s="269"/>
      <c r="Q184" s="166"/>
      <c r="R184" s="70"/>
      <c r="S184" s="53"/>
      <c r="T184" s="53"/>
      <c r="U184" s="53"/>
      <c r="V184" s="18"/>
    </row>
    <row r="185" spans="1:22" s="20" customFormat="1" ht="13.5">
      <c r="A185" s="19"/>
      <c r="B185" s="19"/>
      <c r="C185" s="19"/>
      <c r="D185" s="16"/>
      <c r="E185" s="16"/>
      <c r="F185" s="16"/>
      <c r="G185" s="275">
        <v>551</v>
      </c>
      <c r="H185" s="21"/>
      <c r="I185" s="16"/>
      <c r="J185" s="21" t="s">
        <v>488</v>
      </c>
      <c r="K185" s="53"/>
      <c r="L185" s="16"/>
      <c r="M185" s="16"/>
      <c r="N185" s="68"/>
      <c r="O185" s="168"/>
      <c r="P185" s="269"/>
      <c r="Q185" s="166"/>
      <c r="R185" s="70"/>
      <c r="S185" s="53"/>
      <c r="T185" s="53"/>
      <c r="U185" s="53"/>
      <c r="V185" s="18"/>
    </row>
    <row r="186" spans="1:22" s="20" customFormat="1" ht="15.75">
      <c r="A186" s="19"/>
      <c r="B186" s="19"/>
      <c r="C186" s="19"/>
      <c r="D186" s="16"/>
      <c r="E186" s="16"/>
      <c r="F186" s="16"/>
      <c r="G186" s="277"/>
      <c r="H186" s="195"/>
      <c r="I186" s="196"/>
      <c r="J186" s="433" t="s">
        <v>614</v>
      </c>
      <c r="K186" s="368" t="s">
        <v>615</v>
      </c>
      <c r="L186" s="16"/>
      <c r="M186" s="16"/>
      <c r="N186" s="323" t="s">
        <v>53</v>
      </c>
      <c r="O186" s="304"/>
      <c r="P186" s="324"/>
      <c r="Q186" s="293">
        <v>20</v>
      </c>
      <c r="R186" s="325"/>
      <c r="S186" s="326"/>
      <c r="T186" s="326"/>
      <c r="U186" s="446" t="s">
        <v>573</v>
      </c>
      <c r="V186" s="235">
        <v>5</v>
      </c>
    </row>
    <row r="187" spans="1:22" s="20" customFormat="1" ht="15.75">
      <c r="A187" s="19"/>
      <c r="B187" s="19"/>
      <c r="C187" s="19"/>
      <c r="D187" s="16"/>
      <c r="E187" s="16"/>
      <c r="F187" s="16"/>
      <c r="G187" s="277"/>
      <c r="H187" s="195"/>
      <c r="I187" s="196"/>
      <c r="J187" s="433"/>
      <c r="K187" s="368" t="s">
        <v>616</v>
      </c>
      <c r="L187" s="16"/>
      <c r="M187" s="16"/>
      <c r="N187" s="323" t="s">
        <v>53</v>
      </c>
      <c r="O187" s="304"/>
      <c r="P187" s="324"/>
      <c r="Q187" s="293">
        <v>30</v>
      </c>
      <c r="R187" s="325"/>
      <c r="S187" s="326"/>
      <c r="T187" s="326"/>
      <c r="U187" s="447"/>
      <c r="V187" s="235">
        <v>5</v>
      </c>
    </row>
    <row r="188" spans="1:22" s="20" customFormat="1" ht="15.75">
      <c r="A188" s="19"/>
      <c r="B188" s="19"/>
      <c r="C188" s="19"/>
      <c r="D188" s="16"/>
      <c r="E188" s="16"/>
      <c r="F188" s="16"/>
      <c r="G188" s="277"/>
      <c r="H188" s="195"/>
      <c r="I188" s="196"/>
      <c r="J188" s="433"/>
      <c r="K188" s="368" t="s">
        <v>617</v>
      </c>
      <c r="L188" s="16"/>
      <c r="M188" s="16"/>
      <c r="N188" s="323" t="s">
        <v>53</v>
      </c>
      <c r="O188" s="304"/>
      <c r="P188" s="324"/>
      <c r="Q188" s="293">
        <v>30</v>
      </c>
      <c r="R188" s="325"/>
      <c r="S188" s="326"/>
      <c r="T188" s="326"/>
      <c r="U188" s="447"/>
      <c r="V188" s="235">
        <v>5</v>
      </c>
    </row>
    <row r="189" spans="1:22" s="20" customFormat="1" ht="15.75">
      <c r="A189" s="19"/>
      <c r="B189" s="19"/>
      <c r="C189" s="19"/>
      <c r="D189" s="16"/>
      <c r="E189" s="16"/>
      <c r="F189" s="16"/>
      <c r="G189" s="277"/>
      <c r="H189" s="195"/>
      <c r="I189" s="196"/>
      <c r="J189" s="433"/>
      <c r="K189" s="369" t="s">
        <v>618</v>
      </c>
      <c r="L189" s="16"/>
      <c r="M189" s="16"/>
      <c r="N189" s="323" t="s">
        <v>53</v>
      </c>
      <c r="O189" s="304"/>
      <c r="P189" s="324"/>
      <c r="Q189" s="293">
        <v>30</v>
      </c>
      <c r="R189" s="325"/>
      <c r="S189" s="326"/>
      <c r="T189" s="326"/>
      <c r="U189" s="447"/>
      <c r="V189" s="235">
        <v>1</v>
      </c>
    </row>
    <row r="190" spans="1:22" s="20" customFormat="1" ht="15.75">
      <c r="A190" s="19"/>
      <c r="B190" s="19"/>
      <c r="C190" s="19"/>
      <c r="D190" s="16"/>
      <c r="E190" s="16"/>
      <c r="F190" s="16"/>
      <c r="G190" s="277"/>
      <c r="H190" s="195"/>
      <c r="I190" s="196"/>
      <c r="J190" s="433"/>
      <c r="K190" s="369" t="s">
        <v>619</v>
      </c>
      <c r="L190" s="16"/>
      <c r="M190" s="16"/>
      <c r="N190" s="323" t="s">
        <v>53</v>
      </c>
      <c r="O190" s="304"/>
      <c r="P190" s="324"/>
      <c r="Q190" s="293">
        <v>30</v>
      </c>
      <c r="R190" s="325"/>
      <c r="S190" s="326"/>
      <c r="T190" s="326"/>
      <c r="U190" s="448"/>
      <c r="V190" s="235">
        <v>10</v>
      </c>
    </row>
    <row r="191" spans="1:22" s="319" customFormat="1" ht="15.75">
      <c r="A191" s="352"/>
      <c r="B191" s="352"/>
      <c r="C191" s="352"/>
      <c r="D191" s="353"/>
      <c r="E191" s="353"/>
      <c r="F191" s="353"/>
      <c r="G191" s="354"/>
      <c r="H191" s="355"/>
      <c r="I191" s="356"/>
      <c r="J191" s="430" t="s">
        <v>643</v>
      </c>
      <c r="K191" s="370" t="s">
        <v>493</v>
      </c>
      <c r="L191" s="353"/>
      <c r="M191" s="353"/>
      <c r="N191" s="357" t="s">
        <v>53</v>
      </c>
      <c r="O191" s="358"/>
      <c r="P191" s="359"/>
      <c r="Q191" s="360">
        <v>30</v>
      </c>
      <c r="R191" s="361"/>
      <c r="S191" s="362"/>
      <c r="T191" s="362"/>
      <c r="U191" s="449" t="s">
        <v>1074</v>
      </c>
      <c r="V191" s="243">
        <v>0</v>
      </c>
    </row>
    <row r="192" spans="1:22" s="319" customFormat="1" ht="15.75">
      <c r="A192" s="352"/>
      <c r="B192" s="352"/>
      <c r="C192" s="352"/>
      <c r="D192" s="353"/>
      <c r="E192" s="353"/>
      <c r="F192" s="353"/>
      <c r="G192" s="354"/>
      <c r="H192" s="355"/>
      <c r="I192" s="356"/>
      <c r="J192" s="431"/>
      <c r="K192" s="370" t="s">
        <v>496</v>
      </c>
      <c r="L192" s="353"/>
      <c r="M192" s="353"/>
      <c r="N192" s="357" t="s">
        <v>53</v>
      </c>
      <c r="O192" s="358"/>
      <c r="P192" s="359"/>
      <c r="Q192" s="360">
        <v>40</v>
      </c>
      <c r="R192" s="361"/>
      <c r="S192" s="362"/>
      <c r="T192" s="362"/>
      <c r="U192" s="450"/>
      <c r="V192" s="243">
        <v>0</v>
      </c>
    </row>
    <row r="193" spans="1:22" s="319" customFormat="1" ht="15.75">
      <c r="A193" s="352"/>
      <c r="B193" s="352"/>
      <c r="C193" s="352"/>
      <c r="D193" s="353"/>
      <c r="E193" s="353"/>
      <c r="F193" s="353"/>
      <c r="G193" s="354"/>
      <c r="H193" s="355"/>
      <c r="I193" s="356"/>
      <c r="J193" s="431"/>
      <c r="K193" s="370" t="s">
        <v>872</v>
      </c>
      <c r="L193" s="353"/>
      <c r="M193" s="353"/>
      <c r="N193" s="357" t="s">
        <v>53</v>
      </c>
      <c r="O193" s="358"/>
      <c r="P193" s="359"/>
      <c r="Q193" s="360">
        <v>30</v>
      </c>
      <c r="R193" s="361"/>
      <c r="S193" s="362"/>
      <c r="T193" s="362"/>
      <c r="U193" s="450"/>
      <c r="V193" s="243">
        <v>0</v>
      </c>
    </row>
    <row r="194" spans="1:22" s="319" customFormat="1" ht="15.75">
      <c r="A194" s="352"/>
      <c r="B194" s="352"/>
      <c r="C194" s="352"/>
      <c r="D194" s="353"/>
      <c r="E194" s="353"/>
      <c r="F194" s="353"/>
      <c r="G194" s="354"/>
      <c r="H194" s="355"/>
      <c r="I194" s="356"/>
      <c r="J194" s="432"/>
      <c r="K194" s="370" t="s">
        <v>957</v>
      </c>
      <c r="L194" s="353"/>
      <c r="M194" s="353"/>
      <c r="N194" s="357" t="s">
        <v>53</v>
      </c>
      <c r="O194" s="358"/>
      <c r="P194" s="359"/>
      <c r="Q194" s="360">
        <v>40</v>
      </c>
      <c r="R194" s="361"/>
      <c r="S194" s="362"/>
      <c r="T194" s="362"/>
      <c r="U194" s="450"/>
      <c r="V194" s="243">
        <v>0</v>
      </c>
    </row>
    <row r="195" spans="7:21" s="20" customFormat="1" ht="15.75" customHeight="1">
      <c r="G195" s="316">
        <v>552</v>
      </c>
      <c r="J195" s="317" t="s">
        <v>620</v>
      </c>
      <c r="K195" s="371"/>
      <c r="N195" s="169"/>
      <c r="O195" s="286"/>
      <c r="P195" s="286"/>
      <c r="Q195" s="184"/>
      <c r="R195" s="286"/>
      <c r="S195" s="286"/>
      <c r="T195" s="286"/>
      <c r="U195" s="286"/>
    </row>
    <row r="196" spans="1:22" ht="15.75" customHeight="1">
      <c r="A196" s="11">
        <v>831</v>
      </c>
      <c r="B196" s="11">
        <v>851</v>
      </c>
      <c r="C196" s="11">
        <v>1194</v>
      </c>
      <c r="D196" s="12" t="s">
        <v>489</v>
      </c>
      <c r="E196" s="12" t="s">
        <v>869</v>
      </c>
      <c r="F196" s="12" t="s">
        <v>490</v>
      </c>
      <c r="G196" s="276"/>
      <c r="H196" s="12" t="s">
        <v>491</v>
      </c>
      <c r="I196" s="12" t="s">
        <v>492</v>
      </c>
      <c r="J196" s="433" t="s">
        <v>621</v>
      </c>
      <c r="K196" s="368" t="s">
        <v>622</v>
      </c>
      <c r="L196" s="13"/>
      <c r="M196" s="13" t="s">
        <v>887</v>
      </c>
      <c r="N196" s="50" t="s">
        <v>53</v>
      </c>
      <c r="O196" s="120"/>
      <c r="P196" s="270"/>
      <c r="Q196" s="167">
        <v>20</v>
      </c>
      <c r="R196" s="58">
        <v>1</v>
      </c>
      <c r="S196" s="23"/>
      <c r="T196" s="23"/>
      <c r="U196" s="433" t="s">
        <v>574</v>
      </c>
      <c r="V196" s="235">
        <v>80</v>
      </c>
    </row>
    <row r="197" spans="1:22" ht="15.75" customHeight="1">
      <c r="A197" s="11">
        <v>832</v>
      </c>
      <c r="B197" s="11">
        <v>852</v>
      </c>
      <c r="C197" s="11">
        <v>1196</v>
      </c>
      <c r="D197" s="12" t="s">
        <v>494</v>
      </c>
      <c r="E197" s="12" t="s">
        <v>869</v>
      </c>
      <c r="F197" s="12" t="s">
        <v>490</v>
      </c>
      <c r="G197" s="276"/>
      <c r="H197" s="12" t="s">
        <v>491</v>
      </c>
      <c r="I197" s="12" t="s">
        <v>495</v>
      </c>
      <c r="J197" s="433"/>
      <c r="K197" s="368" t="s">
        <v>623</v>
      </c>
      <c r="L197" s="13"/>
      <c r="M197" s="13" t="s">
        <v>496</v>
      </c>
      <c r="N197" s="50" t="s">
        <v>53</v>
      </c>
      <c r="O197" s="120"/>
      <c r="P197" s="270"/>
      <c r="Q197" s="167">
        <v>15</v>
      </c>
      <c r="R197" s="58">
        <v>1</v>
      </c>
      <c r="S197" s="23"/>
      <c r="T197" s="23"/>
      <c r="U197" s="433"/>
      <c r="V197" s="235">
        <v>80</v>
      </c>
    </row>
    <row r="198" spans="1:22" ht="15.75" customHeight="1">
      <c r="A198" s="11">
        <v>833</v>
      </c>
      <c r="B198" s="11">
        <v>853</v>
      </c>
      <c r="C198" s="11">
        <v>1198</v>
      </c>
      <c r="D198" s="12" t="s">
        <v>497</v>
      </c>
      <c r="E198" s="12" t="s">
        <v>869</v>
      </c>
      <c r="F198" s="12" t="s">
        <v>490</v>
      </c>
      <c r="G198" s="276"/>
      <c r="H198" s="12" t="s">
        <v>491</v>
      </c>
      <c r="I198" s="12" t="s">
        <v>498</v>
      </c>
      <c r="J198" s="433"/>
      <c r="K198" s="368" t="s">
        <v>624</v>
      </c>
      <c r="L198" s="13"/>
      <c r="M198" s="13" t="s">
        <v>872</v>
      </c>
      <c r="N198" s="50" t="s">
        <v>53</v>
      </c>
      <c r="O198" s="120"/>
      <c r="P198" s="270"/>
      <c r="Q198" s="167">
        <v>20</v>
      </c>
      <c r="R198" s="58">
        <v>1</v>
      </c>
      <c r="S198" s="23"/>
      <c r="T198" s="23"/>
      <c r="U198" s="433"/>
      <c r="V198" s="235">
        <v>80</v>
      </c>
    </row>
    <row r="199" spans="1:22" ht="15.75" customHeight="1">
      <c r="A199" s="11">
        <v>834</v>
      </c>
      <c r="B199" s="11">
        <v>854</v>
      </c>
      <c r="C199" s="11">
        <v>1199</v>
      </c>
      <c r="D199" s="12" t="s">
        <v>499</v>
      </c>
      <c r="E199" s="12" t="s">
        <v>869</v>
      </c>
      <c r="F199" s="12" t="s">
        <v>490</v>
      </c>
      <c r="G199" s="276"/>
      <c r="H199" s="12" t="s">
        <v>491</v>
      </c>
      <c r="I199" s="12" t="s">
        <v>500</v>
      </c>
      <c r="J199" s="433"/>
      <c r="K199" s="368" t="s">
        <v>625</v>
      </c>
      <c r="L199" s="13"/>
      <c r="M199" s="13" t="s">
        <v>957</v>
      </c>
      <c r="N199" s="50" t="s">
        <v>53</v>
      </c>
      <c r="O199" s="120"/>
      <c r="P199" s="270"/>
      <c r="Q199" s="167">
        <v>30</v>
      </c>
      <c r="R199" s="58">
        <v>1</v>
      </c>
      <c r="S199" s="23"/>
      <c r="T199" s="23"/>
      <c r="U199" s="433"/>
      <c r="V199" s="235">
        <v>65</v>
      </c>
    </row>
    <row r="200" spans="1:22" s="20" customFormat="1" ht="15.75" customHeight="1">
      <c r="A200" s="19"/>
      <c r="B200" s="19"/>
      <c r="C200" s="19"/>
      <c r="D200" s="16"/>
      <c r="E200" s="16"/>
      <c r="F200" s="16"/>
      <c r="G200" s="277">
        <v>570</v>
      </c>
      <c r="H200" s="196" t="s">
        <v>501</v>
      </c>
      <c r="I200" s="196"/>
      <c r="J200" s="195" t="s">
        <v>501</v>
      </c>
      <c r="K200" s="53"/>
      <c r="L200" s="16"/>
      <c r="M200" s="16"/>
      <c r="N200" s="68"/>
      <c r="O200" s="168"/>
      <c r="P200" s="269"/>
      <c r="Q200" s="166"/>
      <c r="R200" s="70"/>
      <c r="S200" s="53"/>
      <c r="T200" s="53"/>
      <c r="U200" s="53"/>
      <c r="V200" s="18"/>
    </row>
    <row r="201" spans="1:22" s="20" customFormat="1" ht="13.5">
      <c r="A201" s="19"/>
      <c r="B201" s="19"/>
      <c r="C201" s="19"/>
      <c r="D201" s="16"/>
      <c r="E201" s="16"/>
      <c r="F201" s="16"/>
      <c r="G201" s="275">
        <v>574</v>
      </c>
      <c r="H201" s="16"/>
      <c r="I201" s="16"/>
      <c r="J201" s="16" t="s">
        <v>502</v>
      </c>
      <c r="K201" s="53"/>
      <c r="L201" s="16"/>
      <c r="M201" s="16"/>
      <c r="N201" s="68"/>
      <c r="O201" s="168"/>
      <c r="P201" s="269"/>
      <c r="Q201" s="166"/>
      <c r="R201" s="70"/>
      <c r="S201" s="53"/>
      <c r="T201" s="53"/>
      <c r="U201" s="53"/>
      <c r="V201" s="18"/>
    </row>
    <row r="202" spans="1:22" s="20" customFormat="1" ht="13.5">
      <c r="A202" s="19"/>
      <c r="B202" s="19"/>
      <c r="C202" s="19"/>
      <c r="D202" s="16"/>
      <c r="E202" s="16"/>
      <c r="F202" s="16"/>
      <c r="G202" s="275"/>
      <c r="H202" s="16"/>
      <c r="I202" s="16"/>
      <c r="J202" s="16"/>
      <c r="K202" s="53" t="s">
        <v>792</v>
      </c>
      <c r="L202" s="16"/>
      <c r="M202" s="16"/>
      <c r="N202" s="68" t="s">
        <v>874</v>
      </c>
      <c r="O202" s="99">
        <v>20</v>
      </c>
      <c r="P202" s="269">
        <v>50</v>
      </c>
      <c r="Q202" s="166">
        <v>40</v>
      </c>
      <c r="R202" s="70"/>
      <c r="S202" s="53"/>
      <c r="T202" s="53"/>
      <c r="U202" s="53"/>
      <c r="V202" s="246">
        <v>9</v>
      </c>
    </row>
    <row r="203" spans="1:22" ht="15.75" customHeight="1">
      <c r="A203" s="11">
        <v>836</v>
      </c>
      <c r="B203" s="11">
        <v>857</v>
      </c>
      <c r="C203" s="11">
        <v>1211</v>
      </c>
      <c r="D203" s="12" t="s">
        <v>503</v>
      </c>
      <c r="E203" s="12" t="s">
        <v>869</v>
      </c>
      <c r="F203" s="12" t="s">
        <v>504</v>
      </c>
      <c r="G203" s="278"/>
      <c r="H203" s="12" t="s">
        <v>502</v>
      </c>
      <c r="I203" s="12" t="s">
        <v>505</v>
      </c>
      <c r="J203" s="14"/>
      <c r="K203" s="420"/>
      <c r="L203" s="22"/>
      <c r="M203" s="22"/>
      <c r="N203" s="421"/>
      <c r="O203" s="422"/>
      <c r="P203" s="423"/>
      <c r="Q203" s="424"/>
      <c r="R203" s="57">
        <v>1</v>
      </c>
      <c r="S203" s="22"/>
      <c r="T203" s="22"/>
      <c r="U203" s="22" t="s">
        <v>507</v>
      </c>
      <c r="V203" s="176"/>
    </row>
    <row r="204" spans="1:22" ht="15.75" customHeight="1">
      <c r="A204" s="11"/>
      <c r="B204" s="11"/>
      <c r="C204" s="11"/>
      <c r="D204" s="12"/>
      <c r="E204" s="12"/>
      <c r="F204" s="12"/>
      <c r="G204" s="278"/>
      <c r="H204" s="12"/>
      <c r="I204" s="12"/>
      <c r="J204" s="14"/>
      <c r="K204" s="420"/>
      <c r="L204" s="22"/>
      <c r="M204" s="22"/>
      <c r="N204" s="421"/>
      <c r="O204" s="422"/>
      <c r="P204" s="423"/>
      <c r="Q204" s="424"/>
      <c r="R204" s="57"/>
      <c r="S204" s="22"/>
      <c r="T204" s="22"/>
      <c r="U204" s="22" t="s">
        <v>508</v>
      </c>
      <c r="V204" s="17"/>
    </row>
    <row r="205" spans="1:22" ht="15.75" customHeight="1">
      <c r="A205" s="11"/>
      <c r="B205" s="11"/>
      <c r="C205" s="11"/>
      <c r="D205" s="12"/>
      <c r="E205" s="12"/>
      <c r="F205" s="12"/>
      <c r="G205" s="278"/>
      <c r="H205" s="12"/>
      <c r="I205" s="12"/>
      <c r="J205" s="14"/>
      <c r="K205" s="420"/>
      <c r="L205" s="22"/>
      <c r="M205" s="22"/>
      <c r="N205" s="421"/>
      <c r="O205" s="422"/>
      <c r="P205" s="423"/>
      <c r="Q205" s="424"/>
      <c r="R205" s="57"/>
      <c r="S205" s="22"/>
      <c r="T205" s="22"/>
      <c r="U205" s="22" t="s">
        <v>509</v>
      </c>
      <c r="V205" s="17"/>
    </row>
    <row r="206" spans="1:22" ht="27">
      <c r="A206" s="11"/>
      <c r="B206" s="11"/>
      <c r="C206" s="11"/>
      <c r="D206" s="12"/>
      <c r="E206" s="12"/>
      <c r="F206" s="12"/>
      <c r="G206" s="278"/>
      <c r="H206" s="12"/>
      <c r="I206" s="12"/>
      <c r="J206" s="14"/>
      <c r="K206" s="420"/>
      <c r="L206" s="22"/>
      <c r="M206" s="22"/>
      <c r="N206" s="421"/>
      <c r="O206" s="422"/>
      <c r="P206" s="423"/>
      <c r="Q206" s="424"/>
      <c r="R206" s="57"/>
      <c r="S206" s="22"/>
      <c r="T206" s="22"/>
      <c r="U206" s="22" t="s">
        <v>510</v>
      </c>
      <c r="V206" s="17"/>
    </row>
    <row r="207" spans="1:22" ht="15.75" customHeight="1">
      <c r="A207" s="11"/>
      <c r="B207" s="11"/>
      <c r="C207" s="11"/>
      <c r="D207" s="12"/>
      <c r="E207" s="12"/>
      <c r="F207" s="12"/>
      <c r="G207" s="278"/>
      <c r="H207" s="12"/>
      <c r="I207" s="12"/>
      <c r="J207" s="14"/>
      <c r="K207" s="420"/>
      <c r="L207" s="22"/>
      <c r="M207" s="22"/>
      <c r="N207" s="421"/>
      <c r="O207" s="422"/>
      <c r="P207" s="423"/>
      <c r="Q207" s="424"/>
      <c r="R207" s="57"/>
      <c r="S207" s="22"/>
      <c r="T207" s="22"/>
      <c r="U207" s="22" t="s">
        <v>511</v>
      </c>
      <c r="V207" s="17"/>
    </row>
    <row r="208" spans="1:22" ht="15.75" customHeight="1">
      <c r="A208" s="11"/>
      <c r="B208" s="11"/>
      <c r="C208" s="11"/>
      <c r="D208" s="12"/>
      <c r="E208" s="12"/>
      <c r="F208" s="12"/>
      <c r="G208" s="278"/>
      <c r="H208" s="12"/>
      <c r="I208" s="12"/>
      <c r="J208" s="14"/>
      <c r="K208" s="420"/>
      <c r="L208" s="22"/>
      <c r="M208" s="22"/>
      <c r="N208" s="421"/>
      <c r="O208" s="422"/>
      <c r="P208" s="423"/>
      <c r="Q208" s="424"/>
      <c r="R208" s="57"/>
      <c r="S208" s="22"/>
      <c r="T208" s="22"/>
      <c r="U208" s="22" t="s">
        <v>512</v>
      </c>
      <c r="V208" s="176"/>
    </row>
    <row r="209" spans="1:22" ht="15.75" customHeight="1">
      <c r="A209" s="11"/>
      <c r="B209" s="11"/>
      <c r="C209" s="11"/>
      <c r="D209" s="12"/>
      <c r="E209" s="12"/>
      <c r="F209" s="12"/>
      <c r="G209" s="278"/>
      <c r="H209" s="12"/>
      <c r="I209" s="12"/>
      <c r="J209" s="14"/>
      <c r="K209" s="420"/>
      <c r="L209" s="22"/>
      <c r="M209" s="22"/>
      <c r="N209" s="421"/>
      <c r="O209" s="422"/>
      <c r="P209" s="423"/>
      <c r="Q209" s="424"/>
      <c r="R209" s="57"/>
      <c r="S209" s="22"/>
      <c r="T209" s="22"/>
      <c r="U209" s="22" t="s">
        <v>513</v>
      </c>
      <c r="V209" s="17"/>
    </row>
    <row r="210" spans="1:22" ht="27">
      <c r="A210" s="11"/>
      <c r="B210" s="11"/>
      <c r="C210" s="11"/>
      <c r="D210" s="12"/>
      <c r="E210" s="12"/>
      <c r="F210" s="12"/>
      <c r="G210" s="278"/>
      <c r="H210" s="12"/>
      <c r="I210" s="12"/>
      <c r="J210" s="14"/>
      <c r="K210" s="420"/>
      <c r="L210" s="22"/>
      <c r="M210" s="22"/>
      <c r="N210" s="421"/>
      <c r="O210" s="422"/>
      <c r="P210" s="423"/>
      <c r="Q210" s="424"/>
      <c r="R210" s="57"/>
      <c r="S210" s="22"/>
      <c r="T210" s="22"/>
      <c r="U210" s="22" t="s">
        <v>514</v>
      </c>
      <c r="V210" s="176"/>
    </row>
    <row r="211" spans="1:22" ht="15.75" customHeight="1">
      <c r="A211" s="11"/>
      <c r="B211" s="11"/>
      <c r="C211" s="11"/>
      <c r="D211" s="12"/>
      <c r="E211" s="12"/>
      <c r="F211" s="12"/>
      <c r="G211" s="276"/>
      <c r="H211" s="12"/>
      <c r="I211" s="12"/>
      <c r="J211" s="14"/>
      <c r="K211" s="420"/>
      <c r="L211" s="22"/>
      <c r="M211" s="22"/>
      <c r="N211" s="421"/>
      <c r="O211" s="422"/>
      <c r="P211" s="423"/>
      <c r="Q211" s="424"/>
      <c r="R211" s="57"/>
      <c r="S211" s="22"/>
      <c r="T211" s="22"/>
      <c r="U211" s="22" t="s">
        <v>515</v>
      </c>
      <c r="V211" s="176"/>
    </row>
    <row r="212" spans="1:22" ht="15.75" customHeight="1">
      <c r="A212" s="11"/>
      <c r="B212" s="11"/>
      <c r="C212" s="11"/>
      <c r="D212" s="12"/>
      <c r="E212" s="12"/>
      <c r="F212" s="12"/>
      <c r="G212" s="276"/>
      <c r="H212" s="12"/>
      <c r="I212" s="12"/>
      <c r="J212" s="14"/>
      <c r="K212" s="420"/>
      <c r="L212" s="22"/>
      <c r="M212" s="22"/>
      <c r="N212" s="421"/>
      <c r="O212" s="422"/>
      <c r="P212" s="423"/>
      <c r="Q212" s="424"/>
      <c r="R212" s="57"/>
      <c r="S212" s="22"/>
      <c r="T212" s="22"/>
      <c r="U212" s="22" t="s">
        <v>516</v>
      </c>
      <c r="V212" s="176"/>
    </row>
    <row r="213" spans="1:22" ht="15.75" customHeight="1">
      <c r="A213" s="11"/>
      <c r="B213" s="11"/>
      <c r="C213" s="11"/>
      <c r="D213" s="12"/>
      <c r="E213" s="12"/>
      <c r="F213" s="12"/>
      <c r="G213" s="276"/>
      <c r="H213" s="12"/>
      <c r="I213" s="12"/>
      <c r="J213" s="14"/>
      <c r="K213" s="420"/>
      <c r="L213" s="22"/>
      <c r="M213" s="22"/>
      <c r="N213" s="421"/>
      <c r="O213" s="422"/>
      <c r="P213" s="423"/>
      <c r="Q213" s="424"/>
      <c r="R213" s="57"/>
      <c r="S213" s="22"/>
      <c r="T213" s="22"/>
      <c r="U213" s="22" t="s">
        <v>517</v>
      </c>
      <c r="V213" s="17"/>
    </row>
    <row r="214" spans="1:22" ht="15.75" customHeight="1">
      <c r="A214" s="11"/>
      <c r="B214" s="11"/>
      <c r="C214" s="11"/>
      <c r="D214" s="12"/>
      <c r="E214" s="12"/>
      <c r="F214" s="12"/>
      <c r="G214" s="276"/>
      <c r="H214" s="12"/>
      <c r="I214" s="12"/>
      <c r="J214" s="14"/>
      <c r="K214" s="295" t="s">
        <v>791</v>
      </c>
      <c r="L214" s="147"/>
      <c r="M214" s="147"/>
      <c r="N214" s="220" t="s">
        <v>874</v>
      </c>
      <c r="O214" s="186">
        <v>10</v>
      </c>
      <c r="P214" s="324">
        <v>20</v>
      </c>
      <c r="Q214" s="293">
        <v>20</v>
      </c>
      <c r="R214" s="294"/>
      <c r="S214" s="147"/>
      <c r="T214" s="147"/>
      <c r="U214" s="147"/>
      <c r="V214" s="397">
        <v>7.5</v>
      </c>
    </row>
    <row r="215" spans="1:22" ht="81">
      <c r="A215" s="11">
        <v>837</v>
      </c>
      <c r="B215" s="11">
        <v>858</v>
      </c>
      <c r="C215" s="11">
        <v>1208</v>
      </c>
      <c r="D215" s="12" t="s">
        <v>518</v>
      </c>
      <c r="E215" s="12" t="s">
        <v>869</v>
      </c>
      <c r="F215" s="12" t="s">
        <v>504</v>
      </c>
      <c r="G215" s="278"/>
      <c r="H215" s="12" t="s">
        <v>502</v>
      </c>
      <c r="I215" s="12" t="s">
        <v>519</v>
      </c>
      <c r="J215" s="14"/>
      <c r="K215" s="147"/>
      <c r="L215" s="147"/>
      <c r="M215" s="147"/>
      <c r="N215" s="220"/>
      <c r="O215" s="186"/>
      <c r="P215" s="324"/>
      <c r="Q215" s="293"/>
      <c r="R215" s="294">
        <v>1</v>
      </c>
      <c r="S215" s="147"/>
      <c r="T215" s="147"/>
      <c r="U215" s="147" t="s">
        <v>844</v>
      </c>
      <c r="V215" s="398"/>
    </row>
    <row r="216" spans="1:22" ht="13.5">
      <c r="A216" s="11"/>
      <c r="B216" s="11"/>
      <c r="C216" s="11"/>
      <c r="D216" s="12"/>
      <c r="E216" s="12"/>
      <c r="F216" s="12"/>
      <c r="G216" s="278"/>
      <c r="H216" s="12"/>
      <c r="I216" s="12"/>
      <c r="J216" s="14"/>
      <c r="K216" s="53" t="s">
        <v>789</v>
      </c>
      <c r="L216" s="22"/>
      <c r="M216" s="22"/>
      <c r="N216" s="25" t="s">
        <v>874</v>
      </c>
      <c r="O216" s="99">
        <v>10</v>
      </c>
      <c r="P216" s="269">
        <v>20</v>
      </c>
      <c r="Q216" s="166">
        <v>20</v>
      </c>
      <c r="R216" s="57"/>
      <c r="S216" s="22"/>
      <c r="T216" s="22"/>
      <c r="U216" s="22"/>
      <c r="V216" s="176">
        <v>10</v>
      </c>
    </row>
    <row r="217" spans="1:22" ht="96.75" customHeight="1">
      <c r="A217" s="11"/>
      <c r="B217" s="11"/>
      <c r="C217" s="11"/>
      <c r="D217" s="12"/>
      <c r="E217" s="12"/>
      <c r="F217" s="12"/>
      <c r="G217" s="278"/>
      <c r="H217" s="12"/>
      <c r="I217" s="12"/>
      <c r="J217" s="14"/>
      <c r="K217" s="420"/>
      <c r="L217" s="22"/>
      <c r="M217" s="22"/>
      <c r="N217" s="421"/>
      <c r="O217" s="422"/>
      <c r="P217" s="423"/>
      <c r="Q217" s="424"/>
      <c r="R217" s="57"/>
      <c r="S217" s="22"/>
      <c r="T217" s="22"/>
      <c r="U217" s="22" t="s">
        <v>843</v>
      </c>
      <c r="V217" s="176"/>
    </row>
    <row r="218" spans="1:22" ht="54" customHeight="1">
      <c r="A218" s="11"/>
      <c r="B218" s="11"/>
      <c r="C218" s="11"/>
      <c r="D218" s="12"/>
      <c r="E218" s="12"/>
      <c r="F218" s="12"/>
      <c r="G218" s="278"/>
      <c r="H218" s="12"/>
      <c r="I218" s="12"/>
      <c r="J218" s="14"/>
      <c r="K218" s="420"/>
      <c r="L218" s="22"/>
      <c r="M218" s="22"/>
      <c r="N218" s="421"/>
      <c r="O218" s="422"/>
      <c r="P218" s="423"/>
      <c r="Q218" s="424"/>
      <c r="R218" s="57"/>
      <c r="S218" s="22"/>
      <c r="T218" s="22"/>
      <c r="U218" s="22" t="s">
        <v>522</v>
      </c>
      <c r="V218" s="176"/>
    </row>
    <row r="219" spans="1:22" ht="13.5">
      <c r="A219" s="11"/>
      <c r="B219" s="11"/>
      <c r="C219" s="11"/>
      <c r="D219" s="12"/>
      <c r="E219" s="12"/>
      <c r="F219" s="12"/>
      <c r="G219" s="278"/>
      <c r="H219" s="12"/>
      <c r="I219" s="12"/>
      <c r="J219" s="14"/>
      <c r="K219" s="295" t="s">
        <v>790</v>
      </c>
      <c r="L219" s="147"/>
      <c r="M219" s="147"/>
      <c r="N219" s="220" t="s">
        <v>874</v>
      </c>
      <c r="O219" s="186">
        <v>10</v>
      </c>
      <c r="P219" s="324">
        <v>20</v>
      </c>
      <c r="Q219" s="293">
        <v>30</v>
      </c>
      <c r="R219" s="294"/>
      <c r="S219" s="147"/>
      <c r="T219" s="147"/>
      <c r="U219" s="147"/>
      <c r="V219" s="398">
        <v>3.5</v>
      </c>
    </row>
    <row r="220" spans="1:22" ht="15.75" customHeight="1">
      <c r="A220" s="11"/>
      <c r="B220" s="11"/>
      <c r="C220" s="11"/>
      <c r="D220" s="12"/>
      <c r="E220" s="12"/>
      <c r="F220" s="12"/>
      <c r="G220" s="278"/>
      <c r="H220" s="12"/>
      <c r="I220" s="12"/>
      <c r="J220" s="14"/>
      <c r="K220" s="428"/>
      <c r="L220" s="147"/>
      <c r="M220" s="147"/>
      <c r="N220" s="429"/>
      <c r="O220" s="425"/>
      <c r="P220" s="426"/>
      <c r="Q220" s="427"/>
      <c r="R220" s="294"/>
      <c r="S220" s="147"/>
      <c r="T220" s="147"/>
      <c r="U220" s="147" t="s">
        <v>507</v>
      </c>
      <c r="V220" s="398"/>
    </row>
    <row r="221" spans="1:22" ht="15.75" customHeight="1">
      <c r="A221" s="11"/>
      <c r="B221" s="11"/>
      <c r="C221" s="11"/>
      <c r="D221" s="12"/>
      <c r="E221" s="12"/>
      <c r="F221" s="12"/>
      <c r="G221" s="276"/>
      <c r="H221" s="12"/>
      <c r="I221" s="12"/>
      <c r="J221" s="14"/>
      <c r="K221" s="428"/>
      <c r="L221" s="147"/>
      <c r="M221" s="147"/>
      <c r="N221" s="429"/>
      <c r="O221" s="425"/>
      <c r="P221" s="426"/>
      <c r="Q221" s="427"/>
      <c r="R221" s="294"/>
      <c r="S221" s="147"/>
      <c r="T221" s="147"/>
      <c r="U221" s="147" t="s">
        <v>508</v>
      </c>
      <c r="V221" s="375"/>
    </row>
    <row r="222" spans="1:22" ht="15.75" customHeight="1">
      <c r="A222" s="11"/>
      <c r="B222" s="11"/>
      <c r="C222" s="11"/>
      <c r="D222" s="12"/>
      <c r="E222" s="12"/>
      <c r="F222" s="12"/>
      <c r="G222" s="278"/>
      <c r="H222" s="12"/>
      <c r="I222" s="12"/>
      <c r="J222" s="14"/>
      <c r="K222" s="428"/>
      <c r="L222" s="147"/>
      <c r="M222" s="147"/>
      <c r="N222" s="429"/>
      <c r="O222" s="425"/>
      <c r="P222" s="426"/>
      <c r="Q222" s="427"/>
      <c r="R222" s="294"/>
      <c r="S222" s="147"/>
      <c r="T222" s="147"/>
      <c r="U222" s="147" t="s">
        <v>509</v>
      </c>
      <c r="V222" s="375"/>
    </row>
    <row r="223" spans="1:22" ht="27">
      <c r="A223" s="11"/>
      <c r="B223" s="11"/>
      <c r="C223" s="11"/>
      <c r="D223" s="12"/>
      <c r="E223" s="12"/>
      <c r="F223" s="12"/>
      <c r="G223" s="276"/>
      <c r="H223" s="12"/>
      <c r="I223" s="12"/>
      <c r="J223" s="14"/>
      <c r="K223" s="428"/>
      <c r="L223" s="147"/>
      <c r="M223" s="147"/>
      <c r="N223" s="429"/>
      <c r="O223" s="425"/>
      <c r="P223" s="426"/>
      <c r="Q223" s="427"/>
      <c r="R223" s="294"/>
      <c r="S223" s="147"/>
      <c r="T223" s="147"/>
      <c r="U223" s="147" t="s">
        <v>510</v>
      </c>
      <c r="V223" s="375"/>
    </row>
    <row r="224" spans="1:22" ht="15.75" customHeight="1">
      <c r="A224" s="11"/>
      <c r="B224" s="11"/>
      <c r="C224" s="11"/>
      <c r="D224" s="12"/>
      <c r="E224" s="12"/>
      <c r="F224" s="12"/>
      <c r="G224" s="276"/>
      <c r="H224" s="12"/>
      <c r="I224" s="12"/>
      <c r="J224" s="14"/>
      <c r="K224" s="428"/>
      <c r="L224" s="147"/>
      <c r="M224" s="147"/>
      <c r="N224" s="429"/>
      <c r="O224" s="425"/>
      <c r="P224" s="426"/>
      <c r="Q224" s="427"/>
      <c r="R224" s="294"/>
      <c r="S224" s="147"/>
      <c r="T224" s="147"/>
      <c r="U224" s="147" t="s">
        <v>524</v>
      </c>
      <c r="V224" s="375"/>
    </row>
    <row r="225" spans="1:22" ht="15.75" customHeight="1">
      <c r="A225" s="11"/>
      <c r="B225" s="11"/>
      <c r="C225" s="11"/>
      <c r="D225" s="12"/>
      <c r="E225" s="12"/>
      <c r="F225" s="12"/>
      <c r="G225" s="276"/>
      <c r="H225" s="12"/>
      <c r="I225" s="12"/>
      <c r="J225" s="14"/>
      <c r="K225" s="428"/>
      <c r="L225" s="147"/>
      <c r="M225" s="147"/>
      <c r="N225" s="429"/>
      <c r="O225" s="425"/>
      <c r="P225" s="426"/>
      <c r="Q225" s="427"/>
      <c r="R225" s="294"/>
      <c r="S225" s="147"/>
      <c r="T225" s="147"/>
      <c r="U225" s="147" t="s">
        <v>512</v>
      </c>
      <c r="V225" s="398"/>
    </row>
    <row r="226" spans="1:22" ht="15.75" customHeight="1">
      <c r="A226" s="11"/>
      <c r="B226" s="11"/>
      <c r="C226" s="11"/>
      <c r="D226" s="12"/>
      <c r="E226" s="12"/>
      <c r="F226" s="12"/>
      <c r="G226" s="278"/>
      <c r="H226" s="12"/>
      <c r="I226" s="12"/>
      <c r="J226" s="14"/>
      <c r="K226" s="428"/>
      <c r="L226" s="147"/>
      <c r="M226" s="147"/>
      <c r="N226" s="429"/>
      <c r="O226" s="425"/>
      <c r="P226" s="426"/>
      <c r="Q226" s="427"/>
      <c r="R226" s="294"/>
      <c r="S226" s="147"/>
      <c r="T226" s="147"/>
      <c r="U226" s="147" t="s">
        <v>515</v>
      </c>
      <c r="V226" s="398"/>
    </row>
    <row r="227" spans="1:22" ht="15.75" customHeight="1">
      <c r="A227" s="11"/>
      <c r="B227" s="11"/>
      <c r="C227" s="11"/>
      <c r="D227" s="12"/>
      <c r="E227" s="12"/>
      <c r="F227" s="12"/>
      <c r="G227" s="278"/>
      <c r="H227" s="12"/>
      <c r="I227" s="12"/>
      <c r="J227" s="14"/>
      <c r="K227" s="428"/>
      <c r="L227" s="147"/>
      <c r="M227" s="147"/>
      <c r="N227" s="429"/>
      <c r="O227" s="425"/>
      <c r="P227" s="426"/>
      <c r="Q227" s="427"/>
      <c r="R227" s="294"/>
      <c r="S227" s="147"/>
      <c r="T227" s="147"/>
      <c r="U227" s="147" t="s">
        <v>525</v>
      </c>
      <c r="V227" s="375"/>
    </row>
    <row r="228" spans="1:22" ht="15.75" customHeight="1">
      <c r="A228" s="11"/>
      <c r="B228" s="11"/>
      <c r="C228" s="11"/>
      <c r="D228" s="12"/>
      <c r="E228" s="12"/>
      <c r="F228" s="12"/>
      <c r="G228" s="278"/>
      <c r="H228" s="12"/>
      <c r="I228" s="12"/>
      <c r="J228" s="14"/>
      <c r="K228" s="428"/>
      <c r="L228" s="147"/>
      <c r="M228" s="147"/>
      <c r="N228" s="429"/>
      <c r="O228" s="425"/>
      <c r="P228" s="426"/>
      <c r="Q228" s="427"/>
      <c r="R228" s="294"/>
      <c r="S228" s="147"/>
      <c r="T228" s="147"/>
      <c r="U228" s="147" t="s">
        <v>516</v>
      </c>
      <c r="V228" s="398"/>
    </row>
    <row r="229" spans="1:22" ht="15.75" customHeight="1">
      <c r="A229" s="11"/>
      <c r="B229" s="11"/>
      <c r="C229" s="11"/>
      <c r="D229" s="12"/>
      <c r="E229" s="12"/>
      <c r="F229" s="12"/>
      <c r="G229" s="278"/>
      <c r="H229" s="12"/>
      <c r="I229" s="12"/>
      <c r="J229" s="14"/>
      <c r="K229" s="428"/>
      <c r="L229" s="147"/>
      <c r="M229" s="147"/>
      <c r="N229" s="429"/>
      <c r="O229" s="425"/>
      <c r="P229" s="426"/>
      <c r="Q229" s="427"/>
      <c r="R229" s="294"/>
      <c r="S229" s="147"/>
      <c r="T229" s="147"/>
      <c r="U229" s="399" t="s">
        <v>526</v>
      </c>
      <c r="V229" s="375"/>
    </row>
    <row r="230" spans="1:22" ht="15.75" customHeight="1">
      <c r="A230" s="11"/>
      <c r="B230" s="11"/>
      <c r="C230" s="11"/>
      <c r="D230" s="12"/>
      <c r="E230" s="12"/>
      <c r="F230" s="12"/>
      <c r="G230" s="276"/>
      <c r="H230" s="12"/>
      <c r="I230" s="12"/>
      <c r="J230" s="14"/>
      <c r="K230" s="428"/>
      <c r="L230" s="147"/>
      <c r="M230" s="147"/>
      <c r="N230" s="429"/>
      <c r="O230" s="425"/>
      <c r="P230" s="426"/>
      <c r="Q230" s="427"/>
      <c r="R230" s="294"/>
      <c r="S230" s="147"/>
      <c r="T230" s="147"/>
      <c r="U230" s="147" t="s">
        <v>517</v>
      </c>
      <c r="V230" s="375"/>
    </row>
    <row r="231" spans="1:22" ht="15.75" customHeight="1">
      <c r="A231" s="11"/>
      <c r="B231" s="11"/>
      <c r="C231" s="11"/>
      <c r="D231" s="12"/>
      <c r="E231" s="12"/>
      <c r="F231" s="12"/>
      <c r="G231" s="278"/>
      <c r="H231" s="12"/>
      <c r="I231" s="12"/>
      <c r="J231" s="14"/>
      <c r="K231" s="15" t="s">
        <v>626</v>
      </c>
      <c r="L231" s="22"/>
      <c r="M231" s="22"/>
      <c r="N231" s="25" t="s">
        <v>874</v>
      </c>
      <c r="O231" s="99">
        <v>10</v>
      </c>
      <c r="P231" s="269">
        <v>15</v>
      </c>
      <c r="Q231" s="166">
        <v>20</v>
      </c>
      <c r="R231" s="57"/>
      <c r="S231" s="22"/>
      <c r="T231" s="22"/>
      <c r="U231" s="22"/>
      <c r="V231" s="246">
        <v>4</v>
      </c>
    </row>
    <row r="232" spans="1:22" ht="96" customHeight="1">
      <c r="A232" s="11">
        <v>835</v>
      </c>
      <c r="B232" s="11">
        <v>856</v>
      </c>
      <c r="C232" s="11">
        <v>1206</v>
      </c>
      <c r="D232" s="12" t="s">
        <v>527</v>
      </c>
      <c r="E232" s="12" t="s">
        <v>869</v>
      </c>
      <c r="F232" s="12" t="s">
        <v>504</v>
      </c>
      <c r="G232" s="278"/>
      <c r="H232" s="12" t="s">
        <v>502</v>
      </c>
      <c r="I232" s="12" t="s">
        <v>528</v>
      </c>
      <c r="J232" s="14"/>
      <c r="K232" s="22"/>
      <c r="L232" s="22"/>
      <c r="M232" s="22"/>
      <c r="N232" s="25"/>
      <c r="O232" s="99"/>
      <c r="P232" s="269"/>
      <c r="Q232" s="166"/>
      <c r="R232" s="57">
        <v>1</v>
      </c>
      <c r="S232" s="22"/>
      <c r="T232" s="22"/>
      <c r="U232" s="22" t="s">
        <v>831</v>
      </c>
      <c r="V232" s="177"/>
    </row>
    <row r="233" spans="1:22" ht="94.5">
      <c r="A233" s="11"/>
      <c r="B233" s="11"/>
      <c r="C233" s="11"/>
      <c r="D233" s="12"/>
      <c r="E233" s="12"/>
      <c r="F233" s="12"/>
      <c r="G233" s="278"/>
      <c r="H233" s="12"/>
      <c r="I233" s="12"/>
      <c r="J233" s="14"/>
      <c r="K233" s="326" t="s">
        <v>627</v>
      </c>
      <c r="L233" s="147"/>
      <c r="M233" s="147"/>
      <c r="N233" s="220" t="s">
        <v>874</v>
      </c>
      <c r="O233" s="186"/>
      <c r="P233" s="324"/>
      <c r="Q233" s="293">
        <v>40</v>
      </c>
      <c r="R233" s="294"/>
      <c r="S233" s="147"/>
      <c r="T233" s="147"/>
      <c r="U233" s="147" t="s">
        <v>831</v>
      </c>
      <c r="V233" s="397">
        <v>3</v>
      </c>
    </row>
    <row r="234" spans="1:22" ht="13.5">
      <c r="A234" s="11"/>
      <c r="B234" s="11"/>
      <c r="C234" s="11"/>
      <c r="D234" s="12"/>
      <c r="E234" s="12"/>
      <c r="F234" s="12"/>
      <c r="G234" s="278"/>
      <c r="H234" s="12"/>
      <c r="I234" s="12"/>
      <c r="J234" s="14"/>
      <c r="K234" s="53" t="s">
        <v>788</v>
      </c>
      <c r="L234" s="22"/>
      <c r="M234" s="22"/>
      <c r="N234" s="25" t="s">
        <v>874</v>
      </c>
      <c r="O234" s="99">
        <v>1</v>
      </c>
      <c r="P234" s="269">
        <v>3</v>
      </c>
      <c r="Q234" s="166">
        <v>5</v>
      </c>
      <c r="R234" s="57"/>
      <c r="S234" s="22"/>
      <c r="T234" s="22"/>
      <c r="U234" s="22"/>
      <c r="V234" s="176">
        <v>50</v>
      </c>
    </row>
    <row r="235" spans="1:22" ht="15.75" customHeight="1">
      <c r="A235" s="11">
        <v>838</v>
      </c>
      <c r="B235" s="11">
        <v>859</v>
      </c>
      <c r="C235" s="11">
        <v>1209</v>
      </c>
      <c r="D235" s="12" t="s">
        <v>530</v>
      </c>
      <c r="E235" s="12" t="s">
        <v>869</v>
      </c>
      <c r="F235" s="12" t="s">
        <v>504</v>
      </c>
      <c r="G235" s="278"/>
      <c r="H235" s="12" t="s">
        <v>502</v>
      </c>
      <c r="I235" s="12" t="s">
        <v>531</v>
      </c>
      <c r="J235" s="14"/>
      <c r="K235" s="420"/>
      <c r="L235" s="22"/>
      <c r="M235" s="22"/>
      <c r="N235" s="421"/>
      <c r="O235" s="422"/>
      <c r="P235" s="423"/>
      <c r="Q235" s="424"/>
      <c r="R235" s="57">
        <v>1</v>
      </c>
      <c r="S235" s="22"/>
      <c r="T235" s="22"/>
      <c r="U235" s="22" t="s">
        <v>533</v>
      </c>
      <c r="V235" s="176"/>
    </row>
    <row r="236" spans="1:22" ht="15.75" customHeight="1">
      <c r="A236" s="11"/>
      <c r="B236" s="11"/>
      <c r="C236" s="11"/>
      <c r="D236" s="12"/>
      <c r="E236" s="12"/>
      <c r="F236" s="12"/>
      <c r="G236" s="278"/>
      <c r="H236" s="12"/>
      <c r="I236" s="12"/>
      <c r="J236" s="14"/>
      <c r="K236" s="420"/>
      <c r="L236" s="22"/>
      <c r="M236" s="22"/>
      <c r="N236" s="421"/>
      <c r="O236" s="422"/>
      <c r="P236" s="423"/>
      <c r="Q236" s="424"/>
      <c r="R236" s="57"/>
      <c r="S236" s="22"/>
      <c r="T236" s="22"/>
      <c r="U236" s="22" t="s">
        <v>508</v>
      </c>
      <c r="V236" s="17"/>
    </row>
    <row r="237" spans="1:22" ht="15.75" customHeight="1">
      <c r="A237" s="11"/>
      <c r="B237" s="11"/>
      <c r="C237" s="11"/>
      <c r="D237" s="12"/>
      <c r="E237" s="12"/>
      <c r="F237" s="12"/>
      <c r="G237" s="278"/>
      <c r="H237" s="12"/>
      <c r="I237" s="12"/>
      <c r="J237" s="14"/>
      <c r="K237" s="420"/>
      <c r="L237" s="22"/>
      <c r="M237" s="22"/>
      <c r="N237" s="421"/>
      <c r="O237" s="422"/>
      <c r="P237" s="423"/>
      <c r="Q237" s="424"/>
      <c r="R237" s="57"/>
      <c r="S237" s="22"/>
      <c r="T237" s="22"/>
      <c r="U237" s="22" t="s">
        <v>534</v>
      </c>
      <c r="V237" s="17"/>
    </row>
    <row r="238" spans="1:22" ht="27">
      <c r="A238" s="11"/>
      <c r="B238" s="11"/>
      <c r="C238" s="11"/>
      <c r="D238" s="12"/>
      <c r="E238" s="12"/>
      <c r="F238" s="12"/>
      <c r="G238" s="276"/>
      <c r="H238" s="12"/>
      <c r="I238" s="12"/>
      <c r="J238" s="14"/>
      <c r="K238" s="420"/>
      <c r="L238" s="22"/>
      <c r="M238" s="22"/>
      <c r="N238" s="421"/>
      <c r="O238" s="422"/>
      <c r="P238" s="423"/>
      <c r="Q238" s="424"/>
      <c r="R238" s="57"/>
      <c r="S238" s="22"/>
      <c r="T238" s="22"/>
      <c r="U238" s="22" t="s">
        <v>535</v>
      </c>
      <c r="V238" s="17"/>
    </row>
    <row r="239" spans="1:22" ht="13.5">
      <c r="A239" s="11"/>
      <c r="B239" s="11"/>
      <c r="C239" s="11"/>
      <c r="D239" s="12"/>
      <c r="E239" s="12"/>
      <c r="F239" s="12"/>
      <c r="G239" s="278"/>
      <c r="H239" s="12"/>
      <c r="I239" s="12"/>
      <c r="J239" s="14"/>
      <c r="K239" s="420"/>
      <c r="L239" s="22"/>
      <c r="M239" s="22"/>
      <c r="N239" s="421"/>
      <c r="O239" s="422"/>
      <c r="P239" s="423"/>
      <c r="Q239" s="424"/>
      <c r="R239" s="57"/>
      <c r="S239" s="22"/>
      <c r="T239" s="22"/>
      <c r="U239" s="22" t="s">
        <v>536</v>
      </c>
      <c r="V239" s="17"/>
    </row>
    <row r="240" spans="1:22" ht="13.5">
      <c r="A240" s="11"/>
      <c r="B240" s="11"/>
      <c r="C240" s="11"/>
      <c r="D240" s="12"/>
      <c r="E240" s="12"/>
      <c r="F240" s="12"/>
      <c r="G240" s="278"/>
      <c r="H240" s="12"/>
      <c r="I240" s="12"/>
      <c r="J240" s="14"/>
      <c r="K240" s="420"/>
      <c r="L240" s="22"/>
      <c r="M240" s="22"/>
      <c r="N240" s="421"/>
      <c r="O240" s="422"/>
      <c r="P240" s="423"/>
      <c r="Q240" s="424"/>
      <c r="R240" s="57"/>
      <c r="S240" s="22"/>
      <c r="T240" s="22"/>
      <c r="U240" s="22" t="s">
        <v>537</v>
      </c>
      <c r="V240" s="17"/>
    </row>
    <row r="241" spans="1:22" ht="13.5">
      <c r="A241" s="11"/>
      <c r="B241" s="11"/>
      <c r="C241" s="11"/>
      <c r="D241" s="12"/>
      <c r="E241" s="12"/>
      <c r="F241" s="12"/>
      <c r="G241" s="278"/>
      <c r="H241" s="12"/>
      <c r="I241" s="12"/>
      <c r="J241" s="14"/>
      <c r="K241" s="420"/>
      <c r="L241" s="22"/>
      <c r="M241" s="22"/>
      <c r="N241" s="421"/>
      <c r="O241" s="422"/>
      <c r="P241" s="423"/>
      <c r="Q241" s="424"/>
      <c r="R241" s="57"/>
      <c r="S241" s="22"/>
      <c r="T241" s="22"/>
      <c r="U241" s="22" t="s">
        <v>517</v>
      </c>
      <c r="V241" s="17"/>
    </row>
    <row r="242" spans="1:22" ht="13.5">
      <c r="A242" s="11"/>
      <c r="B242" s="11"/>
      <c r="C242" s="11"/>
      <c r="D242" s="12"/>
      <c r="E242" s="12"/>
      <c r="F242" s="12"/>
      <c r="G242" s="278"/>
      <c r="H242" s="12"/>
      <c r="I242" s="12"/>
      <c r="J242" s="14"/>
      <c r="K242" s="295" t="s">
        <v>787</v>
      </c>
      <c r="L242" s="147"/>
      <c r="M242" s="147"/>
      <c r="N242" s="220" t="s">
        <v>53</v>
      </c>
      <c r="O242" s="186" t="s">
        <v>539</v>
      </c>
      <c r="P242" s="324">
        <v>50</v>
      </c>
      <c r="Q242" s="293">
        <v>50</v>
      </c>
      <c r="R242" s="294"/>
      <c r="S242" s="147"/>
      <c r="T242" s="147"/>
      <c r="U242" s="147"/>
      <c r="V242" s="397">
        <v>60</v>
      </c>
    </row>
    <row r="243" spans="1:22" ht="13.5" customHeight="1">
      <c r="A243" s="11"/>
      <c r="B243" s="11"/>
      <c r="C243" s="11"/>
      <c r="D243" s="12"/>
      <c r="E243" s="12"/>
      <c r="F243" s="12"/>
      <c r="G243" s="276"/>
      <c r="H243" s="12"/>
      <c r="I243" s="12"/>
      <c r="J243" s="17"/>
      <c r="K243" s="428"/>
      <c r="L243" s="147"/>
      <c r="M243" s="147"/>
      <c r="N243" s="429"/>
      <c r="O243" s="425"/>
      <c r="P243" s="426"/>
      <c r="Q243" s="427"/>
      <c r="R243" s="294"/>
      <c r="S243" s="147"/>
      <c r="T243" s="147"/>
      <c r="U243" s="147" t="s">
        <v>540</v>
      </c>
      <c r="V243" s="375"/>
    </row>
    <row r="244" spans="1:22" ht="15.75" customHeight="1">
      <c r="A244" s="11"/>
      <c r="B244" s="11"/>
      <c r="C244" s="11"/>
      <c r="D244" s="12"/>
      <c r="E244" s="12"/>
      <c r="F244" s="12"/>
      <c r="G244" s="278"/>
      <c r="H244" s="12"/>
      <c r="I244" s="12"/>
      <c r="J244" s="17"/>
      <c r="K244" s="428"/>
      <c r="L244" s="147"/>
      <c r="M244" s="147"/>
      <c r="N244" s="429"/>
      <c r="O244" s="425"/>
      <c r="P244" s="426"/>
      <c r="Q244" s="427"/>
      <c r="R244" s="294"/>
      <c r="S244" s="147"/>
      <c r="T244" s="147"/>
      <c r="U244" s="147" t="s">
        <v>541</v>
      </c>
      <c r="V244" s="375"/>
    </row>
    <row r="245" spans="1:22" ht="30.75" customHeight="1">
      <c r="A245" s="11"/>
      <c r="B245" s="11"/>
      <c r="C245" s="11"/>
      <c r="D245" s="12"/>
      <c r="E245" s="12"/>
      <c r="F245" s="12"/>
      <c r="G245" s="278"/>
      <c r="H245" s="12"/>
      <c r="I245" s="12"/>
      <c r="J245" s="17"/>
      <c r="K245" s="428"/>
      <c r="L245" s="147"/>
      <c r="M245" s="147"/>
      <c r="N245" s="429"/>
      <c r="O245" s="425"/>
      <c r="P245" s="426"/>
      <c r="Q245" s="427"/>
      <c r="R245" s="294"/>
      <c r="S245" s="147"/>
      <c r="T245" s="147"/>
      <c r="U245" s="147" t="s">
        <v>542</v>
      </c>
      <c r="V245" s="398"/>
    </row>
    <row r="246" spans="1:22" ht="27" customHeight="1">
      <c r="A246" s="11"/>
      <c r="B246" s="11"/>
      <c r="C246" s="11"/>
      <c r="D246" s="12"/>
      <c r="E246" s="12"/>
      <c r="F246" s="12"/>
      <c r="G246" s="278"/>
      <c r="H246" s="12"/>
      <c r="I246" s="12"/>
      <c r="J246" s="17"/>
      <c r="K246" s="428"/>
      <c r="L246" s="147"/>
      <c r="M246" s="147"/>
      <c r="N246" s="429"/>
      <c r="O246" s="425"/>
      <c r="P246" s="426"/>
      <c r="Q246" s="427"/>
      <c r="R246" s="294"/>
      <c r="S246" s="147"/>
      <c r="T246" s="147"/>
      <c r="U246" s="147" t="s">
        <v>543</v>
      </c>
      <c r="V246" s="398"/>
    </row>
    <row r="247" spans="1:22" ht="14.25" customHeight="1">
      <c r="A247" s="11"/>
      <c r="B247" s="11"/>
      <c r="C247" s="11"/>
      <c r="D247" s="12"/>
      <c r="E247" s="12"/>
      <c r="F247" s="12"/>
      <c r="G247" s="278"/>
      <c r="H247" s="12"/>
      <c r="I247" s="12"/>
      <c r="J247" s="17"/>
      <c r="K247" s="428"/>
      <c r="L247" s="147"/>
      <c r="M247" s="147"/>
      <c r="N247" s="429"/>
      <c r="O247" s="425"/>
      <c r="P247" s="426"/>
      <c r="Q247" s="427"/>
      <c r="R247" s="294"/>
      <c r="S247" s="147"/>
      <c r="T247" s="147"/>
      <c r="U247" s="147" t="s">
        <v>544</v>
      </c>
      <c r="V247" s="398"/>
    </row>
    <row r="248" spans="1:22" ht="13.5">
      <c r="A248" s="11"/>
      <c r="B248" s="11"/>
      <c r="C248" s="11"/>
      <c r="D248" s="12"/>
      <c r="E248" s="12"/>
      <c r="F248" s="12"/>
      <c r="G248" s="278"/>
      <c r="H248" s="12"/>
      <c r="I248" s="12"/>
      <c r="J248" s="17"/>
      <c r="K248" s="428"/>
      <c r="L248" s="147"/>
      <c r="M248" s="147"/>
      <c r="N248" s="429"/>
      <c r="O248" s="425"/>
      <c r="P248" s="426"/>
      <c r="Q248" s="427"/>
      <c r="R248" s="294"/>
      <c r="S248" s="147"/>
      <c r="T248" s="147"/>
      <c r="U248" s="147" t="s">
        <v>545</v>
      </c>
      <c r="V248" s="375"/>
    </row>
    <row r="249" spans="1:22" ht="27">
      <c r="A249" s="11"/>
      <c r="B249" s="11"/>
      <c r="C249" s="11"/>
      <c r="D249" s="12"/>
      <c r="E249" s="12"/>
      <c r="F249" s="12"/>
      <c r="G249" s="278"/>
      <c r="H249" s="12"/>
      <c r="I249" s="12"/>
      <c r="J249" s="17"/>
      <c r="K249" s="428"/>
      <c r="L249" s="147"/>
      <c r="M249" s="147"/>
      <c r="N249" s="429"/>
      <c r="O249" s="425"/>
      <c r="P249" s="426"/>
      <c r="Q249" s="427"/>
      <c r="R249" s="294"/>
      <c r="S249" s="147"/>
      <c r="T249" s="147"/>
      <c r="U249" s="147" t="s">
        <v>669</v>
      </c>
      <c r="V249" s="375"/>
    </row>
    <row r="250" spans="1:22" ht="13.5">
      <c r="A250" s="11"/>
      <c r="B250" s="11"/>
      <c r="C250" s="11"/>
      <c r="D250" s="12"/>
      <c r="E250" s="12"/>
      <c r="F250" s="12"/>
      <c r="G250" s="278"/>
      <c r="H250" s="12"/>
      <c r="I250" s="12"/>
      <c r="J250" s="17"/>
      <c r="K250" s="428"/>
      <c r="L250" s="147"/>
      <c r="M250" s="147"/>
      <c r="N250" s="429"/>
      <c r="O250" s="425"/>
      <c r="P250" s="426"/>
      <c r="Q250" s="427"/>
      <c r="R250" s="294"/>
      <c r="S250" s="147"/>
      <c r="T250" s="147"/>
      <c r="U250" s="147" t="s">
        <v>517</v>
      </c>
      <c r="V250" s="375"/>
    </row>
    <row r="251" spans="1:22" ht="81">
      <c r="A251" s="11"/>
      <c r="B251" s="11"/>
      <c r="C251" s="11"/>
      <c r="D251" s="12"/>
      <c r="E251" s="12"/>
      <c r="F251" s="12"/>
      <c r="G251" s="278"/>
      <c r="H251" s="12"/>
      <c r="I251" s="12"/>
      <c r="J251" s="17"/>
      <c r="K251" s="51" t="s">
        <v>628</v>
      </c>
      <c r="L251" s="51" t="s">
        <v>628</v>
      </c>
      <c r="M251" s="51" t="s">
        <v>628</v>
      </c>
      <c r="N251" s="25"/>
      <c r="O251" s="99"/>
      <c r="P251" s="269"/>
      <c r="Q251" s="166">
        <v>20</v>
      </c>
      <c r="R251" s="57"/>
      <c r="S251" s="22"/>
      <c r="T251" s="22"/>
      <c r="U251" s="22" t="s">
        <v>844</v>
      </c>
      <c r="V251" s="246">
        <v>7.5</v>
      </c>
    </row>
    <row r="252" spans="1:22" ht="13.5">
      <c r="A252" s="11"/>
      <c r="B252" s="11"/>
      <c r="C252" s="11"/>
      <c r="D252" s="12"/>
      <c r="E252" s="12"/>
      <c r="F252" s="12"/>
      <c r="G252" s="278"/>
      <c r="H252" s="12"/>
      <c r="I252" s="12"/>
      <c r="J252" s="17"/>
      <c r="K252" s="219" t="s">
        <v>575</v>
      </c>
      <c r="L252" s="147"/>
      <c r="M252" s="147"/>
      <c r="N252" s="220" t="s">
        <v>53</v>
      </c>
      <c r="O252" s="186"/>
      <c r="P252" s="324"/>
      <c r="Q252" s="293">
        <v>30</v>
      </c>
      <c r="R252" s="294"/>
      <c r="S252" s="147"/>
      <c r="T252" s="147"/>
      <c r="U252" s="147" t="s">
        <v>576</v>
      </c>
      <c r="V252" s="397">
        <v>55</v>
      </c>
    </row>
    <row r="253" spans="1:22" ht="13.5">
      <c r="A253" s="11"/>
      <c r="B253" s="11"/>
      <c r="C253" s="11"/>
      <c r="D253" s="12"/>
      <c r="E253" s="12"/>
      <c r="F253" s="12"/>
      <c r="G253" s="275">
        <v>575</v>
      </c>
      <c r="H253" s="16"/>
      <c r="I253" s="16"/>
      <c r="J253" s="21" t="s">
        <v>670</v>
      </c>
      <c r="K253" s="22"/>
      <c r="L253" s="12"/>
      <c r="M253" s="12"/>
      <c r="N253" s="25"/>
      <c r="O253" s="99"/>
      <c r="P253" s="269"/>
      <c r="Q253" s="166"/>
      <c r="R253" s="57"/>
      <c r="S253" s="22"/>
      <c r="T253" s="22"/>
      <c r="U253" s="22"/>
      <c r="V253" s="17"/>
    </row>
    <row r="254" spans="1:22" ht="13.5">
      <c r="A254" s="11"/>
      <c r="B254" s="11"/>
      <c r="C254" s="11"/>
      <c r="D254" s="12"/>
      <c r="E254" s="12"/>
      <c r="F254" s="12"/>
      <c r="G254" s="275"/>
      <c r="H254" s="16"/>
      <c r="I254" s="16"/>
      <c r="J254" s="21"/>
      <c r="K254" s="53" t="s">
        <v>786</v>
      </c>
      <c r="L254" s="12"/>
      <c r="M254" s="12"/>
      <c r="N254" s="25" t="s">
        <v>874</v>
      </c>
      <c r="O254" s="99">
        <v>5</v>
      </c>
      <c r="P254" s="269">
        <v>10</v>
      </c>
      <c r="Q254" s="166">
        <v>20</v>
      </c>
      <c r="R254" s="57"/>
      <c r="S254" s="22"/>
      <c r="T254" s="22"/>
      <c r="U254" s="22"/>
      <c r="V254" s="246">
        <v>1.4</v>
      </c>
    </row>
    <row r="255" spans="1:22" ht="25.5" customHeight="1">
      <c r="A255" s="11">
        <v>839</v>
      </c>
      <c r="B255" s="11">
        <v>861</v>
      </c>
      <c r="C255" s="11">
        <v>1202</v>
      </c>
      <c r="D255" s="12" t="s">
        <v>671</v>
      </c>
      <c r="E255" s="12" t="s">
        <v>869</v>
      </c>
      <c r="F255" s="12" t="s">
        <v>504</v>
      </c>
      <c r="G255" s="276"/>
      <c r="H255" s="12" t="s">
        <v>672</v>
      </c>
      <c r="I255" s="12" t="s">
        <v>673</v>
      </c>
      <c r="J255" s="17"/>
      <c r="K255" s="420"/>
      <c r="L255" s="22"/>
      <c r="M255" s="22"/>
      <c r="N255" s="421"/>
      <c r="O255" s="422"/>
      <c r="P255" s="423"/>
      <c r="Q255" s="424"/>
      <c r="R255" s="57">
        <v>1</v>
      </c>
      <c r="S255" s="22"/>
      <c r="T255" s="22"/>
      <c r="U255" s="22" t="s">
        <v>675</v>
      </c>
      <c r="V255" s="176"/>
    </row>
    <row r="256" spans="1:22" ht="27">
      <c r="A256" s="11"/>
      <c r="B256" s="11"/>
      <c r="C256" s="11"/>
      <c r="D256" s="12"/>
      <c r="E256" s="12"/>
      <c r="F256" s="12"/>
      <c r="G256" s="276"/>
      <c r="H256" s="12"/>
      <c r="I256" s="12"/>
      <c r="J256" s="17"/>
      <c r="K256" s="420"/>
      <c r="L256" s="22"/>
      <c r="M256" s="22"/>
      <c r="N256" s="421"/>
      <c r="O256" s="422"/>
      <c r="P256" s="423"/>
      <c r="Q256" s="424"/>
      <c r="R256" s="57"/>
      <c r="S256" s="22"/>
      <c r="T256" s="22"/>
      <c r="U256" s="22" t="s">
        <v>676</v>
      </c>
      <c r="V256" s="176"/>
    </row>
    <row r="257" spans="1:22" ht="13.5">
      <c r="A257" s="11"/>
      <c r="B257" s="11"/>
      <c r="C257" s="11"/>
      <c r="D257" s="12"/>
      <c r="E257" s="12"/>
      <c r="F257" s="12"/>
      <c r="G257" s="276"/>
      <c r="H257" s="12"/>
      <c r="I257" s="12"/>
      <c r="J257" s="17"/>
      <c r="K257" s="420"/>
      <c r="L257" s="22"/>
      <c r="M257" s="22"/>
      <c r="N257" s="421"/>
      <c r="O257" s="422"/>
      <c r="P257" s="423"/>
      <c r="Q257" s="424"/>
      <c r="R257" s="57"/>
      <c r="S257" s="22"/>
      <c r="T257" s="22"/>
      <c r="U257" s="22" t="s">
        <v>677</v>
      </c>
      <c r="V257" s="176"/>
    </row>
    <row r="258" spans="1:22" ht="13.5">
      <c r="A258" s="11"/>
      <c r="B258" s="11"/>
      <c r="C258" s="11"/>
      <c r="D258" s="12"/>
      <c r="E258" s="12"/>
      <c r="F258" s="12"/>
      <c r="G258" s="276"/>
      <c r="H258" s="12"/>
      <c r="I258" s="12"/>
      <c r="J258" s="17"/>
      <c r="K258" s="420"/>
      <c r="L258" s="22"/>
      <c r="M258" s="22"/>
      <c r="N258" s="421"/>
      <c r="O258" s="422"/>
      <c r="P258" s="423"/>
      <c r="Q258" s="424"/>
      <c r="R258" s="57"/>
      <c r="S258" s="22"/>
      <c r="T258" s="22"/>
      <c r="U258" s="22" t="s">
        <v>678</v>
      </c>
      <c r="V258" s="176"/>
    </row>
    <row r="259" spans="1:22" ht="13.5">
      <c r="A259" s="11"/>
      <c r="B259" s="11"/>
      <c r="C259" s="11"/>
      <c r="D259" s="12"/>
      <c r="E259" s="12"/>
      <c r="F259" s="12"/>
      <c r="G259" s="276"/>
      <c r="H259" s="12"/>
      <c r="I259" s="12"/>
      <c r="J259" s="17"/>
      <c r="K259" s="420"/>
      <c r="L259" s="22"/>
      <c r="M259" s="22"/>
      <c r="N259" s="421"/>
      <c r="O259" s="422"/>
      <c r="P259" s="423"/>
      <c r="Q259" s="424"/>
      <c r="R259" s="57"/>
      <c r="S259" s="22"/>
      <c r="T259" s="22"/>
      <c r="U259" s="22" t="s">
        <v>679</v>
      </c>
      <c r="V259" s="176"/>
    </row>
    <row r="260" spans="1:22" ht="31.5" customHeight="1">
      <c r="A260" s="11"/>
      <c r="B260" s="11"/>
      <c r="C260" s="11"/>
      <c r="D260" s="12"/>
      <c r="E260" s="12"/>
      <c r="F260" s="12"/>
      <c r="G260" s="276"/>
      <c r="H260" s="12"/>
      <c r="I260" s="12"/>
      <c r="J260" s="17"/>
      <c r="K260" s="420"/>
      <c r="L260" s="22"/>
      <c r="M260" s="22"/>
      <c r="N260" s="421"/>
      <c r="O260" s="422"/>
      <c r="P260" s="423"/>
      <c r="Q260" s="424"/>
      <c r="R260" s="57"/>
      <c r="S260" s="22"/>
      <c r="T260" s="22"/>
      <c r="U260" s="22" t="s">
        <v>680</v>
      </c>
      <c r="V260" s="176"/>
    </row>
    <row r="261" spans="1:22" ht="13.5">
      <c r="A261" s="11"/>
      <c r="B261" s="11"/>
      <c r="C261" s="11"/>
      <c r="D261" s="12"/>
      <c r="E261" s="12"/>
      <c r="F261" s="12"/>
      <c r="G261" s="276"/>
      <c r="H261" s="12"/>
      <c r="I261" s="12"/>
      <c r="J261" s="17"/>
      <c r="K261" s="420"/>
      <c r="L261" s="22"/>
      <c r="M261" s="22"/>
      <c r="N261" s="421"/>
      <c r="O261" s="422"/>
      <c r="P261" s="423"/>
      <c r="Q261" s="424"/>
      <c r="R261" s="57"/>
      <c r="S261" s="22"/>
      <c r="T261" s="22"/>
      <c r="U261" s="22" t="s">
        <v>681</v>
      </c>
      <c r="V261" s="176"/>
    </row>
    <row r="262" spans="1:22" s="20" customFormat="1" ht="13.5">
      <c r="A262" s="19"/>
      <c r="B262" s="19"/>
      <c r="C262" s="19"/>
      <c r="D262" s="16"/>
      <c r="E262" s="16"/>
      <c r="F262" s="16"/>
      <c r="G262" s="275"/>
      <c r="H262" s="16"/>
      <c r="I262" s="16"/>
      <c r="J262" s="17"/>
      <c r="K262" s="54" t="s">
        <v>793</v>
      </c>
      <c r="L262" s="56"/>
      <c r="M262" s="56"/>
      <c r="N262" s="100" t="s">
        <v>874</v>
      </c>
      <c r="O262" s="120">
        <v>10</v>
      </c>
      <c r="P262" s="270">
        <v>15</v>
      </c>
      <c r="Q262" s="167">
        <v>30</v>
      </c>
      <c r="R262" s="101"/>
      <c r="S262" s="56"/>
      <c r="T262" s="56"/>
      <c r="U262" s="56"/>
      <c r="V262" s="52">
        <v>1</v>
      </c>
    </row>
    <row r="263" spans="1:22" ht="14.25" customHeight="1">
      <c r="A263" s="11">
        <v>840</v>
      </c>
      <c r="B263" s="11">
        <v>862</v>
      </c>
      <c r="C263" s="11">
        <v>1204</v>
      </c>
      <c r="D263" s="12" t="s">
        <v>682</v>
      </c>
      <c r="E263" s="12" t="s">
        <v>869</v>
      </c>
      <c r="F263" s="12" t="s">
        <v>504</v>
      </c>
      <c r="G263" s="276"/>
      <c r="H263" s="12" t="s">
        <v>672</v>
      </c>
      <c r="I263" s="12" t="s">
        <v>683</v>
      </c>
      <c r="J263" s="17"/>
      <c r="K263" s="428"/>
      <c r="L263" s="147"/>
      <c r="M263" s="147"/>
      <c r="N263" s="429"/>
      <c r="O263" s="425"/>
      <c r="P263" s="426"/>
      <c r="Q263" s="427"/>
      <c r="R263" s="294">
        <v>1</v>
      </c>
      <c r="S263" s="147"/>
      <c r="T263" s="147"/>
      <c r="U263" s="147" t="s">
        <v>533</v>
      </c>
      <c r="V263" s="375"/>
    </row>
    <row r="264" spans="1:22" ht="13.5">
      <c r="A264" s="11"/>
      <c r="B264" s="11"/>
      <c r="C264" s="11"/>
      <c r="D264" s="12"/>
      <c r="E264" s="12"/>
      <c r="F264" s="12"/>
      <c r="G264" s="276"/>
      <c r="H264" s="12"/>
      <c r="I264" s="12"/>
      <c r="J264" s="17"/>
      <c r="K264" s="428"/>
      <c r="L264" s="147"/>
      <c r="M264" s="147"/>
      <c r="N264" s="429"/>
      <c r="O264" s="425"/>
      <c r="P264" s="426"/>
      <c r="Q264" s="427"/>
      <c r="R264" s="294"/>
      <c r="S264" s="147"/>
      <c r="T264" s="147"/>
      <c r="U264" s="147" t="s">
        <v>508</v>
      </c>
      <c r="V264" s="375"/>
    </row>
    <row r="265" spans="1:22" ht="13.5">
      <c r="A265" s="11"/>
      <c r="B265" s="11"/>
      <c r="C265" s="11"/>
      <c r="D265" s="12"/>
      <c r="E265" s="12"/>
      <c r="F265" s="12"/>
      <c r="G265" s="276"/>
      <c r="H265" s="12"/>
      <c r="I265" s="12"/>
      <c r="J265" s="17"/>
      <c r="K265" s="428"/>
      <c r="L265" s="147"/>
      <c r="M265" s="147"/>
      <c r="N265" s="429"/>
      <c r="O265" s="425"/>
      <c r="P265" s="426"/>
      <c r="Q265" s="427"/>
      <c r="R265" s="294"/>
      <c r="S265" s="147"/>
      <c r="T265" s="147"/>
      <c r="U265" s="147" t="s">
        <v>685</v>
      </c>
      <c r="V265" s="375"/>
    </row>
    <row r="266" spans="1:22" ht="13.5">
      <c r="A266" s="11"/>
      <c r="B266" s="11"/>
      <c r="C266" s="11"/>
      <c r="D266" s="12"/>
      <c r="E266" s="12"/>
      <c r="F266" s="12"/>
      <c r="G266" s="276"/>
      <c r="H266" s="12"/>
      <c r="I266" s="12"/>
      <c r="J266" s="17"/>
      <c r="K266" s="15" t="s">
        <v>785</v>
      </c>
      <c r="L266" s="51"/>
      <c r="M266" s="51"/>
      <c r="N266" s="25" t="s">
        <v>874</v>
      </c>
      <c r="O266" s="25">
        <v>2</v>
      </c>
      <c r="P266" s="400">
        <v>5</v>
      </c>
      <c r="Q266" s="166">
        <v>20</v>
      </c>
      <c r="R266" s="51"/>
      <c r="S266" s="51"/>
      <c r="T266" s="51"/>
      <c r="U266" s="51"/>
      <c r="V266" s="243">
        <v>2</v>
      </c>
    </row>
    <row r="267" spans="1:22" ht="15.75" customHeight="1">
      <c r="A267" s="11">
        <v>841</v>
      </c>
      <c r="B267" s="11">
        <v>863</v>
      </c>
      <c r="C267" s="11">
        <v>1201</v>
      </c>
      <c r="D267" s="12" t="s">
        <v>686</v>
      </c>
      <c r="E267" s="12" t="s">
        <v>869</v>
      </c>
      <c r="F267" s="12" t="s">
        <v>504</v>
      </c>
      <c r="G267" s="276"/>
      <c r="H267" s="12" t="s">
        <v>672</v>
      </c>
      <c r="I267" s="12" t="s">
        <v>687</v>
      </c>
      <c r="J267" s="17"/>
      <c r="K267" s="420"/>
      <c r="L267" s="22"/>
      <c r="M267" s="22"/>
      <c r="N267" s="421"/>
      <c r="O267" s="422"/>
      <c r="P267" s="423"/>
      <c r="Q267" s="424"/>
      <c r="R267" s="57">
        <v>1</v>
      </c>
      <c r="S267" s="22"/>
      <c r="T267" s="22"/>
      <c r="U267" s="22" t="s">
        <v>689</v>
      </c>
      <c r="V267" s="17"/>
    </row>
    <row r="268" spans="1:22" ht="15.75" customHeight="1">
      <c r="A268" s="11"/>
      <c r="B268" s="11"/>
      <c r="C268" s="11"/>
      <c r="D268" s="12"/>
      <c r="E268" s="12"/>
      <c r="F268" s="12"/>
      <c r="G268" s="276"/>
      <c r="H268" s="12"/>
      <c r="I268" s="12"/>
      <c r="J268" s="17"/>
      <c r="K268" s="420"/>
      <c r="L268" s="22"/>
      <c r="M268" s="22"/>
      <c r="N268" s="421"/>
      <c r="O268" s="422"/>
      <c r="P268" s="423"/>
      <c r="Q268" s="424"/>
      <c r="R268" s="57"/>
      <c r="S268" s="22"/>
      <c r="T268" s="22"/>
      <c r="U268" s="22" t="s">
        <v>677</v>
      </c>
      <c r="V268" s="17"/>
    </row>
    <row r="269" spans="1:22" ht="15.75" customHeight="1">
      <c r="A269" s="11"/>
      <c r="B269" s="11"/>
      <c r="C269" s="11"/>
      <c r="D269" s="12"/>
      <c r="E269" s="12"/>
      <c r="F269" s="12"/>
      <c r="G269" s="276"/>
      <c r="H269" s="12"/>
      <c r="I269" s="12"/>
      <c r="J269" s="17"/>
      <c r="K269" s="420"/>
      <c r="L269" s="22"/>
      <c r="M269" s="22"/>
      <c r="N269" s="421"/>
      <c r="O269" s="422"/>
      <c r="P269" s="423"/>
      <c r="Q269" s="424"/>
      <c r="R269" s="57"/>
      <c r="S269" s="22"/>
      <c r="T269" s="22"/>
      <c r="U269" s="22" t="s">
        <v>690</v>
      </c>
      <c r="V269" s="17"/>
    </row>
    <row r="270" spans="1:22" ht="13.5">
      <c r="A270" s="11"/>
      <c r="B270" s="11"/>
      <c r="C270" s="11"/>
      <c r="D270" s="12"/>
      <c r="E270" s="12"/>
      <c r="F270" s="12"/>
      <c r="G270" s="276"/>
      <c r="H270" s="12"/>
      <c r="I270" s="12"/>
      <c r="J270" s="17"/>
      <c r="K270" s="420"/>
      <c r="L270" s="22"/>
      <c r="M270" s="22"/>
      <c r="N270" s="421"/>
      <c r="O270" s="422"/>
      <c r="P270" s="423"/>
      <c r="Q270" s="424"/>
      <c r="R270" s="57"/>
      <c r="S270" s="22"/>
      <c r="T270" s="22"/>
      <c r="U270" s="22" t="s">
        <v>691</v>
      </c>
      <c r="V270" s="176"/>
    </row>
    <row r="271" spans="1:22" ht="13.5">
      <c r="A271" s="11"/>
      <c r="B271" s="11"/>
      <c r="C271" s="11"/>
      <c r="D271" s="12"/>
      <c r="E271" s="12"/>
      <c r="F271" s="12"/>
      <c r="G271" s="276"/>
      <c r="H271" s="12"/>
      <c r="I271" s="12"/>
      <c r="J271" s="17"/>
      <c r="K271" s="420"/>
      <c r="L271" s="22"/>
      <c r="M271" s="22"/>
      <c r="N271" s="421"/>
      <c r="O271" s="422"/>
      <c r="P271" s="423"/>
      <c r="Q271" s="424"/>
      <c r="R271" s="57"/>
      <c r="S271" s="22"/>
      <c r="T271" s="22"/>
      <c r="U271" s="22" t="s">
        <v>692</v>
      </c>
      <c r="V271" s="176"/>
    </row>
    <row r="272" spans="1:22" ht="13.5">
      <c r="A272" s="11"/>
      <c r="B272" s="11"/>
      <c r="C272" s="11"/>
      <c r="D272" s="12"/>
      <c r="E272" s="12"/>
      <c r="F272" s="12"/>
      <c r="G272" s="276"/>
      <c r="H272" s="12"/>
      <c r="I272" s="12"/>
      <c r="J272" s="17"/>
      <c r="K272" s="420"/>
      <c r="L272" s="22"/>
      <c r="M272" s="22"/>
      <c r="N272" s="421"/>
      <c r="O272" s="422"/>
      <c r="P272" s="423"/>
      <c r="Q272" s="424"/>
      <c r="R272" s="57"/>
      <c r="S272" s="22"/>
      <c r="T272" s="22"/>
      <c r="U272" s="22" t="s">
        <v>693</v>
      </c>
      <c r="V272" s="176"/>
    </row>
    <row r="273" spans="1:22" ht="13.5">
      <c r="A273" s="11"/>
      <c r="B273" s="11"/>
      <c r="C273" s="11"/>
      <c r="D273" s="12"/>
      <c r="E273" s="12"/>
      <c r="F273" s="12"/>
      <c r="G273" s="276"/>
      <c r="H273" s="12"/>
      <c r="I273" s="12"/>
      <c r="J273" s="17"/>
      <c r="K273" s="420"/>
      <c r="L273" s="22"/>
      <c r="M273" s="22"/>
      <c r="N273" s="421"/>
      <c r="O273" s="422"/>
      <c r="P273" s="423"/>
      <c r="Q273" s="424"/>
      <c r="R273" s="57"/>
      <c r="S273" s="22"/>
      <c r="T273" s="22"/>
      <c r="U273" s="22" t="s">
        <v>694</v>
      </c>
      <c r="V273" s="176"/>
    </row>
    <row r="274" spans="1:22" ht="15.75" customHeight="1">
      <c r="A274" s="11"/>
      <c r="B274" s="11"/>
      <c r="C274" s="11"/>
      <c r="D274" s="12"/>
      <c r="E274" s="12"/>
      <c r="F274" s="12"/>
      <c r="G274" s="276"/>
      <c r="H274" s="12"/>
      <c r="I274" s="12"/>
      <c r="J274" s="17"/>
      <c r="K274" s="420"/>
      <c r="L274" s="22"/>
      <c r="M274" s="22"/>
      <c r="N274" s="421"/>
      <c r="O274" s="422"/>
      <c r="P274" s="423"/>
      <c r="Q274" s="424"/>
      <c r="R274" s="57"/>
      <c r="S274" s="22"/>
      <c r="T274" s="22"/>
      <c r="U274" s="22" t="s">
        <v>832</v>
      </c>
      <c r="V274" s="176"/>
    </row>
    <row r="275" spans="1:22" s="20" customFormat="1" ht="15.75" customHeight="1">
      <c r="A275" s="19"/>
      <c r="B275" s="19"/>
      <c r="C275" s="19"/>
      <c r="D275" s="16"/>
      <c r="E275" s="16"/>
      <c r="F275" s="16"/>
      <c r="G275" s="275"/>
      <c r="H275" s="16"/>
      <c r="I275" s="16"/>
      <c r="J275" s="17"/>
      <c r="K275" s="54" t="s">
        <v>812</v>
      </c>
      <c r="L275" s="56"/>
      <c r="M275" s="56"/>
      <c r="N275" s="100" t="s">
        <v>874</v>
      </c>
      <c r="O275" s="120">
        <v>5</v>
      </c>
      <c r="P275" s="270">
        <v>10</v>
      </c>
      <c r="Q275" s="167">
        <v>30</v>
      </c>
      <c r="R275" s="101"/>
      <c r="S275" s="56"/>
      <c r="T275" s="56"/>
      <c r="U275" s="56"/>
      <c r="V275" s="52">
        <v>1</v>
      </c>
    </row>
    <row r="276" spans="1:22" ht="39.75" customHeight="1">
      <c r="A276" s="11">
        <v>842</v>
      </c>
      <c r="B276" s="11">
        <v>864</v>
      </c>
      <c r="C276" s="11">
        <v>1203</v>
      </c>
      <c r="D276" s="12" t="s">
        <v>695</v>
      </c>
      <c r="E276" s="12" t="s">
        <v>869</v>
      </c>
      <c r="F276" s="12" t="s">
        <v>504</v>
      </c>
      <c r="G276" s="276"/>
      <c r="H276" s="12" t="s">
        <v>672</v>
      </c>
      <c r="I276" s="12" t="s">
        <v>696</v>
      </c>
      <c r="J276" s="17"/>
      <c r="K276" s="428"/>
      <c r="L276" s="147"/>
      <c r="M276" s="147"/>
      <c r="N276" s="429"/>
      <c r="O276" s="425"/>
      <c r="P276" s="426"/>
      <c r="Q276" s="427"/>
      <c r="R276" s="294">
        <v>1</v>
      </c>
      <c r="S276" s="147"/>
      <c r="T276" s="147"/>
      <c r="U276" s="147" t="s">
        <v>698</v>
      </c>
      <c r="V276" s="398"/>
    </row>
    <row r="277" spans="1:22" ht="15.75" customHeight="1">
      <c r="A277" s="11"/>
      <c r="B277" s="11"/>
      <c r="C277" s="11"/>
      <c r="D277" s="12"/>
      <c r="E277" s="12"/>
      <c r="F277" s="12"/>
      <c r="G277" s="276"/>
      <c r="H277" s="12"/>
      <c r="I277" s="12"/>
      <c r="J277" s="17"/>
      <c r="K277" s="428"/>
      <c r="L277" s="147"/>
      <c r="M277" s="147"/>
      <c r="N277" s="429"/>
      <c r="O277" s="425"/>
      <c r="P277" s="426"/>
      <c r="Q277" s="427"/>
      <c r="R277" s="294"/>
      <c r="S277" s="147"/>
      <c r="T277" s="147"/>
      <c r="U277" s="147" t="s">
        <v>507</v>
      </c>
      <c r="V277" s="375"/>
    </row>
    <row r="278" spans="1:22" ht="15.75" customHeight="1">
      <c r="A278" s="11"/>
      <c r="B278" s="11"/>
      <c r="C278" s="11"/>
      <c r="D278" s="12"/>
      <c r="E278" s="12"/>
      <c r="F278" s="12"/>
      <c r="G278" s="276"/>
      <c r="H278" s="12"/>
      <c r="I278" s="12"/>
      <c r="J278" s="17"/>
      <c r="K278" s="428"/>
      <c r="L278" s="147"/>
      <c r="M278" s="147"/>
      <c r="N278" s="429"/>
      <c r="O278" s="425"/>
      <c r="P278" s="426"/>
      <c r="Q278" s="427"/>
      <c r="R278" s="294"/>
      <c r="S278" s="147"/>
      <c r="T278" s="147"/>
      <c r="U278" s="147" t="s">
        <v>699</v>
      </c>
      <c r="V278" s="375"/>
    </row>
    <row r="279" spans="1:22" ht="15.75" customHeight="1">
      <c r="A279" s="11"/>
      <c r="B279" s="11"/>
      <c r="C279" s="11"/>
      <c r="D279" s="12"/>
      <c r="E279" s="12"/>
      <c r="F279" s="12"/>
      <c r="G279" s="276"/>
      <c r="H279" s="12"/>
      <c r="I279" s="12"/>
      <c r="J279" s="17"/>
      <c r="K279" s="15" t="s">
        <v>784</v>
      </c>
      <c r="L279" s="51"/>
      <c r="M279" s="51"/>
      <c r="N279" s="25" t="s">
        <v>874</v>
      </c>
      <c r="O279" s="99">
        <v>8</v>
      </c>
      <c r="P279" s="269">
        <v>15</v>
      </c>
      <c r="Q279" s="166">
        <v>20</v>
      </c>
      <c r="R279" s="51"/>
      <c r="S279" s="51"/>
      <c r="T279" s="51"/>
      <c r="U279" s="51"/>
      <c r="V279" s="243">
        <v>3.5</v>
      </c>
    </row>
    <row r="280" spans="1:22" ht="27" customHeight="1">
      <c r="A280" s="11">
        <v>843</v>
      </c>
      <c r="B280" s="11">
        <v>865</v>
      </c>
      <c r="C280" s="11">
        <v>1200</v>
      </c>
      <c r="D280" s="12" t="s">
        <v>700</v>
      </c>
      <c r="E280" s="12" t="s">
        <v>869</v>
      </c>
      <c r="F280" s="12" t="s">
        <v>504</v>
      </c>
      <c r="G280" s="276"/>
      <c r="H280" s="12" t="s">
        <v>672</v>
      </c>
      <c r="I280" s="12" t="s">
        <v>701</v>
      </c>
      <c r="J280" s="17"/>
      <c r="K280" s="420"/>
      <c r="L280" s="22"/>
      <c r="M280" s="22"/>
      <c r="N280" s="421"/>
      <c r="O280" s="422"/>
      <c r="P280" s="423"/>
      <c r="Q280" s="424"/>
      <c r="R280" s="57">
        <v>1</v>
      </c>
      <c r="S280" s="22"/>
      <c r="T280" s="22"/>
      <c r="U280" s="22" t="s">
        <v>703</v>
      </c>
      <c r="V280" s="176"/>
    </row>
    <row r="281" spans="1:22" ht="27">
      <c r="A281" s="11"/>
      <c r="B281" s="11"/>
      <c r="C281" s="11"/>
      <c r="D281" s="12"/>
      <c r="E281" s="12"/>
      <c r="F281" s="12"/>
      <c r="G281" s="276"/>
      <c r="H281" s="12"/>
      <c r="I281" s="12"/>
      <c r="J281" s="17"/>
      <c r="K281" s="420"/>
      <c r="L281" s="22"/>
      <c r="M281" s="22"/>
      <c r="N281" s="421"/>
      <c r="O281" s="422"/>
      <c r="P281" s="423"/>
      <c r="Q281" s="424"/>
      <c r="R281" s="57"/>
      <c r="S281" s="22"/>
      <c r="T281" s="22"/>
      <c r="U281" s="22" t="s">
        <v>704</v>
      </c>
      <c r="V281" s="176"/>
    </row>
    <row r="282" spans="1:22" ht="13.5">
      <c r="A282" s="11"/>
      <c r="B282" s="11"/>
      <c r="C282" s="11"/>
      <c r="D282" s="12"/>
      <c r="E282" s="12"/>
      <c r="F282" s="12"/>
      <c r="G282" s="276"/>
      <c r="H282" s="12"/>
      <c r="I282" s="12"/>
      <c r="J282" s="17"/>
      <c r="K282" s="420"/>
      <c r="L282" s="22"/>
      <c r="M282" s="22"/>
      <c r="N282" s="421"/>
      <c r="O282" s="422"/>
      <c r="P282" s="423"/>
      <c r="Q282" s="424"/>
      <c r="R282" s="57"/>
      <c r="S282" s="22"/>
      <c r="T282" s="22"/>
      <c r="U282" s="22" t="s">
        <v>677</v>
      </c>
      <c r="V282" s="176"/>
    </row>
    <row r="283" spans="1:22" ht="13.5">
      <c r="A283" s="11"/>
      <c r="B283" s="11"/>
      <c r="C283" s="11"/>
      <c r="D283" s="12"/>
      <c r="E283" s="12"/>
      <c r="F283" s="12"/>
      <c r="G283" s="276"/>
      <c r="H283" s="12"/>
      <c r="I283" s="12"/>
      <c r="J283" s="17"/>
      <c r="K283" s="420"/>
      <c r="L283" s="22"/>
      <c r="M283" s="22"/>
      <c r="N283" s="421"/>
      <c r="O283" s="422"/>
      <c r="P283" s="423"/>
      <c r="Q283" s="424"/>
      <c r="R283" s="57"/>
      <c r="S283" s="22"/>
      <c r="T283" s="22"/>
      <c r="U283" s="22" t="s">
        <v>705</v>
      </c>
      <c r="V283" s="176"/>
    </row>
    <row r="284" spans="1:22" ht="16.5" customHeight="1">
      <c r="A284" s="11"/>
      <c r="B284" s="11"/>
      <c r="C284" s="11"/>
      <c r="D284" s="12"/>
      <c r="E284" s="12"/>
      <c r="F284" s="12"/>
      <c r="G284" s="276"/>
      <c r="H284" s="12"/>
      <c r="I284" s="12"/>
      <c r="J284" s="17"/>
      <c r="K284" s="420"/>
      <c r="L284" s="22"/>
      <c r="M284" s="22"/>
      <c r="N284" s="421"/>
      <c r="O284" s="422"/>
      <c r="P284" s="423"/>
      <c r="Q284" s="424"/>
      <c r="R284" s="57"/>
      <c r="S284" s="22"/>
      <c r="T284" s="22"/>
      <c r="U284" s="22" t="s">
        <v>706</v>
      </c>
      <c r="V284" s="176"/>
    </row>
    <row r="285" spans="1:22" ht="13.5">
      <c r="A285" s="11"/>
      <c r="B285" s="11"/>
      <c r="C285" s="11"/>
      <c r="D285" s="12"/>
      <c r="E285" s="12"/>
      <c r="F285" s="12"/>
      <c r="G285" s="276"/>
      <c r="H285" s="12"/>
      <c r="I285" s="12"/>
      <c r="J285" s="17"/>
      <c r="K285" s="420"/>
      <c r="L285" s="22"/>
      <c r="M285" s="22"/>
      <c r="N285" s="421"/>
      <c r="O285" s="422"/>
      <c r="P285" s="423"/>
      <c r="Q285" s="424"/>
      <c r="R285" s="57"/>
      <c r="S285" s="22"/>
      <c r="T285" s="22"/>
      <c r="U285" s="22" t="s">
        <v>692</v>
      </c>
      <c r="V285" s="176"/>
    </row>
    <row r="286" spans="1:22" ht="13.5">
      <c r="A286" s="11"/>
      <c r="B286" s="11"/>
      <c r="C286" s="11"/>
      <c r="D286" s="12"/>
      <c r="E286" s="12"/>
      <c r="F286" s="12"/>
      <c r="G286" s="276"/>
      <c r="H286" s="12"/>
      <c r="I286" s="12"/>
      <c r="J286" s="17"/>
      <c r="K286" s="420"/>
      <c r="L286" s="22"/>
      <c r="M286" s="22"/>
      <c r="N286" s="421"/>
      <c r="O286" s="422"/>
      <c r="P286" s="423"/>
      <c r="Q286" s="424"/>
      <c r="R286" s="57"/>
      <c r="S286" s="22"/>
      <c r="T286" s="22"/>
      <c r="U286" s="22" t="s">
        <v>693</v>
      </c>
      <c r="V286" s="176"/>
    </row>
    <row r="287" spans="1:22" ht="13.5">
      <c r="A287" s="11"/>
      <c r="B287" s="11"/>
      <c r="C287" s="11"/>
      <c r="D287" s="12"/>
      <c r="E287" s="12"/>
      <c r="F287" s="12"/>
      <c r="G287" s="276"/>
      <c r="H287" s="12"/>
      <c r="I287" s="12"/>
      <c r="J287" s="17"/>
      <c r="K287" s="420"/>
      <c r="L287" s="22"/>
      <c r="M287" s="22"/>
      <c r="N287" s="421"/>
      <c r="O287" s="422"/>
      <c r="P287" s="423"/>
      <c r="Q287" s="424"/>
      <c r="R287" s="57"/>
      <c r="S287" s="22"/>
      <c r="T287" s="22"/>
      <c r="U287" s="22" t="s">
        <v>694</v>
      </c>
      <c r="V287" s="176"/>
    </row>
    <row r="288" spans="1:22" ht="13.5">
      <c r="A288" s="11"/>
      <c r="B288" s="11"/>
      <c r="C288" s="11"/>
      <c r="D288" s="12"/>
      <c r="E288" s="12"/>
      <c r="F288" s="12"/>
      <c r="G288" s="276"/>
      <c r="H288" s="12"/>
      <c r="I288" s="12"/>
      <c r="J288" s="17"/>
      <c r="K288" s="420"/>
      <c r="L288" s="22"/>
      <c r="M288" s="22"/>
      <c r="N288" s="421"/>
      <c r="O288" s="422"/>
      <c r="P288" s="423"/>
      <c r="Q288" s="424"/>
      <c r="R288" s="57"/>
      <c r="S288" s="22"/>
      <c r="T288" s="22"/>
      <c r="U288" s="22" t="s">
        <v>707</v>
      </c>
      <c r="V288" s="176"/>
    </row>
    <row r="289" spans="1:22" ht="13.5">
      <c r="A289" s="11"/>
      <c r="B289" s="11"/>
      <c r="C289" s="11"/>
      <c r="D289" s="12"/>
      <c r="E289" s="12"/>
      <c r="F289" s="12"/>
      <c r="G289" s="275">
        <v>576</v>
      </c>
      <c r="H289" s="16"/>
      <c r="I289" s="16"/>
      <c r="J289" s="21" t="s">
        <v>708</v>
      </c>
      <c r="K289" s="22"/>
      <c r="L289" s="12"/>
      <c r="M289" s="12"/>
      <c r="N289" s="25"/>
      <c r="O289" s="99"/>
      <c r="P289" s="269"/>
      <c r="Q289" s="166"/>
      <c r="R289" s="57"/>
      <c r="S289" s="22"/>
      <c r="T289" s="22"/>
      <c r="U289" s="22"/>
      <c r="V289" s="17"/>
    </row>
    <row r="290" spans="1:22" ht="20.25" customHeight="1">
      <c r="A290" s="11">
        <v>846</v>
      </c>
      <c r="B290" s="11">
        <v>868</v>
      </c>
      <c r="C290" s="11">
        <v>1079</v>
      </c>
      <c r="D290" s="12" t="s">
        <v>714</v>
      </c>
      <c r="E290" s="12" t="s">
        <v>869</v>
      </c>
      <c r="F290" s="12" t="s">
        <v>504</v>
      </c>
      <c r="G290" s="276"/>
      <c r="H290" s="12" t="s">
        <v>710</v>
      </c>
      <c r="I290" s="12" t="s">
        <v>715</v>
      </c>
      <c r="J290" s="435" t="s">
        <v>649</v>
      </c>
      <c r="K290" s="147" t="s">
        <v>646</v>
      </c>
      <c r="L290" s="146" t="s">
        <v>716</v>
      </c>
      <c r="M290" s="146" t="s">
        <v>717</v>
      </c>
      <c r="N290" s="220" t="s">
        <v>718</v>
      </c>
      <c r="O290" s="186" t="s">
        <v>900</v>
      </c>
      <c r="P290" s="324">
        <v>100</v>
      </c>
      <c r="Q290" s="304">
        <v>50</v>
      </c>
      <c r="R290" s="294">
        <v>1</v>
      </c>
      <c r="S290" s="147"/>
      <c r="T290" s="147"/>
      <c r="U290" s="416" t="s">
        <v>577</v>
      </c>
      <c r="V290" s="401">
        <f>2.35+1.2+0.45</f>
        <v>4</v>
      </c>
    </row>
    <row r="291" spans="1:22" ht="111" customHeight="1">
      <c r="A291" s="11">
        <v>845</v>
      </c>
      <c r="B291" s="11">
        <v>867</v>
      </c>
      <c r="C291" s="11">
        <v>1072</v>
      </c>
      <c r="D291" s="12" t="s">
        <v>719</v>
      </c>
      <c r="E291" s="12" t="s">
        <v>869</v>
      </c>
      <c r="F291" s="12" t="s">
        <v>504</v>
      </c>
      <c r="G291" s="276"/>
      <c r="H291" s="12" t="s">
        <v>710</v>
      </c>
      <c r="I291" s="12" t="s">
        <v>720</v>
      </c>
      <c r="J291" s="436"/>
      <c r="K291" s="366" t="s">
        <v>645</v>
      </c>
      <c r="L291" s="158"/>
      <c r="M291" s="158"/>
      <c r="N291" s="402"/>
      <c r="O291" s="396"/>
      <c r="P291" s="396"/>
      <c r="Q291" s="304">
        <v>30</v>
      </c>
      <c r="R291" s="396"/>
      <c r="S291" s="396"/>
      <c r="T291" s="396"/>
      <c r="U291" s="417"/>
      <c r="V291" s="401">
        <v>0.5</v>
      </c>
    </row>
    <row r="292" spans="1:22" ht="15.75" customHeight="1">
      <c r="A292" s="254"/>
      <c r="B292" s="254"/>
      <c r="C292" s="254"/>
      <c r="D292" s="255"/>
      <c r="E292" s="255"/>
      <c r="F292" s="255"/>
      <c r="G292" s="321"/>
      <c r="H292" s="255"/>
      <c r="I292" s="255"/>
      <c r="J292" s="434" t="s">
        <v>650</v>
      </c>
      <c r="K292" s="22" t="s">
        <v>646</v>
      </c>
      <c r="L292" s="12" t="s">
        <v>721</v>
      </c>
      <c r="M292" s="12" t="s">
        <v>725</v>
      </c>
      <c r="N292" s="25" t="s">
        <v>718</v>
      </c>
      <c r="O292" s="99" t="s">
        <v>875</v>
      </c>
      <c r="P292" s="269">
        <v>100</v>
      </c>
      <c r="Q292" s="166">
        <v>50</v>
      </c>
      <c r="R292" s="57">
        <v>1</v>
      </c>
      <c r="S292" s="22"/>
      <c r="T292" s="22"/>
      <c r="U292" s="418" t="s">
        <v>578</v>
      </c>
      <c r="V292" s="243">
        <v>9</v>
      </c>
    </row>
    <row r="293" spans="10:22" ht="27">
      <c r="J293" s="434"/>
      <c r="K293" s="367" t="s">
        <v>644</v>
      </c>
      <c r="N293" s="81" t="s">
        <v>874</v>
      </c>
      <c r="O293" s="81"/>
      <c r="P293" s="81"/>
      <c r="Q293" s="169">
        <v>30</v>
      </c>
      <c r="U293" s="419"/>
      <c r="V293" s="247">
        <v>4</v>
      </c>
    </row>
    <row r="294" spans="10:22" ht="81">
      <c r="J294" s="219" t="s">
        <v>629</v>
      </c>
      <c r="K294" s="372" t="s">
        <v>630</v>
      </c>
      <c r="L294" s="158"/>
      <c r="M294" s="158"/>
      <c r="N294" s="403" t="s">
        <v>53</v>
      </c>
      <c r="O294" s="403"/>
      <c r="P294" s="403"/>
      <c r="Q294" s="404">
        <v>25</v>
      </c>
      <c r="R294" s="399"/>
      <c r="S294" s="399"/>
      <c r="T294" s="399"/>
      <c r="U294" s="406" t="s">
        <v>579</v>
      </c>
      <c r="V294" s="405">
        <v>7.5</v>
      </c>
    </row>
    <row r="295" spans="10:22" ht="13.5">
      <c r="J295" s="322"/>
      <c r="K295" s="374"/>
      <c r="O295" s="81"/>
      <c r="P295" s="81"/>
      <c r="Q295" s="169"/>
      <c r="U295" s="185"/>
      <c r="V295" s="247"/>
    </row>
    <row r="296" spans="15:17" ht="13.5">
      <c r="O296" s="81"/>
      <c r="P296" s="81"/>
      <c r="Q296" s="169"/>
    </row>
    <row r="297" spans="15:17" ht="13.5">
      <c r="O297" s="81"/>
      <c r="P297" s="81"/>
      <c r="Q297" s="169"/>
    </row>
    <row r="298" spans="10:22" ht="14.25" thickBot="1">
      <c r="J298" s="26" t="s">
        <v>726</v>
      </c>
      <c r="K298" s="62"/>
      <c r="L298" s="27"/>
      <c r="M298" s="27"/>
      <c r="N298" s="72"/>
      <c r="O298" s="72"/>
      <c r="P298" s="72"/>
      <c r="Q298" s="170"/>
      <c r="R298" s="62"/>
      <c r="S298" s="62"/>
      <c r="T298" s="62"/>
      <c r="U298" s="62"/>
      <c r="V298" s="27"/>
    </row>
    <row r="299" spans="10:22" ht="13.5">
      <c r="J299" s="28" t="s">
        <v>727</v>
      </c>
      <c r="K299" s="63" t="s">
        <v>728</v>
      </c>
      <c r="L299" s="29"/>
      <c r="M299" s="29"/>
      <c r="N299" s="73"/>
      <c r="O299" s="73"/>
      <c r="P299" s="73"/>
      <c r="Q299" s="171"/>
      <c r="R299" s="74"/>
      <c r="S299" s="74"/>
      <c r="T299" s="74"/>
      <c r="U299" s="74"/>
      <c r="V299" s="30"/>
    </row>
    <row r="300" spans="10:22" ht="13.5">
      <c r="J300" s="31"/>
      <c r="K300" s="64" t="s">
        <v>729</v>
      </c>
      <c r="L300" s="32"/>
      <c r="M300" s="32"/>
      <c r="N300" s="75"/>
      <c r="O300" s="75"/>
      <c r="P300" s="75"/>
      <c r="Q300" s="172"/>
      <c r="R300" s="76"/>
      <c r="S300" s="76"/>
      <c r="T300" s="76"/>
      <c r="U300" s="76"/>
      <c r="V300" s="33"/>
    </row>
    <row r="301" spans="10:22" ht="13.5">
      <c r="J301" s="34" t="s">
        <v>730</v>
      </c>
      <c r="K301" s="65" t="s">
        <v>731</v>
      </c>
      <c r="L301" s="35"/>
      <c r="M301" s="35"/>
      <c r="N301" s="77"/>
      <c r="O301" s="77"/>
      <c r="P301" s="77"/>
      <c r="Q301" s="173"/>
      <c r="R301" s="78"/>
      <c r="S301" s="78"/>
      <c r="T301" s="78"/>
      <c r="U301" s="78" t="s">
        <v>833</v>
      </c>
      <c r="V301" s="36"/>
    </row>
    <row r="302" spans="10:22" ht="13.5">
      <c r="J302" s="31"/>
      <c r="K302" s="64" t="s">
        <v>732</v>
      </c>
      <c r="L302" s="32"/>
      <c r="M302" s="32"/>
      <c r="N302" s="75"/>
      <c r="O302" s="75"/>
      <c r="P302" s="75"/>
      <c r="Q302" s="172"/>
      <c r="R302" s="76"/>
      <c r="S302" s="76"/>
      <c r="T302" s="76"/>
      <c r="U302" s="76"/>
      <c r="V302" s="33"/>
    </row>
    <row r="303" spans="10:22" ht="13.5">
      <c r="J303" s="34" t="s">
        <v>733</v>
      </c>
      <c r="K303" s="65" t="s">
        <v>734</v>
      </c>
      <c r="L303" s="35"/>
      <c r="M303" s="35"/>
      <c r="N303" s="77"/>
      <c r="O303" s="77"/>
      <c r="P303" s="77"/>
      <c r="Q303" s="173"/>
      <c r="R303" s="78"/>
      <c r="S303" s="78"/>
      <c r="T303" s="78"/>
      <c r="U303" s="78"/>
      <c r="V303" s="36"/>
    </row>
    <row r="304" spans="10:22" ht="13.5">
      <c r="J304" s="37"/>
      <c r="K304" s="66" t="s">
        <v>842</v>
      </c>
      <c r="L304" s="38"/>
      <c r="M304" s="38"/>
      <c r="N304" s="79"/>
      <c r="O304" s="79"/>
      <c r="P304" s="79"/>
      <c r="Q304" s="174"/>
      <c r="R304" s="80"/>
      <c r="S304" s="80"/>
      <c r="T304" s="80"/>
      <c r="U304" s="80"/>
      <c r="V304" s="39"/>
    </row>
    <row r="305" spans="10:22" ht="13.5">
      <c r="J305" s="31"/>
      <c r="K305" s="64" t="s">
        <v>735</v>
      </c>
      <c r="L305" s="32"/>
      <c r="M305" s="32"/>
      <c r="N305" s="75"/>
      <c r="O305" s="75"/>
      <c r="P305" s="75"/>
      <c r="Q305" s="172"/>
      <c r="R305" s="76"/>
      <c r="S305" s="76"/>
      <c r="T305" s="76"/>
      <c r="U305" s="76"/>
      <c r="V305" s="33"/>
    </row>
    <row r="306" spans="10:22" ht="13.5">
      <c r="J306" s="34" t="s">
        <v>736</v>
      </c>
      <c r="K306" s="65" t="s">
        <v>737</v>
      </c>
      <c r="L306" s="35"/>
      <c r="M306" s="35"/>
      <c r="N306" s="77"/>
      <c r="O306" s="77"/>
      <c r="P306" s="77"/>
      <c r="Q306" s="173"/>
      <c r="R306" s="78"/>
      <c r="S306" s="78"/>
      <c r="T306" s="78"/>
      <c r="U306" s="78"/>
      <c r="V306" s="36"/>
    </row>
    <row r="307" spans="10:22" ht="13.5">
      <c r="J307" s="31"/>
      <c r="K307" s="64" t="s">
        <v>738</v>
      </c>
      <c r="L307" s="32"/>
      <c r="M307" s="32"/>
      <c r="N307" s="75"/>
      <c r="O307" s="75"/>
      <c r="P307" s="75"/>
      <c r="Q307" s="172"/>
      <c r="R307" s="76"/>
      <c r="S307" s="76"/>
      <c r="T307" s="76"/>
      <c r="U307" s="76"/>
      <c r="V307" s="33"/>
    </row>
    <row r="308" spans="10:22" ht="13.5">
      <c r="J308" s="34" t="s">
        <v>739</v>
      </c>
      <c r="K308" s="65" t="s">
        <v>740</v>
      </c>
      <c r="L308" s="35"/>
      <c r="M308" s="35"/>
      <c r="N308" s="77"/>
      <c r="O308" s="77"/>
      <c r="P308" s="77"/>
      <c r="Q308" s="173"/>
      <c r="R308" s="78"/>
      <c r="S308" s="78"/>
      <c r="T308" s="78"/>
      <c r="U308" s="78"/>
      <c r="V308" s="36"/>
    </row>
    <row r="309" spans="10:22" ht="13.5">
      <c r="J309" s="31"/>
      <c r="K309" s="64" t="s">
        <v>741</v>
      </c>
      <c r="L309" s="32"/>
      <c r="M309" s="32"/>
      <c r="N309" s="75"/>
      <c r="O309" s="75"/>
      <c r="P309" s="75"/>
      <c r="Q309" s="172"/>
      <c r="R309" s="76"/>
      <c r="S309" s="76"/>
      <c r="T309" s="76"/>
      <c r="U309" s="76"/>
      <c r="V309" s="33"/>
    </row>
    <row r="310" spans="10:22" ht="13.5">
      <c r="J310" s="34" t="s">
        <v>742</v>
      </c>
      <c r="K310" s="65" t="s">
        <v>743</v>
      </c>
      <c r="L310" s="35"/>
      <c r="M310" s="35"/>
      <c r="N310" s="77"/>
      <c r="O310" s="77"/>
      <c r="P310" s="77"/>
      <c r="Q310" s="173"/>
      <c r="R310" s="78"/>
      <c r="S310" s="78"/>
      <c r="T310" s="78"/>
      <c r="U310" s="78"/>
      <c r="V310" s="36"/>
    </row>
    <row r="311" spans="10:22" ht="13.5">
      <c r="J311" s="31"/>
      <c r="K311" s="64" t="s">
        <v>744</v>
      </c>
      <c r="L311" s="32"/>
      <c r="M311" s="32"/>
      <c r="N311" s="75"/>
      <c r="O311" s="75"/>
      <c r="P311" s="75"/>
      <c r="Q311" s="172"/>
      <c r="R311" s="76"/>
      <c r="S311" s="76"/>
      <c r="T311" s="76"/>
      <c r="U311" s="76"/>
      <c r="V311" s="33"/>
    </row>
    <row r="312" spans="10:22" ht="13.5">
      <c r="J312" s="34" t="s">
        <v>745</v>
      </c>
      <c r="K312" s="65" t="s">
        <v>746</v>
      </c>
      <c r="L312" s="35"/>
      <c r="M312" s="35"/>
      <c r="N312" s="77"/>
      <c r="O312" s="77"/>
      <c r="P312" s="77"/>
      <c r="Q312" s="173"/>
      <c r="R312" s="78"/>
      <c r="S312" s="78"/>
      <c r="T312" s="78"/>
      <c r="U312" s="78"/>
      <c r="V312" s="36"/>
    </row>
    <row r="313" spans="10:22" ht="13.5">
      <c r="J313" s="31"/>
      <c r="K313" s="64" t="s">
        <v>747</v>
      </c>
      <c r="L313" s="32"/>
      <c r="M313" s="32"/>
      <c r="N313" s="75"/>
      <c r="O313" s="75"/>
      <c r="P313" s="75"/>
      <c r="Q313" s="172"/>
      <c r="R313" s="76"/>
      <c r="S313" s="76"/>
      <c r="T313" s="76"/>
      <c r="U313" s="76"/>
      <c r="V313" s="33"/>
    </row>
    <row r="314" spans="10:22" ht="13.5">
      <c r="J314" s="34" t="s">
        <v>748</v>
      </c>
      <c r="K314" s="65" t="s">
        <v>749</v>
      </c>
      <c r="L314" s="35"/>
      <c r="M314" s="35"/>
      <c r="N314" s="77"/>
      <c r="O314" s="77"/>
      <c r="P314" s="77"/>
      <c r="Q314" s="173"/>
      <c r="R314" s="78"/>
      <c r="S314" s="78"/>
      <c r="T314" s="78"/>
      <c r="U314" s="78"/>
      <c r="V314" s="36"/>
    </row>
    <row r="315" spans="10:22" ht="13.5">
      <c r="J315" s="37"/>
      <c r="K315" s="66" t="s">
        <v>750</v>
      </c>
      <c r="L315" s="38"/>
      <c r="M315" s="38"/>
      <c r="N315" s="79"/>
      <c r="O315" s="79"/>
      <c r="P315" s="79"/>
      <c r="Q315" s="174"/>
      <c r="R315" s="80"/>
      <c r="S315" s="80"/>
      <c r="T315" s="80"/>
      <c r="U315" s="80"/>
      <c r="V315" s="39"/>
    </row>
    <row r="316" spans="10:22" ht="13.5">
      <c r="J316" s="31"/>
      <c r="K316" s="64" t="s">
        <v>751</v>
      </c>
      <c r="L316" s="32"/>
      <c r="M316" s="32"/>
      <c r="N316" s="75"/>
      <c r="O316" s="75"/>
      <c r="P316" s="75"/>
      <c r="Q316" s="172"/>
      <c r="R316" s="76"/>
      <c r="S316" s="76"/>
      <c r="T316" s="76"/>
      <c r="U316" s="76"/>
      <c r="V316" s="33"/>
    </row>
    <row r="317" spans="10:22" ht="13.5">
      <c r="J317" s="34" t="s">
        <v>752</v>
      </c>
      <c r="K317" s="65" t="s">
        <v>753</v>
      </c>
      <c r="L317" s="35"/>
      <c r="M317" s="35"/>
      <c r="N317" s="77"/>
      <c r="O317" s="77"/>
      <c r="P317" s="77"/>
      <c r="Q317" s="173"/>
      <c r="R317" s="78"/>
      <c r="S317" s="78"/>
      <c r="T317" s="78"/>
      <c r="U317" s="78"/>
      <c r="V317" s="36"/>
    </row>
    <row r="318" spans="10:22" ht="13.5">
      <c r="J318" s="31"/>
      <c r="K318" s="64" t="s">
        <v>754</v>
      </c>
      <c r="L318" s="32"/>
      <c r="M318" s="32"/>
      <c r="N318" s="75"/>
      <c r="O318" s="75"/>
      <c r="P318" s="75"/>
      <c r="Q318" s="172"/>
      <c r="R318" s="76"/>
      <c r="S318" s="76"/>
      <c r="T318" s="76"/>
      <c r="U318" s="76"/>
      <c r="V318" s="33"/>
    </row>
    <row r="319" spans="10:22" ht="13.5">
      <c r="J319" s="34" t="s">
        <v>755</v>
      </c>
      <c r="K319" s="65" t="s">
        <v>829</v>
      </c>
      <c r="L319" s="35"/>
      <c r="M319" s="35"/>
      <c r="N319" s="77"/>
      <c r="O319" s="77"/>
      <c r="P319" s="77"/>
      <c r="Q319" s="173"/>
      <c r="R319" s="78"/>
      <c r="S319" s="78"/>
      <c r="T319" s="78"/>
      <c r="U319" s="78"/>
      <c r="V319" s="36"/>
    </row>
    <row r="320" spans="10:22" ht="13.5">
      <c r="J320" s="37"/>
      <c r="K320" s="66" t="s">
        <v>756</v>
      </c>
      <c r="L320" s="38"/>
      <c r="M320" s="38"/>
      <c r="N320" s="79"/>
      <c r="O320" s="79"/>
      <c r="P320" s="79"/>
      <c r="Q320" s="174"/>
      <c r="R320" s="80"/>
      <c r="S320" s="80"/>
      <c r="T320" s="80"/>
      <c r="U320" s="80"/>
      <c r="V320" s="39"/>
    </row>
    <row r="321" spans="10:22" ht="13.5">
      <c r="J321" s="31"/>
      <c r="K321" s="64" t="s">
        <v>757</v>
      </c>
      <c r="L321" s="32"/>
      <c r="M321" s="32"/>
      <c r="N321" s="75"/>
      <c r="O321" s="75"/>
      <c r="P321" s="75"/>
      <c r="Q321" s="172"/>
      <c r="R321" s="76"/>
      <c r="S321" s="76"/>
      <c r="T321" s="76"/>
      <c r="U321" s="76"/>
      <c r="V321" s="33"/>
    </row>
    <row r="322" spans="10:22" ht="13.5">
      <c r="J322" s="34" t="s">
        <v>758</v>
      </c>
      <c r="K322" s="65" t="s">
        <v>759</v>
      </c>
      <c r="L322" s="35"/>
      <c r="M322" s="35"/>
      <c r="N322" s="77"/>
      <c r="O322" s="77"/>
      <c r="P322" s="77"/>
      <c r="Q322" s="173"/>
      <c r="R322" s="78"/>
      <c r="S322" s="78"/>
      <c r="T322" s="78"/>
      <c r="U322" s="78"/>
      <c r="V322" s="36"/>
    </row>
    <row r="323" spans="10:22" ht="13.5">
      <c r="J323" s="37"/>
      <c r="K323" s="66" t="s">
        <v>760</v>
      </c>
      <c r="L323" s="38"/>
      <c r="M323" s="38"/>
      <c r="N323" s="79"/>
      <c r="O323" s="79"/>
      <c r="P323" s="79"/>
      <c r="Q323" s="174"/>
      <c r="R323" s="80"/>
      <c r="S323" s="80"/>
      <c r="T323" s="80"/>
      <c r="U323" s="80"/>
      <c r="V323" s="39"/>
    </row>
    <row r="324" spans="10:22" ht="13.5">
      <c r="J324" s="37"/>
      <c r="K324" s="66" t="s">
        <v>761</v>
      </c>
      <c r="L324" s="38"/>
      <c r="M324" s="38"/>
      <c r="N324" s="79"/>
      <c r="O324" s="79"/>
      <c r="P324" s="79"/>
      <c r="Q324" s="174"/>
      <c r="R324" s="80"/>
      <c r="S324" s="80"/>
      <c r="T324" s="80"/>
      <c r="U324" s="80"/>
      <c r="V324" s="39"/>
    </row>
    <row r="325" spans="10:22" ht="13.5">
      <c r="J325" s="31"/>
      <c r="K325" s="64" t="s">
        <v>762</v>
      </c>
      <c r="L325" s="32"/>
      <c r="M325" s="32"/>
      <c r="N325" s="75"/>
      <c r="O325" s="75"/>
      <c r="P325" s="75"/>
      <c r="Q325" s="172"/>
      <c r="R325" s="76"/>
      <c r="S325" s="76"/>
      <c r="T325" s="76"/>
      <c r="U325" s="76"/>
      <c r="V325" s="33"/>
    </row>
    <row r="326" spans="10:22" ht="13.5">
      <c r="J326" s="34" t="s">
        <v>763</v>
      </c>
      <c r="K326" s="65" t="s">
        <v>764</v>
      </c>
      <c r="L326" s="35"/>
      <c r="M326" s="35"/>
      <c r="N326" s="77"/>
      <c r="O326" s="77"/>
      <c r="P326" s="77"/>
      <c r="Q326" s="173"/>
      <c r="R326" s="78"/>
      <c r="S326" s="78"/>
      <c r="T326" s="78"/>
      <c r="U326" s="78"/>
      <c r="V326" s="36"/>
    </row>
    <row r="327" spans="10:22" ht="13.5">
      <c r="J327" s="40"/>
      <c r="K327" s="66" t="s">
        <v>765</v>
      </c>
      <c r="L327" s="38"/>
      <c r="M327" s="38"/>
      <c r="N327" s="79"/>
      <c r="O327" s="79"/>
      <c r="P327" s="79"/>
      <c r="Q327" s="174"/>
      <c r="R327" s="80"/>
      <c r="S327" s="80"/>
      <c r="T327" s="80"/>
      <c r="U327" s="80"/>
      <c r="V327" s="39"/>
    </row>
    <row r="328" spans="10:22" ht="13.5">
      <c r="J328" s="41"/>
      <c r="K328" s="64" t="s">
        <v>766</v>
      </c>
      <c r="L328" s="32"/>
      <c r="M328" s="32"/>
      <c r="N328" s="75"/>
      <c r="O328" s="75"/>
      <c r="P328" s="75"/>
      <c r="Q328" s="172"/>
      <c r="R328" s="76"/>
      <c r="S328" s="76"/>
      <c r="T328" s="76"/>
      <c r="U328" s="76"/>
      <c r="V328" s="33"/>
    </row>
    <row r="329" spans="7:22" ht="13.5">
      <c r="G329" s="280"/>
      <c r="H329" s="32"/>
      <c r="I329" s="32"/>
      <c r="J329" s="187" t="s">
        <v>834</v>
      </c>
      <c r="K329" s="76" t="s">
        <v>835</v>
      </c>
      <c r="L329" s="32"/>
      <c r="M329" s="32"/>
      <c r="N329" s="75"/>
      <c r="O329" s="75"/>
      <c r="P329" s="75"/>
      <c r="Q329" s="172"/>
      <c r="R329" s="76"/>
      <c r="S329" s="76"/>
      <c r="T329" s="76"/>
      <c r="U329" s="76"/>
      <c r="V329" s="33"/>
    </row>
  </sheetData>
  <sheetProtection selectLockedCells="1" selectUnlockedCells="1"/>
  <mergeCells count="126">
    <mergeCell ref="U1:V1"/>
    <mergeCell ref="J17:J18"/>
    <mergeCell ref="U7:U8"/>
    <mergeCell ref="J9:J10"/>
    <mergeCell ref="U9:U10"/>
    <mergeCell ref="U11:U16"/>
    <mergeCell ref="J11:J16"/>
    <mergeCell ref="O1:Q1"/>
    <mergeCell ref="J7:J8"/>
    <mergeCell ref="U17:U18"/>
    <mergeCell ref="U123:U128"/>
    <mergeCell ref="U20:U21"/>
    <mergeCell ref="U32:U33"/>
    <mergeCell ref="J39:J41"/>
    <mergeCell ref="J54:J63"/>
    <mergeCell ref="U54:U63"/>
    <mergeCell ref="J20:J21"/>
    <mergeCell ref="J98:J102"/>
    <mergeCell ref="J92:J97"/>
    <mergeCell ref="J85:J90"/>
    <mergeCell ref="J165:J172"/>
    <mergeCell ref="U22:U28"/>
    <mergeCell ref="U34:U38"/>
    <mergeCell ref="J82:J84"/>
    <mergeCell ref="U82:U84"/>
    <mergeCell ref="U64:U74"/>
    <mergeCell ref="U85:U90"/>
    <mergeCell ref="U75:U80"/>
    <mergeCell ref="U92:U97"/>
    <mergeCell ref="G1:G2"/>
    <mergeCell ref="J1:J2"/>
    <mergeCell ref="K1:K2"/>
    <mergeCell ref="N1:N2"/>
    <mergeCell ref="J75:J80"/>
    <mergeCell ref="J34:J38"/>
    <mergeCell ref="J32:J33"/>
    <mergeCell ref="J22:J28"/>
    <mergeCell ref="J64:J74"/>
    <mergeCell ref="U196:U199"/>
    <mergeCell ref="U141:U143"/>
    <mergeCell ref="U156:U157"/>
    <mergeCell ref="U175:U177"/>
    <mergeCell ref="U173:U174"/>
    <mergeCell ref="U186:U190"/>
    <mergeCell ref="U191:U194"/>
    <mergeCell ref="U98:U102"/>
    <mergeCell ref="J103:J107"/>
    <mergeCell ref="U103:U107"/>
    <mergeCell ref="U179:U183"/>
    <mergeCell ref="U115:U117"/>
    <mergeCell ref="J118:J122"/>
    <mergeCell ref="U108:U113"/>
    <mergeCell ref="U118:U122"/>
    <mergeCell ref="U130:U136"/>
    <mergeCell ref="J179:J180"/>
    <mergeCell ref="J175:J177"/>
    <mergeCell ref="J292:J293"/>
    <mergeCell ref="J290:J291"/>
    <mergeCell ref="J108:J113"/>
    <mergeCell ref="J115:J117"/>
    <mergeCell ref="J152:J159"/>
    <mergeCell ref="J145:J150"/>
    <mergeCell ref="J173:J174"/>
    <mergeCell ref="J186:J190"/>
    <mergeCell ref="J123:J128"/>
    <mergeCell ref="J130:J136"/>
    <mergeCell ref="J137:J139"/>
    <mergeCell ref="U137:U139"/>
    <mergeCell ref="J141:J143"/>
    <mergeCell ref="J162:J164"/>
    <mergeCell ref="U162:U164"/>
    <mergeCell ref="N220:N230"/>
    <mergeCell ref="K220:K230"/>
    <mergeCell ref="Q220:Q230"/>
    <mergeCell ref="U166:U172"/>
    <mergeCell ref="J191:J194"/>
    <mergeCell ref="O220:O230"/>
    <mergeCell ref="K203:K213"/>
    <mergeCell ref="P220:P230"/>
    <mergeCell ref="J196:J199"/>
    <mergeCell ref="O217:O218"/>
    <mergeCell ref="Q203:Q213"/>
    <mergeCell ref="P203:P213"/>
    <mergeCell ref="N203:N213"/>
    <mergeCell ref="O203:O213"/>
    <mergeCell ref="K217:K218"/>
    <mergeCell ref="N217:N218"/>
    <mergeCell ref="P217:P218"/>
    <mergeCell ref="Q217:Q218"/>
    <mergeCell ref="Q235:Q241"/>
    <mergeCell ref="K243:K250"/>
    <mergeCell ref="N243:N250"/>
    <mergeCell ref="O243:O250"/>
    <mergeCell ref="P243:P250"/>
    <mergeCell ref="Q243:Q250"/>
    <mergeCell ref="K235:K241"/>
    <mergeCell ref="N235:N241"/>
    <mergeCell ref="O235:O241"/>
    <mergeCell ref="P235:P241"/>
    <mergeCell ref="N255:N261"/>
    <mergeCell ref="O255:O261"/>
    <mergeCell ref="K276:K278"/>
    <mergeCell ref="N276:N278"/>
    <mergeCell ref="O267:O274"/>
    <mergeCell ref="K255:K261"/>
    <mergeCell ref="K263:K265"/>
    <mergeCell ref="N263:N265"/>
    <mergeCell ref="K267:K274"/>
    <mergeCell ref="N267:N274"/>
    <mergeCell ref="O276:O278"/>
    <mergeCell ref="P276:P278"/>
    <mergeCell ref="Q276:Q278"/>
    <mergeCell ref="Q255:Q261"/>
    <mergeCell ref="P255:P261"/>
    <mergeCell ref="O263:O265"/>
    <mergeCell ref="P263:P265"/>
    <mergeCell ref="Q263:Q265"/>
    <mergeCell ref="P267:P274"/>
    <mergeCell ref="Q267:Q274"/>
    <mergeCell ref="U290:U291"/>
    <mergeCell ref="U292:U293"/>
    <mergeCell ref="K280:K288"/>
    <mergeCell ref="N280:N288"/>
    <mergeCell ref="O280:O288"/>
    <mergeCell ref="P280:P288"/>
    <mergeCell ref="Q280:Q288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 scale="60" r:id="rId1"/>
  <headerFooter alignWithMargins="0">
    <oddHeader>&amp;L&amp;"Neue Demos,Standard"&amp;9Nachhaltiges Bauen - Außenanlagen&amp;C&amp;"Neue Demos,Standard"&amp;9 2.1.1 Kosten von Außenanlagen im Lebenszyklus&amp;R&amp;"Neue Demos,Standard"&amp;9&amp;D</oddHeader>
    <oddFooter>&amp;L&amp;"Neue Demos,Standard"&amp;9&amp;A&amp;C&amp;"Neue Demos,Standard"&amp;9Projekt: ......&amp;R&amp;"Neue Demos,Standard"&amp;9&amp;P von &amp;N</oddFooter>
  </headerFooter>
  <rowBreaks count="8" manualBreakCount="8">
    <brk id="28" min="3" max="21" man="1"/>
    <brk id="50" min="3" max="21" man="1"/>
    <brk id="84" min="3" max="21" man="1"/>
    <brk id="117" min="3" max="21" man="1"/>
    <brk id="215" min="3" max="21" man="1"/>
    <brk id="241" min="3" max="21" man="1"/>
    <brk id="278" min="3" max="21" man="1"/>
    <brk id="297" min="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J280"/>
  <sheetViews>
    <sheetView zoomScale="75" zoomScaleNormal="75" zoomScaleSheetLayoutView="75" zoomScalePageLayoutView="0" workbookViewId="0" topLeftCell="G1">
      <selection activeCell="O47" sqref="O47"/>
    </sheetView>
  </sheetViews>
  <sheetFormatPr defaultColWidth="11.421875" defaultRowHeight="12.75"/>
  <cols>
    <col min="1" max="6" width="0" style="1" hidden="1" customWidth="1"/>
    <col min="7" max="7" width="5.28125" style="94" customWidth="1"/>
    <col min="8" max="9" width="0" style="1" hidden="1" customWidth="1"/>
    <col min="10" max="10" width="21.00390625" style="1" customWidth="1"/>
    <col min="11" max="11" width="70.28125" style="59" customWidth="1"/>
    <col min="12" max="13" width="11.421875" style="1" hidden="1" customWidth="1"/>
    <col min="14" max="14" width="15.421875" style="1" customWidth="1"/>
    <col min="15" max="15" width="11.7109375" style="136" customWidth="1"/>
    <col min="16" max="16" width="10.8515625" style="81" customWidth="1"/>
    <col min="17" max="17" width="8.140625" style="137" customWidth="1"/>
    <col min="18" max="18" width="8.8515625" style="93" customWidth="1"/>
    <col min="19" max="19" width="9.57421875" style="81" customWidth="1"/>
    <col min="20" max="21" width="0" style="59" hidden="1" customWidth="1"/>
    <col min="22" max="22" width="16.28125" style="91" customWidth="1"/>
    <col min="23" max="23" width="13.57421875" style="91" customWidth="1"/>
    <col min="24" max="24" width="17.57421875" style="91" customWidth="1"/>
    <col min="25" max="25" width="17.7109375" style="91" customWidth="1"/>
    <col min="26" max="27" width="17.57421875" style="124" customWidth="1"/>
    <col min="28" max="28" width="17.7109375" style="91" customWidth="1"/>
    <col min="29" max="32" width="17.7109375" style="42" customWidth="1"/>
    <col min="33" max="16384" width="11.421875" style="1" customWidth="1"/>
  </cols>
  <sheetData>
    <row r="1" spans="1:32" s="128" customFormat="1" ht="25.5" customHeight="1">
      <c r="A1" s="126" t="s">
        <v>847</v>
      </c>
      <c r="B1" s="126" t="s">
        <v>848</v>
      </c>
      <c r="C1" s="126" t="s">
        <v>849</v>
      </c>
      <c r="D1" s="126" t="s">
        <v>850</v>
      </c>
      <c r="E1" s="126" t="s">
        <v>851</v>
      </c>
      <c r="F1" s="126" t="s">
        <v>852</v>
      </c>
      <c r="G1" s="451" t="s">
        <v>841</v>
      </c>
      <c r="H1" s="126" t="s">
        <v>853</v>
      </c>
      <c r="I1" s="126" t="s">
        <v>854</v>
      </c>
      <c r="J1" s="474"/>
      <c r="K1" s="475" t="s">
        <v>855</v>
      </c>
      <c r="L1" s="131" t="s">
        <v>856</v>
      </c>
      <c r="M1" s="131" t="s">
        <v>857</v>
      </c>
      <c r="N1" s="132"/>
      <c r="O1" s="477" t="s">
        <v>767</v>
      </c>
      <c r="P1" s="451" t="s">
        <v>858</v>
      </c>
      <c r="Q1" s="479" t="s">
        <v>804</v>
      </c>
      <c r="R1" s="480"/>
      <c r="S1" s="481" t="s">
        <v>768</v>
      </c>
      <c r="T1" s="481"/>
      <c r="U1" s="481"/>
      <c r="V1" s="481"/>
      <c r="W1" s="481"/>
      <c r="X1" s="473" t="s">
        <v>769</v>
      </c>
      <c r="Y1" s="473"/>
      <c r="Z1" s="472" t="s">
        <v>770</v>
      </c>
      <c r="AA1" s="472"/>
      <c r="AB1" s="127" t="s">
        <v>802</v>
      </c>
      <c r="AC1" s="126"/>
      <c r="AD1" s="126"/>
      <c r="AE1" s="126"/>
      <c r="AF1" s="126"/>
    </row>
    <row r="2" spans="1:32" ht="56.25" customHeight="1">
      <c r="A2" s="5"/>
      <c r="B2" s="5"/>
      <c r="C2" s="5"/>
      <c r="D2" s="5"/>
      <c r="E2" s="5"/>
      <c r="F2" s="5"/>
      <c r="G2" s="452"/>
      <c r="H2" s="3"/>
      <c r="I2" s="3"/>
      <c r="J2" s="474"/>
      <c r="K2" s="476"/>
      <c r="L2" s="133"/>
      <c r="M2" s="133"/>
      <c r="N2" s="134"/>
      <c r="O2" s="478"/>
      <c r="P2" s="452"/>
      <c r="Q2" s="142" t="s">
        <v>771</v>
      </c>
      <c r="R2" s="143" t="s">
        <v>772</v>
      </c>
      <c r="S2" s="4" t="s">
        <v>803</v>
      </c>
      <c r="T2" s="3"/>
      <c r="U2" s="130"/>
      <c r="V2" s="4" t="s">
        <v>773</v>
      </c>
      <c r="W2" s="4" t="s">
        <v>774</v>
      </c>
      <c r="X2" s="3" t="s">
        <v>775</v>
      </c>
      <c r="Y2" s="4" t="s">
        <v>806</v>
      </c>
      <c r="Z2" s="143" t="s">
        <v>776</v>
      </c>
      <c r="AA2" s="144" t="s">
        <v>777</v>
      </c>
      <c r="AB2" s="3" t="s">
        <v>778</v>
      </c>
      <c r="AC2" s="43"/>
      <c r="AD2" s="43"/>
      <c r="AE2" s="43"/>
      <c r="AF2" s="43"/>
    </row>
    <row r="3" spans="1:32" s="45" customFormat="1" ht="72" customHeight="1">
      <c r="A3" s="44"/>
      <c r="B3" s="44"/>
      <c r="C3" s="44"/>
      <c r="D3" s="44"/>
      <c r="E3" s="44"/>
      <c r="F3" s="44"/>
      <c r="G3" s="201"/>
      <c r="H3" s="202"/>
      <c r="I3" s="202"/>
      <c r="J3" s="203"/>
      <c r="K3" s="204"/>
      <c r="L3" s="205"/>
      <c r="M3" s="205"/>
      <c r="N3" s="206"/>
      <c r="O3" s="207" t="s">
        <v>779</v>
      </c>
      <c r="P3" s="201"/>
      <c r="Q3" s="208" t="s">
        <v>779</v>
      </c>
      <c r="R3" s="209" t="s">
        <v>780</v>
      </c>
      <c r="S3" s="202"/>
      <c r="T3" s="202"/>
      <c r="U3" s="202"/>
      <c r="V3" s="202" t="s">
        <v>781</v>
      </c>
      <c r="W3" s="202" t="s">
        <v>807</v>
      </c>
      <c r="X3" s="202" t="s">
        <v>782</v>
      </c>
      <c r="Y3" s="202" t="s">
        <v>783</v>
      </c>
      <c r="Z3" s="209"/>
      <c r="AA3" s="209"/>
      <c r="AB3" s="210"/>
      <c r="AC3" s="44"/>
      <c r="AD3" s="44"/>
      <c r="AE3" s="44"/>
      <c r="AF3" s="44"/>
    </row>
    <row r="4" spans="1:32" ht="16.5" customHeight="1">
      <c r="A4" s="5"/>
      <c r="B4" s="5"/>
      <c r="C4" s="5"/>
      <c r="D4" s="5"/>
      <c r="E4" s="5"/>
      <c r="F4" s="7"/>
      <c r="G4" s="188">
        <v>520</v>
      </c>
      <c r="H4" s="189"/>
      <c r="I4" s="189" t="s">
        <v>866</v>
      </c>
      <c r="J4" s="188" t="s">
        <v>866</v>
      </c>
      <c r="K4" s="190"/>
      <c r="L4" s="47"/>
      <c r="M4" s="47"/>
      <c r="N4" s="47"/>
      <c r="O4" s="211"/>
      <c r="P4" s="83"/>
      <c r="Q4" s="84"/>
      <c r="R4" s="84"/>
      <c r="S4" s="83"/>
      <c r="T4" s="83"/>
      <c r="U4" s="83"/>
      <c r="V4" s="212"/>
      <c r="W4" s="212"/>
      <c r="X4" s="84"/>
      <c r="Y4" s="84"/>
      <c r="Z4" s="84"/>
      <c r="AA4" s="84"/>
      <c r="AB4" s="83"/>
      <c r="AC4" s="8"/>
      <c r="AD4" s="46"/>
      <c r="AE4" s="46"/>
      <c r="AF4" s="46"/>
    </row>
    <row r="5" spans="1:32" ht="13.5">
      <c r="A5" s="5"/>
      <c r="B5" s="5"/>
      <c r="C5" s="5"/>
      <c r="D5" s="5"/>
      <c r="E5" s="5"/>
      <c r="F5" s="7"/>
      <c r="G5" s="15">
        <v>521</v>
      </c>
      <c r="H5" s="16"/>
      <c r="I5" s="16" t="s">
        <v>867</v>
      </c>
      <c r="J5" s="16" t="s">
        <v>867</v>
      </c>
      <c r="K5" s="22"/>
      <c r="L5" s="47"/>
      <c r="M5" s="47"/>
      <c r="N5" s="47"/>
      <c r="O5" s="47"/>
      <c r="P5" s="83"/>
      <c r="Q5" s="47"/>
      <c r="R5" s="84"/>
      <c r="S5" s="83"/>
      <c r="T5" s="83"/>
      <c r="U5" s="83"/>
      <c r="V5" s="83"/>
      <c r="W5" s="83"/>
      <c r="X5" s="84"/>
      <c r="Y5" s="84"/>
      <c r="Z5" s="84"/>
      <c r="AA5" s="84"/>
      <c r="AB5" s="83"/>
      <c r="AC5" s="10"/>
      <c r="AD5" s="47"/>
      <c r="AE5" s="47"/>
      <c r="AF5" s="47"/>
    </row>
    <row r="6" spans="1:32" ht="13.5" customHeight="1">
      <c r="A6" s="11">
        <v>647</v>
      </c>
      <c r="B6" s="11">
        <v>667</v>
      </c>
      <c r="C6" s="11">
        <v>1225</v>
      </c>
      <c r="D6" s="12" t="s">
        <v>868</v>
      </c>
      <c r="E6" s="12" t="s">
        <v>869</v>
      </c>
      <c r="F6" s="150" t="s">
        <v>870</v>
      </c>
      <c r="G6" s="51"/>
      <c r="H6" s="12" t="s">
        <v>867</v>
      </c>
      <c r="I6" s="12"/>
      <c r="J6" s="433" t="s">
        <v>871</v>
      </c>
      <c r="K6" s="129" t="s">
        <v>872</v>
      </c>
      <c r="L6" s="13" t="s">
        <v>873</v>
      </c>
      <c r="M6" s="13" t="s">
        <v>872</v>
      </c>
      <c r="N6" s="13"/>
      <c r="O6" s="161">
        <v>0</v>
      </c>
      <c r="P6" s="50" t="s">
        <v>874</v>
      </c>
      <c r="Q6" s="162"/>
      <c r="R6" s="85">
        <f>PRODUCT(O6,Q6)</f>
        <v>0</v>
      </c>
      <c r="S6" s="178">
        <f>'Kosten + Lebensdauer'!Q7</f>
        <v>30</v>
      </c>
      <c r="T6" s="23" t="s">
        <v>878</v>
      </c>
      <c r="U6" s="23"/>
      <c r="V6" s="179">
        <f>IF(S6&lt;=50,(50/S6)-1,0)</f>
        <v>0.6666666666666667</v>
      </c>
      <c r="W6" s="86">
        <f>ROUNDUP(V6,0)</f>
        <v>1</v>
      </c>
      <c r="X6" s="85">
        <f>PRODUCT(R6,W6)</f>
        <v>0</v>
      </c>
      <c r="Y6" s="85">
        <f>modul1.KOSTENREIHE(R6,S6,1.02,W6)</f>
        <v>0</v>
      </c>
      <c r="Z6" s="145">
        <f>PRODUCT(O6,'Kosten + Lebensdauer'!V7)</f>
        <v>0</v>
      </c>
      <c r="AA6" s="85">
        <f>modul1.KOSTENREIHE(Z6,1,1.02,49)</f>
        <v>0</v>
      </c>
      <c r="AB6" s="85">
        <f>SUM(R6,Y6,Z6,AA6)</f>
        <v>0</v>
      </c>
      <c r="AC6" s="151"/>
      <c r="AD6" s="111"/>
      <c r="AE6" s="13"/>
      <c r="AF6" s="13"/>
    </row>
    <row r="7" spans="1:36" ht="13.5" customHeight="1">
      <c r="A7" s="11">
        <v>646</v>
      </c>
      <c r="B7" s="11">
        <v>666</v>
      </c>
      <c r="C7" s="11">
        <v>1226</v>
      </c>
      <c r="D7" s="12" t="s">
        <v>879</v>
      </c>
      <c r="E7" s="12" t="s">
        <v>869</v>
      </c>
      <c r="F7" s="150" t="s">
        <v>870</v>
      </c>
      <c r="G7" s="51"/>
      <c r="H7" s="12" t="s">
        <v>867</v>
      </c>
      <c r="I7" s="12" t="s">
        <v>880</v>
      </c>
      <c r="J7" s="433"/>
      <c r="K7" s="129" t="s">
        <v>881</v>
      </c>
      <c r="L7" s="13" t="s">
        <v>873</v>
      </c>
      <c r="M7" s="13" t="s">
        <v>881</v>
      </c>
      <c r="N7" s="13"/>
      <c r="O7" s="161">
        <v>0</v>
      </c>
      <c r="P7" s="50" t="s">
        <v>874</v>
      </c>
      <c r="Q7" s="162"/>
      <c r="R7" s="85">
        <f>PRODUCT(O7,Q7)</f>
        <v>0</v>
      </c>
      <c r="S7" s="178">
        <f>'Kosten + Lebensdauer'!Q8</f>
        <v>25</v>
      </c>
      <c r="T7" s="23"/>
      <c r="U7" s="23"/>
      <c r="V7" s="179">
        <f>IF(S7&lt;=50,(50/S7)-1,0)</f>
        <v>1</v>
      </c>
      <c r="W7" s="86">
        <f aca="true" t="shared" si="0" ref="W7:W70">ROUNDUP(V7,0)</f>
        <v>1</v>
      </c>
      <c r="X7" s="85">
        <f aca="true" t="shared" si="1" ref="X7:X70">PRODUCT(R7,W7)</f>
        <v>0</v>
      </c>
      <c r="Y7" s="85">
        <f>modul1.KOSTENREIHE(R7,S7,1.02,W7)</f>
        <v>0</v>
      </c>
      <c r="Z7" s="145">
        <f>PRODUCT(O7,'Kosten + Lebensdauer'!V8)</f>
        <v>0</v>
      </c>
      <c r="AA7" s="85">
        <f>modul1.KOSTENREIHE(Z7,1,1.02,49)</f>
        <v>0</v>
      </c>
      <c r="AB7" s="85">
        <f aca="true" t="shared" si="2" ref="AB7:AB69">SUM(R7,Y7,Z7,AA7)</f>
        <v>0</v>
      </c>
      <c r="AC7" s="151"/>
      <c r="AD7" s="111"/>
      <c r="AE7" s="13"/>
      <c r="AF7" s="13"/>
      <c r="AG7" s="1">
        <f>R7*1.02^20</f>
        <v>0</v>
      </c>
      <c r="AH7" s="1">
        <f>R7*1.02^40</f>
        <v>0</v>
      </c>
      <c r="AI7" s="1">
        <f>SUM(AG7:AH7)</f>
        <v>0</v>
      </c>
      <c r="AJ7"/>
    </row>
    <row r="8" spans="1:35" ht="13.5" customHeight="1">
      <c r="A8" s="11">
        <v>649</v>
      </c>
      <c r="B8" s="11">
        <v>669</v>
      </c>
      <c r="C8" s="11">
        <v>1213</v>
      </c>
      <c r="D8" s="12" t="s">
        <v>883</v>
      </c>
      <c r="E8" s="12" t="s">
        <v>869</v>
      </c>
      <c r="F8" s="150" t="s">
        <v>870</v>
      </c>
      <c r="G8" s="51"/>
      <c r="H8" s="12" t="s">
        <v>867</v>
      </c>
      <c r="I8" s="12" t="s">
        <v>884</v>
      </c>
      <c r="J8" s="420" t="s">
        <v>885</v>
      </c>
      <c r="K8" s="213" t="s">
        <v>886</v>
      </c>
      <c r="L8" s="12" t="s">
        <v>885</v>
      </c>
      <c r="M8" s="12" t="s">
        <v>887</v>
      </c>
      <c r="N8" s="12"/>
      <c r="O8" s="161">
        <v>0</v>
      </c>
      <c r="P8" s="25" t="s">
        <v>874</v>
      </c>
      <c r="Q8" s="162"/>
      <c r="R8" s="48">
        <f>PRODUCT(O8,Q8)</f>
        <v>0</v>
      </c>
      <c r="S8" s="183">
        <f>'Kosten + Lebensdauer'!Q9</f>
        <v>40</v>
      </c>
      <c r="T8" s="87"/>
      <c r="U8" s="87"/>
      <c r="V8" s="180">
        <f>IF(S8&lt;=50,(50/S8)-1,0)</f>
        <v>0.25</v>
      </c>
      <c r="W8" s="88">
        <f t="shared" si="0"/>
        <v>1</v>
      </c>
      <c r="X8" s="123">
        <f t="shared" si="1"/>
        <v>0</v>
      </c>
      <c r="Y8" s="123">
        <f>modul1.KOSTENREIHE(R8,S8,1.02,W8)</f>
        <v>0</v>
      </c>
      <c r="Z8" s="123">
        <f>PRODUCT(O8,'Kosten + Lebensdauer'!V9)</f>
        <v>0</v>
      </c>
      <c r="AA8" s="48">
        <f>modul1.KOSTENREIHE(Z8,1,1.02,49)</f>
        <v>0</v>
      </c>
      <c r="AB8" s="48">
        <f t="shared" si="2"/>
        <v>0</v>
      </c>
      <c r="AC8" s="200"/>
      <c r="AD8" s="69"/>
      <c r="AE8" s="82"/>
      <c r="AF8" s="12"/>
      <c r="AI8" s="1">
        <f>KOSTENREIHE(R7,S7,1.02,W7)</f>
        <v>0</v>
      </c>
    </row>
    <row r="9" spans="1:32" ht="13.5" customHeight="1">
      <c r="A9" s="11">
        <v>648</v>
      </c>
      <c r="B9" s="11">
        <v>668</v>
      </c>
      <c r="C9" s="11">
        <v>1214</v>
      </c>
      <c r="D9" s="12" t="s">
        <v>890</v>
      </c>
      <c r="E9" s="12" t="s">
        <v>869</v>
      </c>
      <c r="F9" s="150" t="s">
        <v>870</v>
      </c>
      <c r="G9" s="51"/>
      <c r="H9" s="12" t="s">
        <v>867</v>
      </c>
      <c r="I9" s="12" t="s">
        <v>891</v>
      </c>
      <c r="J9" s="420"/>
      <c r="K9" s="213" t="s">
        <v>892</v>
      </c>
      <c r="L9" s="12" t="s">
        <v>885</v>
      </c>
      <c r="M9" s="12" t="s">
        <v>892</v>
      </c>
      <c r="N9" s="12"/>
      <c r="O9" s="161">
        <v>0</v>
      </c>
      <c r="P9" s="25" t="s">
        <v>874</v>
      </c>
      <c r="Q9" s="163"/>
      <c r="R9" s="48">
        <f>PRODUCT(O9,Q9)</f>
        <v>0</v>
      </c>
      <c r="S9" s="183">
        <f>'Kosten + Lebensdauer'!Q10</f>
        <v>35</v>
      </c>
      <c r="T9" s="87"/>
      <c r="U9" s="87"/>
      <c r="V9" s="180">
        <f>IF(S9&lt;=50,(50/S9)-1,0)</f>
        <v>0.4285714285714286</v>
      </c>
      <c r="W9" s="88">
        <f t="shared" si="0"/>
        <v>1</v>
      </c>
      <c r="X9" s="123">
        <f t="shared" si="1"/>
        <v>0</v>
      </c>
      <c r="Y9" s="123">
        <f>modul1.KOSTENREIHE(R9,S9,1.02,W9)</f>
        <v>0</v>
      </c>
      <c r="Z9" s="123">
        <f>PRODUCT(O9,'Kosten + Lebensdauer'!V10)</f>
        <v>0</v>
      </c>
      <c r="AA9" s="123">
        <f>modul1.KOSTENREIHE(Z9,1,1.02,49)</f>
        <v>0</v>
      </c>
      <c r="AB9" s="48">
        <f t="shared" si="2"/>
        <v>0</v>
      </c>
      <c r="AC9" s="200"/>
      <c r="AD9" s="69"/>
      <c r="AE9" s="82"/>
      <c r="AF9" s="12"/>
    </row>
    <row r="10" spans="1:32" ht="13.5" customHeight="1">
      <c r="A10" s="11">
        <v>651</v>
      </c>
      <c r="B10" s="11">
        <v>671</v>
      </c>
      <c r="C10" s="11">
        <v>1215</v>
      </c>
      <c r="D10" s="12" t="s">
        <v>893</v>
      </c>
      <c r="E10" s="12" t="s">
        <v>869</v>
      </c>
      <c r="F10" s="150" t="s">
        <v>870</v>
      </c>
      <c r="G10" s="51"/>
      <c r="H10" s="12" t="s">
        <v>867</v>
      </c>
      <c r="I10" s="12" t="s">
        <v>894</v>
      </c>
      <c r="J10" s="433" t="s">
        <v>895</v>
      </c>
      <c r="K10" s="129" t="s">
        <v>896</v>
      </c>
      <c r="L10" s="13" t="s">
        <v>897</v>
      </c>
      <c r="M10" s="13" t="s">
        <v>896</v>
      </c>
      <c r="N10" s="13"/>
      <c r="O10" s="161">
        <v>0</v>
      </c>
      <c r="P10" s="50" t="s">
        <v>874</v>
      </c>
      <c r="Q10" s="162"/>
      <c r="R10" s="85">
        <f>PRODUCT(O10,Q10)</f>
        <v>0</v>
      </c>
      <c r="S10" s="178">
        <f>'Kosten + Lebensdauer'!Q11</f>
        <v>60</v>
      </c>
      <c r="T10" s="23"/>
      <c r="U10" s="23"/>
      <c r="V10" s="179">
        <f>IF(S10&lt;=50,(50/S10)-1,0)</f>
        <v>0</v>
      </c>
      <c r="W10" s="86">
        <f t="shared" si="0"/>
        <v>0</v>
      </c>
      <c r="X10" s="85">
        <f t="shared" si="1"/>
        <v>0</v>
      </c>
      <c r="Y10" s="85">
        <f aca="true" t="shared" si="3" ref="Y10:Y69">KOSTENREIHE(R10,S10,1.02,W10)</f>
        <v>0</v>
      </c>
      <c r="Z10" s="145">
        <f>PRODUCT(O10,'Kosten + Lebensdauer'!V11)</f>
        <v>0</v>
      </c>
      <c r="AA10" s="85">
        <f aca="true" t="shared" si="4" ref="AA10:AA72">modul1.KOSTENREIHE(Z10,1,1.02,49)</f>
        <v>0</v>
      </c>
      <c r="AB10" s="85">
        <f t="shared" si="2"/>
        <v>0</v>
      </c>
      <c r="AC10" s="151"/>
      <c r="AD10" s="111"/>
      <c r="AE10" s="13"/>
      <c r="AF10" s="13"/>
    </row>
    <row r="11" spans="1:32" ht="27" customHeight="1">
      <c r="A11" s="11">
        <v>653</v>
      </c>
      <c r="B11" s="11">
        <v>673</v>
      </c>
      <c r="C11" s="11">
        <v>1219</v>
      </c>
      <c r="D11" s="12" t="s">
        <v>902</v>
      </c>
      <c r="E11" s="12" t="s">
        <v>869</v>
      </c>
      <c r="F11" s="150" t="s">
        <v>870</v>
      </c>
      <c r="G11" s="51"/>
      <c r="H11" s="12" t="s">
        <v>867</v>
      </c>
      <c r="I11" s="12" t="s">
        <v>903</v>
      </c>
      <c r="J11" s="433"/>
      <c r="K11" s="129" t="s">
        <v>904</v>
      </c>
      <c r="L11" s="13" t="s">
        <v>897</v>
      </c>
      <c r="M11" s="13" t="s">
        <v>905</v>
      </c>
      <c r="N11" s="13"/>
      <c r="O11" s="161">
        <v>0</v>
      </c>
      <c r="P11" s="50" t="s">
        <v>874</v>
      </c>
      <c r="Q11" s="162"/>
      <c r="R11" s="85">
        <f aca="true" t="shared" si="5" ref="R11:R16">PRODUCT(O11,Q11)</f>
        <v>0</v>
      </c>
      <c r="S11" s="178">
        <f>'Kosten + Lebensdauer'!Q13</f>
        <v>40</v>
      </c>
      <c r="T11" s="23"/>
      <c r="U11" s="23"/>
      <c r="V11" s="179">
        <f aca="true" t="shared" si="6" ref="V11:V73">IF(S11&lt;=50,(50/S11)-1,0)</f>
        <v>0.25</v>
      </c>
      <c r="W11" s="86">
        <f t="shared" si="0"/>
        <v>1</v>
      </c>
      <c r="X11" s="85">
        <f t="shared" si="1"/>
        <v>0</v>
      </c>
      <c r="Y11" s="85">
        <f t="shared" si="3"/>
        <v>0</v>
      </c>
      <c r="Z11" s="145">
        <f>PRODUCT(O11,'Kosten + Lebensdauer'!V13)</f>
        <v>0</v>
      </c>
      <c r="AA11" s="85">
        <f t="shared" si="4"/>
        <v>0</v>
      </c>
      <c r="AB11" s="85">
        <f t="shared" si="2"/>
        <v>0</v>
      </c>
      <c r="AC11" s="151"/>
      <c r="AD11" s="111"/>
      <c r="AE11" s="13"/>
      <c r="AF11" s="13"/>
    </row>
    <row r="12" spans="1:32" ht="27" customHeight="1">
      <c r="A12" s="11">
        <v>652</v>
      </c>
      <c r="B12" s="11">
        <v>672</v>
      </c>
      <c r="C12" s="11">
        <v>1220</v>
      </c>
      <c r="D12" s="12" t="s">
        <v>906</v>
      </c>
      <c r="E12" s="12" t="s">
        <v>869</v>
      </c>
      <c r="F12" s="150" t="s">
        <v>870</v>
      </c>
      <c r="G12" s="51"/>
      <c r="H12" s="12" t="s">
        <v>867</v>
      </c>
      <c r="I12" s="12" t="s">
        <v>907</v>
      </c>
      <c r="J12" s="433"/>
      <c r="K12" s="129" t="s">
        <v>908</v>
      </c>
      <c r="L12" s="13" t="s">
        <v>897</v>
      </c>
      <c r="M12" s="13" t="s">
        <v>909</v>
      </c>
      <c r="N12" s="13"/>
      <c r="O12" s="161">
        <v>0</v>
      </c>
      <c r="P12" s="50" t="s">
        <v>874</v>
      </c>
      <c r="Q12" s="162"/>
      <c r="R12" s="85">
        <f t="shared" si="5"/>
        <v>0</v>
      </c>
      <c r="S12" s="178">
        <f>'Kosten + Lebensdauer'!Q14</f>
        <v>40</v>
      </c>
      <c r="T12" s="23" t="s">
        <v>911</v>
      </c>
      <c r="U12" s="23"/>
      <c r="V12" s="179">
        <f t="shared" si="6"/>
        <v>0.25</v>
      </c>
      <c r="W12" s="86">
        <f t="shared" si="0"/>
        <v>1</v>
      </c>
      <c r="X12" s="85">
        <f t="shared" si="1"/>
        <v>0</v>
      </c>
      <c r="Y12" s="85">
        <f t="shared" si="3"/>
        <v>0</v>
      </c>
      <c r="Z12" s="145">
        <f>PRODUCT(O12,'Kosten + Lebensdauer'!V14)</f>
        <v>0</v>
      </c>
      <c r="AA12" s="85">
        <f t="shared" si="4"/>
        <v>0</v>
      </c>
      <c r="AB12" s="85">
        <f t="shared" si="2"/>
        <v>0</v>
      </c>
      <c r="AC12" s="151"/>
      <c r="AD12" s="111"/>
      <c r="AE12" s="13"/>
      <c r="AF12" s="13"/>
    </row>
    <row r="13" spans="1:32" ht="15.75" customHeight="1">
      <c r="A13" s="11">
        <v>650</v>
      </c>
      <c r="B13" s="11">
        <v>670</v>
      </c>
      <c r="C13" s="11">
        <v>1224</v>
      </c>
      <c r="D13" s="12" t="s">
        <v>912</v>
      </c>
      <c r="E13" s="12" t="s">
        <v>869</v>
      </c>
      <c r="F13" s="150" t="s">
        <v>870</v>
      </c>
      <c r="G13" s="51"/>
      <c r="H13" s="12" t="s">
        <v>867</v>
      </c>
      <c r="I13" s="12" t="s">
        <v>913</v>
      </c>
      <c r="J13" s="433"/>
      <c r="K13" s="129" t="s">
        <v>914</v>
      </c>
      <c r="L13" s="13" t="s">
        <v>897</v>
      </c>
      <c r="M13" s="13" t="s">
        <v>914</v>
      </c>
      <c r="N13" s="13"/>
      <c r="O13" s="161">
        <v>0</v>
      </c>
      <c r="P13" s="50" t="s">
        <v>874</v>
      </c>
      <c r="Q13" s="162"/>
      <c r="R13" s="85">
        <f t="shared" si="5"/>
        <v>0</v>
      </c>
      <c r="S13" s="178">
        <f>'Kosten + Lebensdauer'!Q16</f>
        <v>20</v>
      </c>
      <c r="T13" s="23"/>
      <c r="U13" s="23"/>
      <c r="V13" s="179">
        <f t="shared" si="6"/>
        <v>1.5</v>
      </c>
      <c r="W13" s="86">
        <f t="shared" si="0"/>
        <v>2</v>
      </c>
      <c r="X13" s="85">
        <f t="shared" si="1"/>
        <v>0</v>
      </c>
      <c r="Y13" s="85">
        <f t="shared" si="3"/>
        <v>0</v>
      </c>
      <c r="Z13" s="145">
        <f>PRODUCT(O13,'Kosten + Lebensdauer'!V16)</f>
        <v>0</v>
      </c>
      <c r="AA13" s="85">
        <f t="shared" si="4"/>
        <v>0</v>
      </c>
      <c r="AB13" s="85">
        <f t="shared" si="2"/>
        <v>0</v>
      </c>
      <c r="AC13" s="151"/>
      <c r="AD13" s="111"/>
      <c r="AE13" s="13"/>
      <c r="AF13" s="13"/>
    </row>
    <row r="14" spans="1:32" s="155" customFormat="1" ht="15.75" customHeight="1">
      <c r="A14" s="11"/>
      <c r="B14" s="11"/>
      <c r="C14" s="11"/>
      <c r="D14" s="12"/>
      <c r="E14" s="12"/>
      <c r="F14" s="150"/>
      <c r="G14" s="15">
        <v>522</v>
      </c>
      <c r="H14" s="16"/>
      <c r="I14" s="16"/>
      <c r="J14" s="15" t="s">
        <v>915</v>
      </c>
      <c r="K14" s="213"/>
      <c r="L14" s="12"/>
      <c r="M14" s="12"/>
      <c r="N14" s="12"/>
      <c r="O14" s="47"/>
      <c r="P14" s="47"/>
      <c r="Q14" s="47"/>
      <c r="R14" s="48"/>
      <c r="S14" s="99"/>
      <c r="T14" s="22"/>
      <c r="U14" s="22"/>
      <c r="V14" s="181"/>
      <c r="W14" s="121"/>
      <c r="X14" s="48"/>
      <c r="Y14" s="48"/>
      <c r="Z14" s="99"/>
      <c r="AA14" s="48"/>
      <c r="AB14" s="48"/>
      <c r="AC14" s="152"/>
      <c r="AD14" s="69"/>
      <c r="AE14" s="12"/>
      <c r="AF14" s="12"/>
    </row>
    <row r="15" spans="1:32" ht="15.75" customHeight="1">
      <c r="A15" s="11">
        <v>663</v>
      </c>
      <c r="B15" s="11">
        <v>683</v>
      </c>
      <c r="C15" s="11">
        <v>1227</v>
      </c>
      <c r="D15" s="12" t="s">
        <v>916</v>
      </c>
      <c r="E15" s="12" t="s">
        <v>869</v>
      </c>
      <c r="F15" s="150" t="s">
        <v>870</v>
      </c>
      <c r="G15" s="51"/>
      <c r="H15" s="12" t="s">
        <v>915</v>
      </c>
      <c r="I15" s="12" t="s">
        <v>917</v>
      </c>
      <c r="J15" s="420" t="s">
        <v>885</v>
      </c>
      <c r="K15" s="213" t="s">
        <v>918</v>
      </c>
      <c r="L15" s="12" t="s">
        <v>885</v>
      </c>
      <c r="M15" s="12" t="s">
        <v>887</v>
      </c>
      <c r="N15" s="12"/>
      <c r="O15" s="161">
        <v>0</v>
      </c>
      <c r="P15" s="25" t="s">
        <v>874</v>
      </c>
      <c r="Q15" s="162"/>
      <c r="R15" s="48">
        <f t="shared" si="5"/>
        <v>0</v>
      </c>
      <c r="S15" s="99">
        <f>'Kosten + Lebensdauer'!Q20</f>
        <v>30</v>
      </c>
      <c r="T15" s="87"/>
      <c r="U15" s="87"/>
      <c r="V15" s="180">
        <f t="shared" si="6"/>
        <v>0.6666666666666667</v>
      </c>
      <c r="W15" s="88">
        <f t="shared" si="0"/>
        <v>1</v>
      </c>
      <c r="X15" s="123">
        <f t="shared" si="1"/>
        <v>0</v>
      </c>
      <c r="Y15" s="123">
        <f t="shared" si="3"/>
        <v>0</v>
      </c>
      <c r="Z15" s="99">
        <f>PRODUCT(O15,'Kosten + Lebensdauer'!V20)</f>
        <v>0</v>
      </c>
      <c r="AA15" s="123">
        <f t="shared" si="4"/>
        <v>0</v>
      </c>
      <c r="AB15" s="48">
        <f t="shared" si="2"/>
        <v>0</v>
      </c>
      <c r="AC15" s="152"/>
      <c r="AD15" s="69"/>
      <c r="AE15" s="12"/>
      <c r="AF15" s="12"/>
    </row>
    <row r="16" spans="1:32" ht="13.5" customHeight="1">
      <c r="A16" s="11">
        <v>664</v>
      </c>
      <c r="B16" s="11">
        <v>684</v>
      </c>
      <c r="C16" s="11">
        <v>1228</v>
      </c>
      <c r="D16" s="12" t="s">
        <v>919</v>
      </c>
      <c r="E16" s="12" t="s">
        <v>869</v>
      </c>
      <c r="F16" s="150" t="s">
        <v>870</v>
      </c>
      <c r="G16" s="51"/>
      <c r="H16" s="12" t="s">
        <v>915</v>
      </c>
      <c r="I16" s="12" t="s">
        <v>920</v>
      </c>
      <c r="J16" s="420"/>
      <c r="K16" s="213" t="s">
        <v>921</v>
      </c>
      <c r="L16" s="12" t="s">
        <v>885</v>
      </c>
      <c r="M16" s="12" t="s">
        <v>922</v>
      </c>
      <c r="N16" s="12"/>
      <c r="O16" s="161">
        <v>0</v>
      </c>
      <c r="P16" s="25" t="s">
        <v>874</v>
      </c>
      <c r="Q16" s="162"/>
      <c r="R16" s="48">
        <f t="shared" si="5"/>
        <v>0</v>
      </c>
      <c r="S16" s="99">
        <f>'Kosten + Lebensdauer'!Q21</f>
        <v>35</v>
      </c>
      <c r="T16" s="87"/>
      <c r="U16" s="87"/>
      <c r="V16" s="180">
        <f t="shared" si="6"/>
        <v>0.4285714285714286</v>
      </c>
      <c r="W16" s="88">
        <f t="shared" si="0"/>
        <v>1</v>
      </c>
      <c r="X16" s="123">
        <f t="shared" si="1"/>
        <v>0</v>
      </c>
      <c r="Y16" s="123">
        <f t="shared" si="3"/>
        <v>0</v>
      </c>
      <c r="Z16" s="99">
        <f>PRODUCT(O16,'Kosten + Lebensdauer'!V21)</f>
        <v>0</v>
      </c>
      <c r="AA16" s="123">
        <f t="shared" si="4"/>
        <v>0</v>
      </c>
      <c r="AB16" s="48">
        <f t="shared" si="2"/>
        <v>0</v>
      </c>
      <c r="AC16" s="152"/>
      <c r="AD16" s="69"/>
      <c r="AE16" s="12"/>
      <c r="AF16" s="12"/>
    </row>
    <row r="17" spans="1:32" ht="13.5" customHeight="1">
      <c r="A17" s="11">
        <v>665</v>
      </c>
      <c r="B17" s="11">
        <v>685</v>
      </c>
      <c r="C17" s="11">
        <v>1236</v>
      </c>
      <c r="D17" s="12" t="s">
        <v>923</v>
      </c>
      <c r="E17" s="12" t="s">
        <v>869</v>
      </c>
      <c r="F17" s="150" t="s">
        <v>870</v>
      </c>
      <c r="G17" s="51"/>
      <c r="H17" s="12" t="s">
        <v>915</v>
      </c>
      <c r="I17" s="12" t="s">
        <v>924</v>
      </c>
      <c r="J17" s="433" t="s">
        <v>895</v>
      </c>
      <c r="K17" s="129" t="s">
        <v>925</v>
      </c>
      <c r="L17" s="13" t="s">
        <v>897</v>
      </c>
      <c r="M17" s="13" t="s">
        <v>909</v>
      </c>
      <c r="N17" s="13"/>
      <c r="O17" s="161">
        <v>0</v>
      </c>
      <c r="P17" s="50" t="s">
        <v>874</v>
      </c>
      <c r="Q17" s="162"/>
      <c r="R17" s="85">
        <f aca="true" t="shared" si="7" ref="R17:R80">PRODUCT(O17,Q17)</f>
        <v>0</v>
      </c>
      <c r="S17" s="186">
        <f>'Kosten + Lebensdauer'!Q22</f>
        <v>40</v>
      </c>
      <c r="T17" s="23"/>
      <c r="U17" s="23"/>
      <c r="V17" s="179">
        <f t="shared" si="6"/>
        <v>0.25</v>
      </c>
      <c r="W17" s="86">
        <f t="shared" si="0"/>
        <v>1</v>
      </c>
      <c r="X17" s="85">
        <f t="shared" si="1"/>
        <v>0</v>
      </c>
      <c r="Y17" s="85">
        <f t="shared" si="3"/>
        <v>0</v>
      </c>
      <c r="Z17" s="145">
        <f>PRODUCT(O17,'Kosten + Lebensdauer'!V22)</f>
        <v>0</v>
      </c>
      <c r="AA17" s="85">
        <f t="shared" si="4"/>
        <v>0</v>
      </c>
      <c r="AB17" s="85">
        <f t="shared" si="2"/>
        <v>0</v>
      </c>
      <c r="AC17" s="151"/>
      <c r="AD17" s="111"/>
      <c r="AE17" s="13"/>
      <c r="AF17" s="13"/>
    </row>
    <row r="18" spans="1:32" ht="13.5" customHeight="1">
      <c r="A18" s="11">
        <v>666</v>
      </c>
      <c r="B18" s="11">
        <v>686</v>
      </c>
      <c r="C18" s="11">
        <v>1232</v>
      </c>
      <c r="D18" s="12" t="s">
        <v>926</v>
      </c>
      <c r="E18" s="12" t="s">
        <v>869</v>
      </c>
      <c r="F18" s="150" t="s">
        <v>870</v>
      </c>
      <c r="G18" s="51"/>
      <c r="H18" s="12" t="s">
        <v>915</v>
      </c>
      <c r="I18" s="12" t="s">
        <v>927</v>
      </c>
      <c r="J18" s="433"/>
      <c r="K18" s="129" t="s">
        <v>928</v>
      </c>
      <c r="L18" s="13" t="s">
        <v>897</v>
      </c>
      <c r="M18" s="13" t="s">
        <v>929</v>
      </c>
      <c r="N18" s="13"/>
      <c r="O18" s="161">
        <v>0</v>
      </c>
      <c r="P18" s="50" t="s">
        <v>874</v>
      </c>
      <c r="Q18" s="162"/>
      <c r="R18" s="85">
        <f t="shared" si="7"/>
        <v>0</v>
      </c>
      <c r="S18" s="186">
        <f>'Kosten + Lebensdauer'!Q23</f>
        <v>30</v>
      </c>
      <c r="T18" s="23"/>
      <c r="U18" s="23"/>
      <c r="V18" s="179">
        <f t="shared" si="6"/>
        <v>0.6666666666666667</v>
      </c>
      <c r="W18" s="86">
        <f t="shared" si="0"/>
        <v>1</v>
      </c>
      <c r="X18" s="85">
        <f t="shared" si="1"/>
        <v>0</v>
      </c>
      <c r="Y18" s="85">
        <f t="shared" si="3"/>
        <v>0</v>
      </c>
      <c r="Z18" s="145">
        <f>PRODUCT(O18,'Kosten + Lebensdauer'!V23)</f>
        <v>0</v>
      </c>
      <c r="AA18" s="85">
        <f t="shared" si="4"/>
        <v>0</v>
      </c>
      <c r="AB18" s="85">
        <f t="shared" si="2"/>
        <v>0</v>
      </c>
      <c r="AC18" s="151"/>
      <c r="AD18" s="111"/>
      <c r="AE18" s="13"/>
      <c r="AF18" s="13"/>
    </row>
    <row r="19" spans="1:32" ht="13.5" customHeight="1">
      <c r="A19" s="11">
        <v>667</v>
      </c>
      <c r="B19" s="11">
        <v>687</v>
      </c>
      <c r="C19" s="11">
        <v>1231</v>
      </c>
      <c r="D19" s="12" t="s">
        <v>930</v>
      </c>
      <c r="E19" s="12" t="s">
        <v>869</v>
      </c>
      <c r="F19" s="150" t="s">
        <v>870</v>
      </c>
      <c r="G19" s="51"/>
      <c r="H19" s="12" t="s">
        <v>915</v>
      </c>
      <c r="I19" s="12" t="s">
        <v>931</v>
      </c>
      <c r="J19" s="433"/>
      <c r="K19" s="129" t="s">
        <v>932</v>
      </c>
      <c r="L19" s="13" t="s">
        <v>897</v>
      </c>
      <c r="M19" s="13" t="s">
        <v>933</v>
      </c>
      <c r="N19" s="13"/>
      <c r="O19" s="161">
        <v>0</v>
      </c>
      <c r="P19" s="50" t="s">
        <v>874</v>
      </c>
      <c r="Q19" s="162"/>
      <c r="R19" s="85">
        <f t="shared" si="7"/>
        <v>0</v>
      </c>
      <c r="S19" s="186">
        <f>'Kosten + Lebensdauer'!Q24</f>
        <v>26</v>
      </c>
      <c r="T19" s="23"/>
      <c r="U19" s="23"/>
      <c r="V19" s="179">
        <f t="shared" si="6"/>
        <v>0.9230769230769231</v>
      </c>
      <c r="W19" s="86">
        <f t="shared" si="0"/>
        <v>1</v>
      </c>
      <c r="X19" s="85">
        <f t="shared" si="1"/>
        <v>0</v>
      </c>
      <c r="Y19" s="85">
        <f t="shared" si="3"/>
        <v>0</v>
      </c>
      <c r="Z19" s="145">
        <f>PRODUCT(O19,'Kosten + Lebensdauer'!V24)</f>
        <v>0</v>
      </c>
      <c r="AA19" s="85">
        <f t="shared" si="4"/>
        <v>0</v>
      </c>
      <c r="AB19" s="85">
        <f t="shared" si="2"/>
        <v>0</v>
      </c>
      <c r="AC19" s="151"/>
      <c r="AD19" s="111"/>
      <c r="AE19" s="13"/>
      <c r="AF19" s="13"/>
    </row>
    <row r="20" spans="1:32" ht="42.75" customHeight="1">
      <c r="A20" s="11">
        <v>668</v>
      </c>
      <c r="B20" s="11">
        <v>688</v>
      </c>
      <c r="C20" s="11">
        <v>1230</v>
      </c>
      <c r="D20" s="12" t="s">
        <v>935</v>
      </c>
      <c r="E20" s="12" t="s">
        <v>869</v>
      </c>
      <c r="F20" s="150" t="s">
        <v>870</v>
      </c>
      <c r="G20" s="51"/>
      <c r="H20" s="12" t="s">
        <v>915</v>
      </c>
      <c r="I20" s="12" t="s">
        <v>936</v>
      </c>
      <c r="J20" s="433"/>
      <c r="K20" s="129" t="s">
        <v>937</v>
      </c>
      <c r="L20" s="13" t="s">
        <v>897</v>
      </c>
      <c r="M20" s="13" t="s">
        <v>938</v>
      </c>
      <c r="N20" s="13"/>
      <c r="O20" s="161">
        <v>0</v>
      </c>
      <c r="P20" s="50" t="s">
        <v>874</v>
      </c>
      <c r="Q20" s="162"/>
      <c r="R20" s="85">
        <f t="shared" si="7"/>
        <v>0</v>
      </c>
      <c r="S20" s="186">
        <f>'Kosten + Lebensdauer'!Q25</f>
        <v>80</v>
      </c>
      <c r="T20" s="23"/>
      <c r="U20" s="23"/>
      <c r="V20" s="179">
        <f t="shared" si="6"/>
        <v>0</v>
      </c>
      <c r="W20" s="86">
        <f t="shared" si="0"/>
        <v>0</v>
      </c>
      <c r="X20" s="85">
        <f t="shared" si="1"/>
        <v>0</v>
      </c>
      <c r="Y20" s="85">
        <f t="shared" si="3"/>
        <v>0</v>
      </c>
      <c r="Z20" s="145">
        <f>PRODUCT(O20,'Kosten + Lebensdauer'!V25)</f>
        <v>0</v>
      </c>
      <c r="AA20" s="85">
        <f t="shared" si="4"/>
        <v>0</v>
      </c>
      <c r="AB20" s="85">
        <f t="shared" si="2"/>
        <v>0</v>
      </c>
      <c r="AC20" s="151"/>
      <c r="AD20" s="111"/>
      <c r="AE20" s="13"/>
      <c r="AF20" s="13"/>
    </row>
    <row r="21" spans="1:32" ht="27" customHeight="1">
      <c r="A21" s="11">
        <v>669</v>
      </c>
      <c r="B21" s="11">
        <v>689</v>
      </c>
      <c r="C21" s="11">
        <v>1235</v>
      </c>
      <c r="D21" s="12" t="s">
        <v>939</v>
      </c>
      <c r="E21" s="12" t="s">
        <v>869</v>
      </c>
      <c r="F21" s="150" t="s">
        <v>870</v>
      </c>
      <c r="G21" s="51"/>
      <c r="H21" s="12" t="s">
        <v>915</v>
      </c>
      <c r="I21" s="12" t="s">
        <v>940</v>
      </c>
      <c r="J21" s="433"/>
      <c r="K21" s="129" t="s">
        <v>941</v>
      </c>
      <c r="L21" s="13" t="s">
        <v>897</v>
      </c>
      <c r="M21" s="13" t="s">
        <v>905</v>
      </c>
      <c r="N21" s="13"/>
      <c r="O21" s="161">
        <v>0</v>
      </c>
      <c r="P21" s="50" t="s">
        <v>874</v>
      </c>
      <c r="Q21" s="162"/>
      <c r="R21" s="85">
        <f t="shared" si="7"/>
        <v>0</v>
      </c>
      <c r="S21" s="186">
        <f>'Kosten + Lebensdauer'!Q26</f>
        <v>50</v>
      </c>
      <c r="T21" s="23"/>
      <c r="U21" s="23"/>
      <c r="V21" s="179">
        <f t="shared" si="6"/>
        <v>0</v>
      </c>
      <c r="W21" s="86">
        <f t="shared" si="0"/>
        <v>0</v>
      </c>
      <c r="X21" s="85">
        <f t="shared" si="1"/>
        <v>0</v>
      </c>
      <c r="Y21" s="85">
        <f t="shared" si="3"/>
        <v>0</v>
      </c>
      <c r="Z21" s="145">
        <f>PRODUCT(O21,'Kosten + Lebensdauer'!V26)</f>
        <v>0</v>
      </c>
      <c r="AA21" s="85">
        <f t="shared" si="4"/>
        <v>0</v>
      </c>
      <c r="AB21" s="85">
        <f t="shared" si="2"/>
        <v>0</v>
      </c>
      <c r="AC21" s="151"/>
      <c r="AD21" s="111"/>
      <c r="AE21" s="13"/>
      <c r="AF21" s="13"/>
    </row>
    <row r="22" spans="1:32" ht="27" customHeight="1">
      <c r="A22" s="11">
        <v>658</v>
      </c>
      <c r="B22" s="11">
        <v>678</v>
      </c>
      <c r="C22" s="11">
        <v>1242</v>
      </c>
      <c r="D22" s="12" t="s">
        <v>942</v>
      </c>
      <c r="E22" s="12" t="s">
        <v>869</v>
      </c>
      <c r="F22" s="150" t="s">
        <v>870</v>
      </c>
      <c r="G22" s="51"/>
      <c r="H22" s="12" t="s">
        <v>915</v>
      </c>
      <c r="I22" s="12" t="s">
        <v>943</v>
      </c>
      <c r="J22" s="433"/>
      <c r="K22" s="129" t="s">
        <v>944</v>
      </c>
      <c r="L22" s="13" t="s">
        <v>945</v>
      </c>
      <c r="M22" s="13" t="s">
        <v>938</v>
      </c>
      <c r="N22" s="13"/>
      <c r="O22" s="161">
        <v>0</v>
      </c>
      <c r="P22" s="50" t="s">
        <v>874</v>
      </c>
      <c r="Q22" s="162"/>
      <c r="R22" s="85">
        <f t="shared" si="7"/>
        <v>0</v>
      </c>
      <c r="S22" s="186">
        <f>'Kosten + Lebensdauer'!Q27</f>
        <v>50</v>
      </c>
      <c r="T22" s="23"/>
      <c r="U22" s="23"/>
      <c r="V22" s="179">
        <f t="shared" si="6"/>
        <v>0</v>
      </c>
      <c r="W22" s="86">
        <f t="shared" si="0"/>
        <v>0</v>
      </c>
      <c r="X22" s="85">
        <f t="shared" si="1"/>
        <v>0</v>
      </c>
      <c r="Y22" s="85">
        <f t="shared" si="3"/>
        <v>0</v>
      </c>
      <c r="Z22" s="145">
        <f>PRODUCT(O22,'Kosten + Lebensdauer'!V27)</f>
        <v>0</v>
      </c>
      <c r="AA22" s="85">
        <f t="shared" si="4"/>
        <v>0</v>
      </c>
      <c r="AB22" s="85">
        <f t="shared" si="2"/>
        <v>0</v>
      </c>
      <c r="AC22" s="151"/>
      <c r="AD22" s="111"/>
      <c r="AE22" s="13"/>
      <c r="AF22" s="13"/>
    </row>
    <row r="23" spans="1:32" ht="26.25" customHeight="1">
      <c r="A23" s="11">
        <v>656</v>
      </c>
      <c r="B23" s="11">
        <v>676</v>
      </c>
      <c r="C23" s="11">
        <v>1248</v>
      </c>
      <c r="D23" s="12" t="s">
        <v>946</v>
      </c>
      <c r="E23" s="12" t="s">
        <v>869</v>
      </c>
      <c r="F23" s="150" t="s">
        <v>870</v>
      </c>
      <c r="G23" s="51"/>
      <c r="H23" s="12" t="s">
        <v>915</v>
      </c>
      <c r="I23" s="12" t="s">
        <v>947</v>
      </c>
      <c r="J23" s="433"/>
      <c r="K23" s="129" t="s">
        <v>948</v>
      </c>
      <c r="L23" s="13" t="s">
        <v>945</v>
      </c>
      <c r="M23" s="13" t="s">
        <v>909</v>
      </c>
      <c r="N23" s="13"/>
      <c r="O23" s="161">
        <v>0</v>
      </c>
      <c r="P23" s="50" t="s">
        <v>874</v>
      </c>
      <c r="Q23" s="162"/>
      <c r="R23" s="85">
        <f t="shared" si="7"/>
        <v>0</v>
      </c>
      <c r="S23" s="186">
        <f>'Kosten + Lebensdauer'!Q28</f>
        <v>40</v>
      </c>
      <c r="T23" s="23"/>
      <c r="U23" s="23"/>
      <c r="V23" s="179">
        <f t="shared" si="6"/>
        <v>0.25</v>
      </c>
      <c r="W23" s="86">
        <f t="shared" si="0"/>
        <v>1</v>
      </c>
      <c r="X23" s="85">
        <f t="shared" si="1"/>
        <v>0</v>
      </c>
      <c r="Y23" s="85">
        <f t="shared" si="3"/>
        <v>0</v>
      </c>
      <c r="Z23" s="145">
        <f>PRODUCT(O23,'Kosten + Lebensdauer'!V28)</f>
        <v>0</v>
      </c>
      <c r="AA23" s="85">
        <f t="shared" si="4"/>
        <v>0</v>
      </c>
      <c r="AB23" s="85">
        <f t="shared" si="2"/>
        <v>0</v>
      </c>
      <c r="AC23" s="151"/>
      <c r="AD23" s="111"/>
      <c r="AE23" s="13"/>
      <c r="AF23" s="13"/>
    </row>
    <row r="24" spans="1:32" ht="26.25" customHeight="1">
      <c r="A24" s="11">
        <v>657</v>
      </c>
      <c r="B24" s="11">
        <v>677</v>
      </c>
      <c r="C24" s="11">
        <v>1244</v>
      </c>
      <c r="D24" s="12" t="s">
        <v>949</v>
      </c>
      <c r="E24" s="12" t="s">
        <v>869</v>
      </c>
      <c r="F24" s="150" t="s">
        <v>870</v>
      </c>
      <c r="G24" s="51"/>
      <c r="H24" s="12" t="s">
        <v>915</v>
      </c>
      <c r="I24" s="12" t="s">
        <v>950</v>
      </c>
      <c r="J24" s="433"/>
      <c r="K24" s="129" t="s">
        <v>951</v>
      </c>
      <c r="L24" s="13" t="s">
        <v>945</v>
      </c>
      <c r="M24" s="13" t="s">
        <v>929</v>
      </c>
      <c r="N24" s="13"/>
      <c r="O24" s="161">
        <v>0</v>
      </c>
      <c r="P24" s="50" t="s">
        <v>874</v>
      </c>
      <c r="Q24" s="162"/>
      <c r="R24" s="85">
        <f t="shared" si="7"/>
        <v>0</v>
      </c>
      <c r="S24" s="186" t="e">
        <f>'Kosten + Lebensdauer'!#REF!</f>
        <v>#REF!</v>
      </c>
      <c r="T24" s="23"/>
      <c r="U24" s="23"/>
      <c r="V24" s="179" t="e">
        <f t="shared" si="6"/>
        <v>#REF!</v>
      </c>
      <c r="W24" s="86" t="e">
        <f t="shared" si="0"/>
        <v>#REF!</v>
      </c>
      <c r="X24" s="85" t="e">
        <f t="shared" si="1"/>
        <v>#REF!</v>
      </c>
      <c r="Y24" s="85" t="e">
        <f t="shared" si="3"/>
        <v>#VALUE!</v>
      </c>
      <c r="Z24" s="145" t="e">
        <f>PRODUCT(O24,'Kosten + Lebensdauer'!#REF!)</f>
        <v>#REF!</v>
      </c>
      <c r="AA24" s="85" t="e">
        <f t="shared" si="4"/>
        <v>#VALUE!</v>
      </c>
      <c r="AB24" s="85" t="e">
        <f t="shared" si="2"/>
        <v>#VALUE!</v>
      </c>
      <c r="AC24" s="151"/>
      <c r="AD24" s="111"/>
      <c r="AE24" s="13"/>
      <c r="AF24" s="13"/>
    </row>
    <row r="25" spans="1:32" ht="13.5" customHeight="1">
      <c r="A25" s="11">
        <v>660</v>
      </c>
      <c r="B25" s="11">
        <v>680</v>
      </c>
      <c r="C25" s="11">
        <v>1280</v>
      </c>
      <c r="D25" s="12" t="s">
        <v>952</v>
      </c>
      <c r="E25" s="12" t="s">
        <v>869</v>
      </c>
      <c r="F25" s="150" t="s">
        <v>870</v>
      </c>
      <c r="G25" s="51"/>
      <c r="H25" s="12" t="s">
        <v>915</v>
      </c>
      <c r="I25" s="12" t="s">
        <v>953</v>
      </c>
      <c r="J25" s="420" t="s">
        <v>954</v>
      </c>
      <c r="K25" s="213" t="s">
        <v>955</v>
      </c>
      <c r="L25" s="12" t="s">
        <v>956</v>
      </c>
      <c r="M25" s="12" t="s">
        <v>957</v>
      </c>
      <c r="N25" s="12"/>
      <c r="O25" s="161">
        <v>0</v>
      </c>
      <c r="P25" s="25" t="s">
        <v>874</v>
      </c>
      <c r="Q25" s="162"/>
      <c r="R25" s="48">
        <f t="shared" si="7"/>
        <v>0</v>
      </c>
      <c r="S25" s="99" t="e">
        <f>'Kosten + Lebensdauer'!#REF!</f>
        <v>#REF!</v>
      </c>
      <c r="T25" s="87"/>
      <c r="U25" s="87"/>
      <c r="V25" s="180" t="e">
        <f t="shared" si="6"/>
        <v>#REF!</v>
      </c>
      <c r="W25" s="88" t="e">
        <f t="shared" si="0"/>
        <v>#REF!</v>
      </c>
      <c r="X25" s="123" t="e">
        <f t="shared" si="1"/>
        <v>#REF!</v>
      </c>
      <c r="Y25" s="123" t="e">
        <f t="shared" si="3"/>
        <v>#VALUE!</v>
      </c>
      <c r="Z25" s="48" t="e">
        <f>PRODUCT(O25,'Kosten + Lebensdauer'!#REF!)</f>
        <v>#REF!</v>
      </c>
      <c r="AA25" s="123" t="e">
        <f t="shared" si="4"/>
        <v>#VALUE!</v>
      </c>
      <c r="AB25" s="48" t="e">
        <f t="shared" si="2"/>
        <v>#VALUE!</v>
      </c>
      <c r="AC25" s="152"/>
      <c r="AD25" s="69"/>
      <c r="AE25" s="12"/>
      <c r="AF25" s="12"/>
    </row>
    <row r="26" spans="1:32" ht="13.5" customHeight="1">
      <c r="A26" s="11">
        <v>659</v>
      </c>
      <c r="B26" s="11">
        <v>679</v>
      </c>
      <c r="C26" s="11">
        <v>1279</v>
      </c>
      <c r="D26" s="12" t="s">
        <v>958</v>
      </c>
      <c r="E26" s="12" t="s">
        <v>869</v>
      </c>
      <c r="F26" s="150" t="s">
        <v>870</v>
      </c>
      <c r="G26" s="51"/>
      <c r="H26" s="12" t="s">
        <v>915</v>
      </c>
      <c r="I26" s="12" t="s">
        <v>959</v>
      </c>
      <c r="J26" s="420"/>
      <c r="K26" s="213" t="s">
        <v>960</v>
      </c>
      <c r="L26" s="12" t="s">
        <v>956</v>
      </c>
      <c r="M26" s="12" t="s">
        <v>887</v>
      </c>
      <c r="N26" s="12"/>
      <c r="O26" s="161">
        <v>0</v>
      </c>
      <c r="P26" s="25" t="s">
        <v>874</v>
      </c>
      <c r="Q26" s="162"/>
      <c r="R26" s="48">
        <f t="shared" si="7"/>
        <v>0</v>
      </c>
      <c r="S26" s="99" t="e">
        <f>'Kosten + Lebensdauer'!#REF!</f>
        <v>#REF!</v>
      </c>
      <c r="T26" s="87"/>
      <c r="U26" s="87"/>
      <c r="V26" s="180" t="e">
        <f t="shared" si="6"/>
        <v>#REF!</v>
      </c>
      <c r="W26" s="88" t="e">
        <f t="shared" si="0"/>
        <v>#REF!</v>
      </c>
      <c r="X26" s="123" t="e">
        <f t="shared" si="1"/>
        <v>#REF!</v>
      </c>
      <c r="Y26" s="123" t="e">
        <f t="shared" si="3"/>
        <v>#VALUE!</v>
      </c>
      <c r="Z26" s="48" t="e">
        <f>PRODUCT(O26,'Kosten + Lebensdauer'!#REF!)</f>
        <v>#REF!</v>
      </c>
      <c r="AA26" s="123" t="e">
        <f t="shared" si="4"/>
        <v>#VALUE!</v>
      </c>
      <c r="AB26" s="48" t="e">
        <f t="shared" si="2"/>
        <v>#VALUE!</v>
      </c>
      <c r="AC26" s="152"/>
      <c r="AD26" s="69"/>
      <c r="AE26" s="12"/>
      <c r="AF26" s="12"/>
    </row>
    <row r="27" spans="1:32" ht="13.5" customHeight="1">
      <c r="A27" s="11">
        <v>661</v>
      </c>
      <c r="B27" s="11">
        <v>681</v>
      </c>
      <c r="C27" s="11">
        <v>1282</v>
      </c>
      <c r="D27" s="12" t="s">
        <v>961</v>
      </c>
      <c r="E27" s="12" t="s">
        <v>869</v>
      </c>
      <c r="F27" s="150" t="s">
        <v>870</v>
      </c>
      <c r="G27" s="51"/>
      <c r="H27" s="12" t="s">
        <v>915</v>
      </c>
      <c r="I27" s="12" t="s">
        <v>962</v>
      </c>
      <c r="J27" s="420"/>
      <c r="K27" s="213" t="s">
        <v>963</v>
      </c>
      <c r="L27" s="12" t="s">
        <v>964</v>
      </c>
      <c r="M27" s="12" t="s">
        <v>965</v>
      </c>
      <c r="N27" s="12"/>
      <c r="O27" s="161">
        <v>0</v>
      </c>
      <c r="P27" s="25" t="s">
        <v>874</v>
      </c>
      <c r="Q27" s="162"/>
      <c r="R27" s="48">
        <f t="shared" si="7"/>
        <v>0</v>
      </c>
      <c r="S27" s="99" t="e">
        <f>'Kosten + Lebensdauer'!#REF!</f>
        <v>#REF!</v>
      </c>
      <c r="T27" s="87"/>
      <c r="U27" s="87"/>
      <c r="V27" s="180" t="e">
        <f t="shared" si="6"/>
        <v>#REF!</v>
      </c>
      <c r="W27" s="88" t="e">
        <f t="shared" si="0"/>
        <v>#REF!</v>
      </c>
      <c r="X27" s="123" t="e">
        <f t="shared" si="1"/>
        <v>#REF!</v>
      </c>
      <c r="Y27" s="123" t="e">
        <f t="shared" si="3"/>
        <v>#VALUE!</v>
      </c>
      <c r="Z27" s="48" t="e">
        <f>PRODUCT(O27,'Kosten + Lebensdauer'!#REF!)</f>
        <v>#REF!</v>
      </c>
      <c r="AA27" s="123" t="e">
        <f t="shared" si="4"/>
        <v>#VALUE!</v>
      </c>
      <c r="AB27" s="48" t="e">
        <f t="shared" si="2"/>
        <v>#VALUE!</v>
      </c>
      <c r="AC27" s="152"/>
      <c r="AD27" s="69"/>
      <c r="AE27" s="12"/>
      <c r="AF27" s="12"/>
    </row>
    <row r="28" spans="1:32" ht="13.5" customHeight="1">
      <c r="A28" s="11">
        <v>662</v>
      </c>
      <c r="B28" s="11">
        <v>682</v>
      </c>
      <c r="C28" s="11">
        <v>1283</v>
      </c>
      <c r="D28" s="12" t="s">
        <v>968</v>
      </c>
      <c r="E28" s="12" t="s">
        <v>869</v>
      </c>
      <c r="F28" s="150" t="s">
        <v>870</v>
      </c>
      <c r="G28" s="51"/>
      <c r="H28" s="12" t="s">
        <v>915</v>
      </c>
      <c r="I28" s="12" t="s">
        <v>969</v>
      </c>
      <c r="J28" s="420"/>
      <c r="K28" s="213" t="s">
        <v>970</v>
      </c>
      <c r="L28" s="12" t="s">
        <v>964</v>
      </c>
      <c r="M28" s="12" t="s">
        <v>971</v>
      </c>
      <c r="N28" s="12"/>
      <c r="O28" s="161">
        <v>0</v>
      </c>
      <c r="P28" s="25" t="s">
        <v>874</v>
      </c>
      <c r="Q28" s="162"/>
      <c r="R28" s="48">
        <f t="shared" si="7"/>
        <v>0</v>
      </c>
      <c r="S28" s="99" t="e">
        <f>'Kosten + Lebensdauer'!#REF!</f>
        <v>#REF!</v>
      </c>
      <c r="T28" s="87"/>
      <c r="U28" s="87"/>
      <c r="V28" s="180" t="e">
        <f t="shared" si="6"/>
        <v>#REF!</v>
      </c>
      <c r="W28" s="88" t="e">
        <f t="shared" si="0"/>
        <v>#REF!</v>
      </c>
      <c r="X28" s="123" t="e">
        <f t="shared" si="1"/>
        <v>#REF!</v>
      </c>
      <c r="Y28" s="123" t="e">
        <f t="shared" si="3"/>
        <v>#VALUE!</v>
      </c>
      <c r="Z28" s="48" t="e">
        <f>PRODUCT(O28,'Kosten + Lebensdauer'!#REF!)</f>
        <v>#REF!</v>
      </c>
      <c r="AA28" s="123" t="e">
        <f t="shared" si="4"/>
        <v>#VALUE!</v>
      </c>
      <c r="AB28" s="48" t="e">
        <f t="shared" si="2"/>
        <v>#VALUE!</v>
      </c>
      <c r="AC28" s="152"/>
      <c r="AD28" s="69"/>
      <c r="AE28" s="12"/>
      <c r="AF28" s="12"/>
    </row>
    <row r="29" spans="1:32" ht="13.5" customHeight="1">
      <c r="A29" s="11">
        <v>670</v>
      </c>
      <c r="B29" s="11">
        <v>690</v>
      </c>
      <c r="C29" s="11">
        <v>1303</v>
      </c>
      <c r="D29" s="12" t="s">
        <v>974</v>
      </c>
      <c r="E29" s="12" t="s">
        <v>869</v>
      </c>
      <c r="F29" s="150" t="s">
        <v>870</v>
      </c>
      <c r="G29" s="51"/>
      <c r="H29" s="12" t="s">
        <v>915</v>
      </c>
      <c r="I29" s="12" t="s">
        <v>975</v>
      </c>
      <c r="J29" s="433" t="s">
        <v>976</v>
      </c>
      <c r="K29" s="129" t="s">
        <v>977</v>
      </c>
      <c r="L29" s="13" t="s">
        <v>978</v>
      </c>
      <c r="M29" s="13" t="s">
        <v>887</v>
      </c>
      <c r="N29" s="13"/>
      <c r="O29" s="161">
        <v>0</v>
      </c>
      <c r="P29" s="50" t="s">
        <v>874</v>
      </c>
      <c r="Q29" s="162"/>
      <c r="R29" s="85">
        <f t="shared" si="7"/>
        <v>0</v>
      </c>
      <c r="S29" s="186" t="e">
        <f>'Kosten + Lebensdauer'!#REF!</f>
        <v>#REF!</v>
      </c>
      <c r="T29" s="23"/>
      <c r="U29" s="23"/>
      <c r="V29" s="179" t="e">
        <f t="shared" si="6"/>
        <v>#REF!</v>
      </c>
      <c r="W29" s="86" t="e">
        <f t="shared" si="0"/>
        <v>#REF!</v>
      </c>
      <c r="X29" s="85" t="e">
        <f t="shared" si="1"/>
        <v>#REF!</v>
      </c>
      <c r="Y29" s="85" t="e">
        <f t="shared" si="3"/>
        <v>#VALUE!</v>
      </c>
      <c r="Z29" s="145" t="e">
        <f>PRODUCT(O29,'Kosten + Lebensdauer'!#REF!)</f>
        <v>#REF!</v>
      </c>
      <c r="AA29" s="85" t="e">
        <f t="shared" si="4"/>
        <v>#VALUE!</v>
      </c>
      <c r="AB29" s="85" t="e">
        <f t="shared" si="2"/>
        <v>#VALUE!</v>
      </c>
      <c r="AC29" s="151"/>
      <c r="AD29" s="111"/>
      <c r="AE29" s="13"/>
      <c r="AF29" s="13"/>
    </row>
    <row r="30" spans="1:32" ht="13.5" customHeight="1">
      <c r="A30" s="11">
        <v>671</v>
      </c>
      <c r="B30" s="11">
        <v>691</v>
      </c>
      <c r="C30" s="11">
        <v>1302</v>
      </c>
      <c r="D30" s="12" t="s">
        <v>979</v>
      </c>
      <c r="E30" s="12" t="s">
        <v>869</v>
      </c>
      <c r="F30" s="150" t="s">
        <v>870</v>
      </c>
      <c r="G30" s="51"/>
      <c r="H30" s="12" t="s">
        <v>915</v>
      </c>
      <c r="I30" s="12" t="s">
        <v>980</v>
      </c>
      <c r="J30" s="433"/>
      <c r="K30" s="129" t="s">
        <v>981</v>
      </c>
      <c r="L30" s="13" t="s">
        <v>982</v>
      </c>
      <c r="M30" s="13" t="s">
        <v>983</v>
      </c>
      <c r="N30" s="13"/>
      <c r="O30" s="161">
        <v>0</v>
      </c>
      <c r="P30" s="50" t="s">
        <v>874</v>
      </c>
      <c r="Q30" s="162"/>
      <c r="R30" s="85">
        <f t="shared" si="7"/>
        <v>0</v>
      </c>
      <c r="S30" s="186" t="e">
        <f>'Kosten + Lebensdauer'!#REF!</f>
        <v>#REF!</v>
      </c>
      <c r="T30" s="23"/>
      <c r="U30" s="23"/>
      <c r="V30" s="179" t="e">
        <f t="shared" si="6"/>
        <v>#REF!</v>
      </c>
      <c r="W30" s="86" t="e">
        <f t="shared" si="0"/>
        <v>#REF!</v>
      </c>
      <c r="X30" s="85" t="e">
        <f t="shared" si="1"/>
        <v>#REF!</v>
      </c>
      <c r="Y30" s="85" t="e">
        <f t="shared" si="3"/>
        <v>#VALUE!</v>
      </c>
      <c r="Z30" s="145" t="e">
        <f>PRODUCT(O30,'Kosten + Lebensdauer'!#REF!)</f>
        <v>#REF!</v>
      </c>
      <c r="AA30" s="85" t="e">
        <f t="shared" si="4"/>
        <v>#VALUE!</v>
      </c>
      <c r="AB30" s="85" t="e">
        <f t="shared" si="2"/>
        <v>#VALUE!</v>
      </c>
      <c r="AC30" s="151"/>
      <c r="AD30" s="111"/>
      <c r="AE30" s="13"/>
      <c r="AF30" s="13"/>
    </row>
    <row r="31" spans="1:32" s="155" customFormat="1" ht="15.75" customHeight="1">
      <c r="A31" s="11"/>
      <c r="B31" s="11"/>
      <c r="C31" s="11"/>
      <c r="D31" s="12"/>
      <c r="E31" s="12"/>
      <c r="F31" s="150"/>
      <c r="G31" s="15">
        <v>523</v>
      </c>
      <c r="H31" s="16"/>
      <c r="I31" s="16"/>
      <c r="J31" s="15" t="s">
        <v>984</v>
      </c>
      <c r="K31" s="22"/>
      <c r="L31" s="12"/>
      <c r="M31" s="12"/>
      <c r="N31" s="12"/>
      <c r="O31" s="47"/>
      <c r="P31" s="47"/>
      <c r="Q31" s="47"/>
      <c r="R31" s="99"/>
      <c r="S31" s="99"/>
      <c r="T31" s="22"/>
      <c r="U31" s="22"/>
      <c r="V31" s="181"/>
      <c r="W31" s="121"/>
      <c r="X31" s="48"/>
      <c r="Y31" s="48"/>
      <c r="Z31" s="48"/>
      <c r="AA31" s="48"/>
      <c r="AB31" s="48"/>
      <c r="AC31" s="152"/>
      <c r="AD31" s="69"/>
      <c r="AE31" s="12"/>
      <c r="AF31" s="12"/>
    </row>
    <row r="32" spans="1:32" ht="13.5" customHeight="1">
      <c r="A32" s="11">
        <v>675</v>
      </c>
      <c r="B32" s="11">
        <v>695</v>
      </c>
      <c r="C32" s="11">
        <v>1252</v>
      </c>
      <c r="D32" s="12" t="s">
        <v>985</v>
      </c>
      <c r="E32" s="12" t="s">
        <v>869</v>
      </c>
      <c r="F32" s="150" t="s">
        <v>870</v>
      </c>
      <c r="G32" s="51"/>
      <c r="H32" s="12" t="s">
        <v>984</v>
      </c>
      <c r="I32" s="12" t="s">
        <v>986</v>
      </c>
      <c r="J32" s="420" t="s">
        <v>885</v>
      </c>
      <c r="K32" s="22" t="s">
        <v>987</v>
      </c>
      <c r="L32" s="12" t="s">
        <v>988</v>
      </c>
      <c r="M32" s="12" t="s">
        <v>887</v>
      </c>
      <c r="N32" s="12"/>
      <c r="O32" s="161">
        <v>0</v>
      </c>
      <c r="P32" s="25" t="s">
        <v>874</v>
      </c>
      <c r="Q32" s="162"/>
      <c r="R32" s="99">
        <f t="shared" si="7"/>
        <v>0</v>
      </c>
      <c r="S32" s="99" t="e">
        <f>'Kosten + Lebensdauer'!#REF!</f>
        <v>#REF!</v>
      </c>
      <c r="T32" s="87"/>
      <c r="U32" s="87"/>
      <c r="V32" s="180" t="e">
        <f t="shared" si="6"/>
        <v>#REF!</v>
      </c>
      <c r="W32" s="88" t="e">
        <f t="shared" si="0"/>
        <v>#REF!</v>
      </c>
      <c r="X32" s="123" t="e">
        <f t="shared" si="1"/>
        <v>#REF!</v>
      </c>
      <c r="Y32" s="123" t="e">
        <f t="shared" si="3"/>
        <v>#VALUE!</v>
      </c>
      <c r="Z32" s="123" t="e">
        <f>PRODUCT(O32,'Kosten + Lebensdauer'!#REF!)</f>
        <v>#REF!</v>
      </c>
      <c r="AA32" s="123" t="e">
        <f t="shared" si="4"/>
        <v>#VALUE!</v>
      </c>
      <c r="AB32" s="48" t="e">
        <f t="shared" si="2"/>
        <v>#VALUE!</v>
      </c>
      <c r="AC32" s="152"/>
      <c r="AD32" s="69"/>
      <c r="AE32" s="12"/>
      <c r="AF32" s="12"/>
    </row>
    <row r="33" spans="1:32" ht="13.5" customHeight="1">
      <c r="A33" s="11">
        <v>674</v>
      </c>
      <c r="B33" s="11">
        <v>694</v>
      </c>
      <c r="C33" s="11">
        <v>1253</v>
      </c>
      <c r="D33" s="12" t="s">
        <v>989</v>
      </c>
      <c r="E33" s="12" t="s">
        <v>869</v>
      </c>
      <c r="F33" s="150" t="s">
        <v>870</v>
      </c>
      <c r="G33" s="51"/>
      <c r="H33" s="12" t="s">
        <v>984</v>
      </c>
      <c r="I33" s="12" t="s">
        <v>990</v>
      </c>
      <c r="J33" s="420"/>
      <c r="K33" s="22" t="s">
        <v>991</v>
      </c>
      <c r="L33" s="12" t="s">
        <v>988</v>
      </c>
      <c r="M33" s="12" t="s">
        <v>892</v>
      </c>
      <c r="N33" s="12"/>
      <c r="O33" s="161">
        <v>0</v>
      </c>
      <c r="P33" s="25" t="s">
        <v>874</v>
      </c>
      <c r="Q33" s="162"/>
      <c r="R33" s="99">
        <f t="shared" si="7"/>
        <v>0</v>
      </c>
      <c r="S33" s="99" t="e">
        <f>'Kosten + Lebensdauer'!#REF!</f>
        <v>#REF!</v>
      </c>
      <c r="T33" s="87"/>
      <c r="U33" s="87"/>
      <c r="V33" s="180" t="e">
        <f t="shared" si="6"/>
        <v>#REF!</v>
      </c>
      <c r="W33" s="88" t="e">
        <f t="shared" si="0"/>
        <v>#REF!</v>
      </c>
      <c r="X33" s="123" t="e">
        <f t="shared" si="1"/>
        <v>#REF!</v>
      </c>
      <c r="Y33" s="123" t="e">
        <f t="shared" si="3"/>
        <v>#VALUE!</v>
      </c>
      <c r="Z33" s="123" t="e">
        <f>PRODUCT(O33,'Kosten + Lebensdauer'!#REF!)</f>
        <v>#REF!</v>
      </c>
      <c r="AA33" s="123" t="e">
        <f t="shared" si="4"/>
        <v>#VALUE!</v>
      </c>
      <c r="AB33" s="48" t="e">
        <f t="shared" si="2"/>
        <v>#VALUE!</v>
      </c>
      <c r="AC33" s="152"/>
      <c r="AD33" s="69"/>
      <c r="AE33" s="12"/>
      <c r="AF33" s="12"/>
    </row>
    <row r="34" spans="1:32" ht="26.25" customHeight="1">
      <c r="A34" s="11">
        <v>679</v>
      </c>
      <c r="B34" s="11">
        <v>699</v>
      </c>
      <c r="C34" s="11">
        <v>1255</v>
      </c>
      <c r="D34" s="12" t="s">
        <v>992</v>
      </c>
      <c r="E34" s="12" t="s">
        <v>869</v>
      </c>
      <c r="F34" s="150" t="s">
        <v>870</v>
      </c>
      <c r="G34" s="51"/>
      <c r="H34" s="12" t="s">
        <v>984</v>
      </c>
      <c r="I34" s="12" t="s">
        <v>993</v>
      </c>
      <c r="J34" s="433" t="s">
        <v>895</v>
      </c>
      <c r="K34" s="23" t="s">
        <v>994</v>
      </c>
      <c r="L34" s="13" t="s">
        <v>995</v>
      </c>
      <c r="M34" s="13" t="s">
        <v>933</v>
      </c>
      <c r="N34" s="13"/>
      <c r="O34" s="161">
        <v>0</v>
      </c>
      <c r="P34" s="50" t="s">
        <v>874</v>
      </c>
      <c r="Q34" s="162"/>
      <c r="R34" s="186">
        <f t="shared" si="7"/>
        <v>0</v>
      </c>
      <c r="S34" s="186" t="e">
        <f>'Kosten + Lebensdauer'!#REF!</f>
        <v>#REF!</v>
      </c>
      <c r="T34" s="23"/>
      <c r="U34" s="23"/>
      <c r="V34" s="179" t="e">
        <f t="shared" si="6"/>
        <v>#REF!</v>
      </c>
      <c r="W34" s="86" t="e">
        <f t="shared" si="0"/>
        <v>#REF!</v>
      </c>
      <c r="X34" s="85" t="e">
        <f t="shared" si="1"/>
        <v>#REF!</v>
      </c>
      <c r="Y34" s="85" t="e">
        <f t="shared" si="3"/>
        <v>#VALUE!</v>
      </c>
      <c r="Z34" s="145" t="e">
        <f>PRODUCT(O34,'Kosten + Lebensdauer'!#REF!)</f>
        <v>#REF!</v>
      </c>
      <c r="AA34" s="85" t="e">
        <f t="shared" si="4"/>
        <v>#VALUE!</v>
      </c>
      <c r="AB34" s="85" t="e">
        <f t="shared" si="2"/>
        <v>#VALUE!</v>
      </c>
      <c r="AC34" s="151"/>
      <c r="AD34" s="111"/>
      <c r="AE34" s="13"/>
      <c r="AF34" s="13"/>
    </row>
    <row r="35" spans="1:32" ht="41.25" customHeight="1">
      <c r="A35" s="11">
        <v>677</v>
      </c>
      <c r="B35" s="11">
        <v>697</v>
      </c>
      <c r="C35" s="11">
        <v>1262</v>
      </c>
      <c r="D35" s="12" t="s">
        <v>996</v>
      </c>
      <c r="E35" s="12" t="s">
        <v>869</v>
      </c>
      <c r="F35" s="150" t="s">
        <v>870</v>
      </c>
      <c r="G35" s="51"/>
      <c r="H35" s="12" t="s">
        <v>984</v>
      </c>
      <c r="I35" s="12" t="s">
        <v>997</v>
      </c>
      <c r="J35" s="433"/>
      <c r="K35" s="23" t="s">
        <v>998</v>
      </c>
      <c r="L35" s="13" t="s">
        <v>995</v>
      </c>
      <c r="M35" s="13" t="s">
        <v>999</v>
      </c>
      <c r="N35" s="13"/>
      <c r="O35" s="161">
        <v>0</v>
      </c>
      <c r="P35" s="50" t="s">
        <v>874</v>
      </c>
      <c r="Q35" s="162"/>
      <c r="R35" s="186">
        <f t="shared" si="7"/>
        <v>0</v>
      </c>
      <c r="S35" s="186" t="e">
        <f>'Kosten + Lebensdauer'!#REF!</f>
        <v>#REF!</v>
      </c>
      <c r="T35" s="23"/>
      <c r="U35" s="23"/>
      <c r="V35" s="179" t="e">
        <f t="shared" si="6"/>
        <v>#REF!</v>
      </c>
      <c r="W35" s="86" t="e">
        <f t="shared" si="0"/>
        <v>#REF!</v>
      </c>
      <c r="X35" s="85" t="e">
        <f t="shared" si="1"/>
        <v>#REF!</v>
      </c>
      <c r="Y35" s="85" t="e">
        <f t="shared" si="3"/>
        <v>#VALUE!</v>
      </c>
      <c r="Z35" s="145" t="e">
        <f>PRODUCT(O35,'Kosten + Lebensdauer'!#REF!)</f>
        <v>#REF!</v>
      </c>
      <c r="AA35" s="85" t="e">
        <f t="shared" si="4"/>
        <v>#VALUE!</v>
      </c>
      <c r="AB35" s="85" t="e">
        <f t="shared" si="2"/>
        <v>#VALUE!</v>
      </c>
      <c r="AC35" s="151"/>
      <c r="AD35" s="111"/>
      <c r="AE35" s="13"/>
      <c r="AF35" s="13"/>
    </row>
    <row r="36" spans="1:32" ht="41.25" customHeight="1">
      <c r="A36" s="11">
        <v>678</v>
      </c>
      <c r="B36" s="11">
        <v>698</v>
      </c>
      <c r="C36" s="11">
        <v>1258</v>
      </c>
      <c r="D36" s="12" t="s">
        <v>1000</v>
      </c>
      <c r="E36" s="12" t="s">
        <v>869</v>
      </c>
      <c r="F36" s="150" t="s">
        <v>870</v>
      </c>
      <c r="G36" s="51"/>
      <c r="H36" s="12" t="s">
        <v>984</v>
      </c>
      <c r="I36" s="12" t="s">
        <v>1001</v>
      </c>
      <c r="J36" s="433"/>
      <c r="K36" s="23" t="s">
        <v>1002</v>
      </c>
      <c r="L36" s="13" t="s">
        <v>995</v>
      </c>
      <c r="M36" s="13" t="s">
        <v>1003</v>
      </c>
      <c r="N36" s="13"/>
      <c r="O36" s="161">
        <v>0</v>
      </c>
      <c r="P36" s="50" t="s">
        <v>874</v>
      </c>
      <c r="Q36" s="162"/>
      <c r="R36" s="186">
        <f t="shared" si="7"/>
        <v>0</v>
      </c>
      <c r="S36" s="186" t="e">
        <f>'Kosten + Lebensdauer'!#REF!</f>
        <v>#REF!</v>
      </c>
      <c r="T36" s="23"/>
      <c r="U36" s="23"/>
      <c r="V36" s="179" t="e">
        <f t="shared" si="6"/>
        <v>#REF!</v>
      </c>
      <c r="W36" s="86" t="e">
        <f t="shared" si="0"/>
        <v>#REF!</v>
      </c>
      <c r="X36" s="85" t="e">
        <f t="shared" si="1"/>
        <v>#REF!</v>
      </c>
      <c r="Y36" s="85" t="e">
        <f t="shared" si="3"/>
        <v>#VALUE!</v>
      </c>
      <c r="Z36" s="145" t="e">
        <f>PRODUCT(O36,'Kosten + Lebensdauer'!#REF!)</f>
        <v>#REF!</v>
      </c>
      <c r="AA36" s="85" t="e">
        <f t="shared" si="4"/>
        <v>#VALUE!</v>
      </c>
      <c r="AB36" s="85" t="e">
        <f t="shared" si="2"/>
        <v>#VALUE!</v>
      </c>
      <c r="AC36" s="151"/>
      <c r="AD36" s="111"/>
      <c r="AE36" s="13"/>
      <c r="AF36" s="13"/>
    </row>
    <row r="37" spans="1:32" ht="26.25" customHeight="1">
      <c r="A37" s="11">
        <v>676</v>
      </c>
      <c r="B37" s="11">
        <v>696</v>
      </c>
      <c r="C37" s="11">
        <v>1264</v>
      </c>
      <c r="D37" s="12" t="s">
        <v>1004</v>
      </c>
      <c r="E37" s="12" t="s">
        <v>869</v>
      </c>
      <c r="F37" s="150" t="s">
        <v>870</v>
      </c>
      <c r="G37" s="51"/>
      <c r="H37" s="12" t="s">
        <v>984</v>
      </c>
      <c r="I37" s="12" t="s">
        <v>1005</v>
      </c>
      <c r="J37" s="433"/>
      <c r="K37" s="23" t="s">
        <v>1006</v>
      </c>
      <c r="L37" s="13" t="s">
        <v>995</v>
      </c>
      <c r="M37" s="13" t="s">
        <v>914</v>
      </c>
      <c r="N37" s="13"/>
      <c r="O37" s="161">
        <v>0</v>
      </c>
      <c r="P37" s="50" t="s">
        <v>874</v>
      </c>
      <c r="Q37" s="162"/>
      <c r="R37" s="186">
        <f t="shared" si="7"/>
        <v>0</v>
      </c>
      <c r="S37" s="186" t="e">
        <f>'Kosten + Lebensdauer'!#REF!</f>
        <v>#REF!</v>
      </c>
      <c r="T37" s="23"/>
      <c r="U37" s="23"/>
      <c r="V37" s="179" t="e">
        <f t="shared" si="6"/>
        <v>#REF!</v>
      </c>
      <c r="W37" s="86" t="e">
        <f t="shared" si="0"/>
        <v>#REF!</v>
      </c>
      <c r="X37" s="85" t="e">
        <f t="shared" si="1"/>
        <v>#REF!</v>
      </c>
      <c r="Y37" s="85" t="e">
        <f t="shared" si="3"/>
        <v>#VALUE!</v>
      </c>
      <c r="Z37" s="145" t="e">
        <f>PRODUCT(O37,'Kosten + Lebensdauer'!#REF!)</f>
        <v>#REF!</v>
      </c>
      <c r="AA37" s="85" t="e">
        <f t="shared" si="4"/>
        <v>#VALUE!</v>
      </c>
      <c r="AB37" s="85" t="e">
        <f t="shared" si="2"/>
        <v>#VALUE!</v>
      </c>
      <c r="AC37" s="151"/>
      <c r="AD37" s="111"/>
      <c r="AE37" s="13"/>
      <c r="AF37" s="13"/>
    </row>
    <row r="38" spans="1:32" ht="13.5" customHeight="1">
      <c r="A38" s="11">
        <v>672</v>
      </c>
      <c r="B38" s="11">
        <v>692</v>
      </c>
      <c r="C38" s="11">
        <v>1266</v>
      </c>
      <c r="D38" s="12" t="s">
        <v>1007</v>
      </c>
      <c r="E38" s="12" t="s">
        <v>869</v>
      </c>
      <c r="F38" s="150" t="s">
        <v>870</v>
      </c>
      <c r="G38" s="51"/>
      <c r="H38" s="12" t="s">
        <v>984</v>
      </c>
      <c r="I38" s="12" t="s">
        <v>1008</v>
      </c>
      <c r="J38" s="420" t="s">
        <v>871</v>
      </c>
      <c r="K38" s="22" t="s">
        <v>1009</v>
      </c>
      <c r="L38" s="12" t="s">
        <v>1010</v>
      </c>
      <c r="M38" s="12" t="s">
        <v>881</v>
      </c>
      <c r="N38" s="12"/>
      <c r="O38" s="161">
        <v>0</v>
      </c>
      <c r="P38" s="25" t="s">
        <v>874</v>
      </c>
      <c r="Q38" s="162"/>
      <c r="R38" s="99">
        <f t="shared" si="7"/>
        <v>0</v>
      </c>
      <c r="S38" s="99" t="e">
        <f>'Kosten + Lebensdauer'!#REF!</f>
        <v>#REF!</v>
      </c>
      <c r="T38" s="87"/>
      <c r="U38" s="87"/>
      <c r="V38" s="180" t="e">
        <f t="shared" si="6"/>
        <v>#REF!</v>
      </c>
      <c r="W38" s="89" t="e">
        <f t="shared" si="0"/>
        <v>#REF!</v>
      </c>
      <c r="X38" s="123" t="e">
        <f t="shared" si="1"/>
        <v>#REF!</v>
      </c>
      <c r="Y38" s="123" t="e">
        <f t="shared" si="3"/>
        <v>#VALUE!</v>
      </c>
      <c r="Z38" s="123" t="e">
        <f>PRODUCT(O38,'Kosten + Lebensdauer'!#REF!)</f>
        <v>#REF!</v>
      </c>
      <c r="AA38" s="123" t="e">
        <f t="shared" si="4"/>
        <v>#VALUE!</v>
      </c>
      <c r="AB38" s="48" t="e">
        <f t="shared" si="2"/>
        <v>#VALUE!</v>
      </c>
      <c r="AC38" s="152"/>
      <c r="AD38" s="69"/>
      <c r="AE38" s="12"/>
      <c r="AF38" s="12"/>
    </row>
    <row r="39" spans="1:32" ht="13.5" customHeight="1">
      <c r="A39" s="11">
        <v>673</v>
      </c>
      <c r="B39" s="11">
        <v>693</v>
      </c>
      <c r="C39" s="11">
        <v>1265</v>
      </c>
      <c r="D39" s="12" t="s">
        <v>1011</v>
      </c>
      <c r="E39" s="12" t="s">
        <v>869</v>
      </c>
      <c r="F39" s="150" t="s">
        <v>870</v>
      </c>
      <c r="G39" s="51"/>
      <c r="H39" s="12" t="s">
        <v>984</v>
      </c>
      <c r="I39" s="12" t="s">
        <v>1012</v>
      </c>
      <c r="J39" s="420"/>
      <c r="K39" s="22" t="s">
        <v>1013</v>
      </c>
      <c r="L39" s="12" t="s">
        <v>1010</v>
      </c>
      <c r="M39" s="12" t="s">
        <v>872</v>
      </c>
      <c r="N39" s="12"/>
      <c r="O39" s="161">
        <v>0</v>
      </c>
      <c r="P39" s="25" t="s">
        <v>874</v>
      </c>
      <c r="Q39" s="162"/>
      <c r="R39" s="99">
        <f t="shared" si="7"/>
        <v>0</v>
      </c>
      <c r="S39" s="99" t="e">
        <f>'Kosten + Lebensdauer'!#REF!</f>
        <v>#REF!</v>
      </c>
      <c r="T39" s="87"/>
      <c r="U39" s="87"/>
      <c r="V39" s="180" t="e">
        <f t="shared" si="6"/>
        <v>#REF!</v>
      </c>
      <c r="W39" s="89" t="e">
        <f t="shared" si="0"/>
        <v>#REF!</v>
      </c>
      <c r="X39" s="123" t="e">
        <f t="shared" si="1"/>
        <v>#REF!</v>
      </c>
      <c r="Y39" s="123" t="e">
        <f t="shared" si="3"/>
        <v>#VALUE!</v>
      </c>
      <c r="Z39" s="123" t="e">
        <f>PRODUCT(O39,'Kosten + Lebensdauer'!#REF!)</f>
        <v>#REF!</v>
      </c>
      <c r="AA39" s="123" t="e">
        <f t="shared" si="4"/>
        <v>#VALUE!</v>
      </c>
      <c r="AB39" s="48" t="e">
        <f t="shared" si="2"/>
        <v>#VALUE!</v>
      </c>
      <c r="AC39" s="152"/>
      <c r="AD39" s="69"/>
      <c r="AE39" s="12"/>
      <c r="AF39" s="12"/>
    </row>
    <row r="40" spans="1:32" ht="27" customHeight="1">
      <c r="A40" s="11"/>
      <c r="B40" s="11"/>
      <c r="C40" s="11"/>
      <c r="D40" s="12"/>
      <c r="E40" s="12"/>
      <c r="F40" s="150"/>
      <c r="G40" s="51"/>
      <c r="H40" s="12"/>
      <c r="I40" s="12"/>
      <c r="J40" s="467" t="s">
        <v>1014</v>
      </c>
      <c r="K40" s="433" t="s">
        <v>1015</v>
      </c>
      <c r="L40" s="12"/>
      <c r="M40" s="12"/>
      <c r="N40" s="146"/>
      <c r="O40" s="161">
        <v>0</v>
      </c>
      <c r="P40" s="50" t="s">
        <v>874</v>
      </c>
      <c r="Q40" s="162"/>
      <c r="R40" s="186">
        <f t="shared" si="7"/>
        <v>0</v>
      </c>
      <c r="S40" s="186" t="e">
        <f>'Kosten + Lebensdauer'!#REF!</f>
        <v>#REF!</v>
      </c>
      <c r="T40" s="22"/>
      <c r="U40" s="22"/>
      <c r="V40" s="179">
        <v>0</v>
      </c>
      <c r="W40" s="86">
        <v>0</v>
      </c>
      <c r="X40" s="85">
        <v>0</v>
      </c>
      <c r="Y40" s="85">
        <v>0</v>
      </c>
      <c r="Z40" s="145" t="e">
        <f>PRODUCT(O40,'Kosten + Lebensdauer'!#REF!)</f>
        <v>#REF!</v>
      </c>
      <c r="AA40" s="85" t="e">
        <f t="shared" si="4"/>
        <v>#VALUE!</v>
      </c>
      <c r="AB40" s="85" t="e">
        <f t="shared" si="2"/>
        <v>#REF!</v>
      </c>
      <c r="AC40" s="152"/>
      <c r="AD40" s="54"/>
      <c r="AE40" s="12"/>
      <c r="AF40" s="12"/>
    </row>
    <row r="41" spans="1:32" ht="13.5" customHeight="1">
      <c r="A41" s="11"/>
      <c r="B41" s="11"/>
      <c r="C41" s="11"/>
      <c r="D41" s="12"/>
      <c r="E41" s="12"/>
      <c r="F41" s="150"/>
      <c r="G41" s="51"/>
      <c r="H41" s="12"/>
      <c r="I41" s="12"/>
      <c r="J41" s="468"/>
      <c r="K41" s="433"/>
      <c r="L41" s="13"/>
      <c r="M41" s="13"/>
      <c r="N41" s="13"/>
      <c r="O41" s="161"/>
      <c r="P41" s="50"/>
      <c r="Q41" s="163"/>
      <c r="R41" s="186">
        <f t="shared" si="7"/>
        <v>0</v>
      </c>
      <c r="S41" s="186" t="e">
        <f>'Kosten + Lebensdauer'!#REF!</f>
        <v>#REF!</v>
      </c>
      <c r="T41" s="23"/>
      <c r="U41" s="23"/>
      <c r="V41" s="179"/>
      <c r="W41" s="86"/>
      <c r="X41" s="85"/>
      <c r="Y41" s="85"/>
      <c r="Z41" s="145"/>
      <c r="AA41" s="85"/>
      <c r="AB41" s="85"/>
      <c r="AC41" s="151"/>
      <c r="AD41" s="111"/>
      <c r="AE41" s="13"/>
      <c r="AF41" s="13"/>
    </row>
    <row r="42" spans="1:32" ht="13.5" customHeight="1">
      <c r="A42" s="11">
        <v>681</v>
      </c>
      <c r="B42" s="11">
        <v>701</v>
      </c>
      <c r="C42" s="11">
        <v>1299</v>
      </c>
      <c r="D42" s="12" t="s">
        <v>1017</v>
      </c>
      <c r="E42" s="12" t="s">
        <v>869</v>
      </c>
      <c r="F42" s="150" t="s">
        <v>870</v>
      </c>
      <c r="G42" s="51"/>
      <c r="H42" s="12" t="s">
        <v>984</v>
      </c>
      <c r="I42" s="12" t="s">
        <v>1018</v>
      </c>
      <c r="J42" s="468"/>
      <c r="K42" s="23" t="s">
        <v>1019</v>
      </c>
      <c r="L42" s="13" t="s">
        <v>1016</v>
      </c>
      <c r="M42" s="13" t="s">
        <v>1020</v>
      </c>
      <c r="N42" s="13"/>
      <c r="O42" s="161">
        <v>0</v>
      </c>
      <c r="P42" s="50" t="s">
        <v>874</v>
      </c>
      <c r="Q42" s="163"/>
      <c r="R42" s="186">
        <f t="shared" si="7"/>
        <v>0</v>
      </c>
      <c r="S42" s="186" t="e">
        <f>'Kosten + Lebensdauer'!#REF!</f>
        <v>#REF!</v>
      </c>
      <c r="T42" s="23"/>
      <c r="U42" s="23"/>
      <c r="V42" s="179" t="e">
        <f t="shared" si="6"/>
        <v>#REF!</v>
      </c>
      <c r="W42" s="86" t="e">
        <f t="shared" si="0"/>
        <v>#REF!</v>
      </c>
      <c r="X42" s="85" t="e">
        <f t="shared" si="1"/>
        <v>#REF!</v>
      </c>
      <c r="Y42" s="85" t="e">
        <f t="shared" si="3"/>
        <v>#VALUE!</v>
      </c>
      <c r="Z42" s="145" t="e">
        <f>PRODUCT(O42,'Kosten + Lebensdauer'!#REF!)</f>
        <v>#REF!</v>
      </c>
      <c r="AA42" s="85" t="e">
        <f t="shared" si="4"/>
        <v>#VALUE!</v>
      </c>
      <c r="AB42" s="85" t="e">
        <f t="shared" si="2"/>
        <v>#VALUE!</v>
      </c>
      <c r="AC42" s="151"/>
      <c r="AD42" s="111"/>
      <c r="AE42" s="13"/>
      <c r="AF42" s="13"/>
    </row>
    <row r="43" spans="1:32" ht="13.5" customHeight="1">
      <c r="A43" s="11">
        <v>680</v>
      </c>
      <c r="B43" s="11">
        <v>700</v>
      </c>
      <c r="C43" s="11">
        <v>1300</v>
      </c>
      <c r="D43" s="12" t="s">
        <v>1021</v>
      </c>
      <c r="E43" s="12" t="s">
        <v>869</v>
      </c>
      <c r="F43" s="150" t="s">
        <v>870</v>
      </c>
      <c r="G43" s="51"/>
      <c r="H43" s="12" t="s">
        <v>984</v>
      </c>
      <c r="I43" s="12" t="s">
        <v>1022</v>
      </c>
      <c r="J43" s="468"/>
      <c r="K43" s="23" t="s">
        <v>1023</v>
      </c>
      <c r="L43" s="13" t="s">
        <v>1016</v>
      </c>
      <c r="M43" s="13" t="s">
        <v>1024</v>
      </c>
      <c r="N43" s="13"/>
      <c r="O43" s="161">
        <v>0</v>
      </c>
      <c r="P43" s="50" t="s">
        <v>874</v>
      </c>
      <c r="Q43" s="162"/>
      <c r="R43" s="186">
        <f t="shared" si="7"/>
        <v>0</v>
      </c>
      <c r="S43" s="186" t="e">
        <f>'Kosten + Lebensdauer'!#REF!</f>
        <v>#REF!</v>
      </c>
      <c r="T43" s="23"/>
      <c r="U43" s="23"/>
      <c r="V43" s="179" t="e">
        <f t="shared" si="6"/>
        <v>#REF!</v>
      </c>
      <c r="W43" s="86" t="e">
        <f t="shared" si="0"/>
        <v>#REF!</v>
      </c>
      <c r="X43" s="85" t="e">
        <f t="shared" si="1"/>
        <v>#REF!</v>
      </c>
      <c r="Y43" s="85" t="e">
        <f t="shared" si="3"/>
        <v>#VALUE!</v>
      </c>
      <c r="Z43" s="145" t="e">
        <f>PRODUCT(O43,'Kosten + Lebensdauer'!#REF!)</f>
        <v>#REF!</v>
      </c>
      <c r="AA43" s="85" t="e">
        <f t="shared" si="4"/>
        <v>#VALUE!</v>
      </c>
      <c r="AB43" s="85" t="e">
        <f t="shared" si="2"/>
        <v>#VALUE!</v>
      </c>
      <c r="AC43" s="151"/>
      <c r="AD43" s="111"/>
      <c r="AE43" s="13"/>
      <c r="AF43" s="13"/>
    </row>
    <row r="44" spans="1:32" ht="15.75" customHeight="1">
      <c r="A44" s="11"/>
      <c r="B44" s="11"/>
      <c r="C44" s="11"/>
      <c r="D44" s="12"/>
      <c r="E44" s="12"/>
      <c r="F44" s="150"/>
      <c r="G44" s="15">
        <v>524</v>
      </c>
      <c r="H44" s="16"/>
      <c r="I44" s="16"/>
      <c r="J44" s="15" t="s">
        <v>1025</v>
      </c>
      <c r="K44" s="22"/>
      <c r="L44" s="12"/>
      <c r="M44" s="12"/>
      <c r="N44" s="12"/>
      <c r="O44" s="47"/>
      <c r="P44" s="47"/>
      <c r="Q44" s="47"/>
      <c r="R44" s="99"/>
      <c r="S44" s="99"/>
      <c r="T44" s="22"/>
      <c r="U44" s="22"/>
      <c r="V44" s="181"/>
      <c r="W44" s="121"/>
      <c r="X44" s="48"/>
      <c r="Y44" s="48"/>
      <c r="Z44" s="48"/>
      <c r="AA44" s="123"/>
      <c r="AB44" s="48"/>
      <c r="AC44" s="152"/>
      <c r="AD44" s="69"/>
      <c r="AE44" s="12"/>
      <c r="AF44" s="12"/>
    </row>
    <row r="45" spans="1:32" ht="13.5" customHeight="1">
      <c r="A45" s="11">
        <v>684</v>
      </c>
      <c r="B45" s="11">
        <v>704</v>
      </c>
      <c r="C45" s="11">
        <v>1267</v>
      </c>
      <c r="D45" s="12" t="s">
        <v>1026</v>
      </c>
      <c r="E45" s="12" t="s">
        <v>869</v>
      </c>
      <c r="F45" s="150" t="s">
        <v>870</v>
      </c>
      <c r="G45" s="51"/>
      <c r="H45" s="12" t="s">
        <v>1025</v>
      </c>
      <c r="I45" s="12" t="s">
        <v>1027</v>
      </c>
      <c r="J45" s="420" t="s">
        <v>885</v>
      </c>
      <c r="K45" s="22" t="s">
        <v>918</v>
      </c>
      <c r="L45" s="12" t="s">
        <v>1028</v>
      </c>
      <c r="M45" s="12" t="s">
        <v>887</v>
      </c>
      <c r="N45" s="12"/>
      <c r="O45" s="161">
        <v>0</v>
      </c>
      <c r="P45" s="25" t="s">
        <v>874</v>
      </c>
      <c r="Q45" s="162"/>
      <c r="R45" s="99">
        <f t="shared" si="7"/>
        <v>0</v>
      </c>
      <c r="S45" s="99">
        <f>'Kosten + Lebensdauer'!Q32</f>
        <v>30</v>
      </c>
      <c r="T45" s="22"/>
      <c r="U45" s="22"/>
      <c r="V45" s="181">
        <f t="shared" si="6"/>
        <v>0.6666666666666667</v>
      </c>
      <c r="W45" s="121">
        <f t="shared" si="0"/>
        <v>1</v>
      </c>
      <c r="X45" s="48">
        <f t="shared" si="1"/>
        <v>0</v>
      </c>
      <c r="Y45" s="48">
        <f t="shared" si="3"/>
        <v>0</v>
      </c>
      <c r="Z45" s="48">
        <f>PRODUCT(O45,'Kosten + Lebensdauer'!V32)</f>
        <v>0</v>
      </c>
      <c r="AA45" s="123">
        <f t="shared" si="4"/>
        <v>0</v>
      </c>
      <c r="AB45" s="48">
        <f t="shared" si="2"/>
        <v>0</v>
      </c>
      <c r="AC45" s="152"/>
      <c r="AD45" s="69"/>
      <c r="AE45" s="12"/>
      <c r="AF45" s="12"/>
    </row>
    <row r="46" spans="1:32" ht="13.5" customHeight="1">
      <c r="A46" s="11">
        <v>683</v>
      </c>
      <c r="B46" s="11">
        <v>703</v>
      </c>
      <c r="C46" s="11">
        <v>1268</v>
      </c>
      <c r="D46" s="12" t="s">
        <v>1029</v>
      </c>
      <c r="E46" s="12" t="s">
        <v>869</v>
      </c>
      <c r="F46" s="150" t="s">
        <v>870</v>
      </c>
      <c r="G46" s="51"/>
      <c r="H46" s="12" t="s">
        <v>1025</v>
      </c>
      <c r="I46" s="12" t="s">
        <v>1030</v>
      </c>
      <c r="J46" s="420"/>
      <c r="K46" s="22" t="s">
        <v>1031</v>
      </c>
      <c r="L46" s="12" t="s">
        <v>1028</v>
      </c>
      <c r="M46" s="12" t="s">
        <v>892</v>
      </c>
      <c r="N46" s="12"/>
      <c r="O46" s="161">
        <v>0</v>
      </c>
      <c r="P46" s="25" t="s">
        <v>874</v>
      </c>
      <c r="Q46" s="162"/>
      <c r="R46" s="99">
        <f t="shared" si="7"/>
        <v>0</v>
      </c>
      <c r="S46" s="99">
        <f>'Kosten + Lebensdauer'!Q33</f>
        <v>35</v>
      </c>
      <c r="T46" s="22"/>
      <c r="U46" s="22"/>
      <c r="V46" s="181">
        <f t="shared" si="6"/>
        <v>0.4285714285714286</v>
      </c>
      <c r="W46" s="121">
        <f t="shared" si="0"/>
        <v>1</v>
      </c>
      <c r="X46" s="48">
        <f t="shared" si="1"/>
        <v>0</v>
      </c>
      <c r="Y46" s="48">
        <f t="shared" si="3"/>
        <v>0</v>
      </c>
      <c r="Z46" s="48">
        <f>PRODUCT(O46,'Kosten + Lebensdauer'!V33)</f>
        <v>0</v>
      </c>
      <c r="AA46" s="123">
        <f t="shared" si="4"/>
        <v>0</v>
      </c>
      <c r="AB46" s="48">
        <f t="shared" si="2"/>
        <v>0</v>
      </c>
      <c r="AC46" s="152"/>
      <c r="AD46" s="69"/>
      <c r="AE46" s="12"/>
      <c r="AF46" s="12"/>
    </row>
    <row r="47" spans="1:32" ht="27" customHeight="1">
      <c r="A47" s="11">
        <v>685</v>
      </c>
      <c r="B47" s="11">
        <v>705</v>
      </c>
      <c r="C47" s="11">
        <v>1275</v>
      </c>
      <c r="D47" s="12" t="s">
        <v>1032</v>
      </c>
      <c r="E47" s="12" t="s">
        <v>869</v>
      </c>
      <c r="F47" s="150" t="s">
        <v>870</v>
      </c>
      <c r="G47" s="51"/>
      <c r="H47" s="12" t="s">
        <v>1025</v>
      </c>
      <c r="I47" s="12" t="s">
        <v>1033</v>
      </c>
      <c r="J47" s="433" t="s">
        <v>895</v>
      </c>
      <c r="K47" s="23" t="s">
        <v>1034</v>
      </c>
      <c r="L47" s="13" t="s">
        <v>1035</v>
      </c>
      <c r="M47" s="13" t="s">
        <v>909</v>
      </c>
      <c r="N47" s="13"/>
      <c r="O47" s="161">
        <v>0</v>
      </c>
      <c r="P47" s="50" t="s">
        <v>874</v>
      </c>
      <c r="Q47" s="162"/>
      <c r="R47" s="186">
        <f t="shared" si="7"/>
        <v>0</v>
      </c>
      <c r="S47" s="186">
        <f>'Kosten + Lebensdauer'!Q34</f>
        <v>60</v>
      </c>
      <c r="T47" s="23"/>
      <c r="U47" s="23"/>
      <c r="V47" s="179">
        <f t="shared" si="6"/>
        <v>0</v>
      </c>
      <c r="W47" s="86">
        <f t="shared" si="0"/>
        <v>0</v>
      </c>
      <c r="X47" s="85">
        <f t="shared" si="1"/>
        <v>0</v>
      </c>
      <c r="Y47" s="85">
        <f t="shared" si="3"/>
        <v>0</v>
      </c>
      <c r="Z47" s="145">
        <f>PRODUCT(O47,'Kosten + Lebensdauer'!V34)</f>
        <v>0</v>
      </c>
      <c r="AA47" s="85">
        <f t="shared" si="4"/>
        <v>0</v>
      </c>
      <c r="AB47" s="85">
        <f t="shared" si="2"/>
        <v>0</v>
      </c>
      <c r="AC47" s="151"/>
      <c r="AD47" s="111"/>
      <c r="AE47" s="13"/>
      <c r="AF47" s="13"/>
    </row>
    <row r="48" spans="1:32" ht="27" customHeight="1">
      <c r="A48" s="11">
        <v>686</v>
      </c>
      <c r="B48" s="11">
        <v>706</v>
      </c>
      <c r="C48" s="11">
        <v>1271</v>
      </c>
      <c r="D48" s="12" t="s">
        <v>1036</v>
      </c>
      <c r="E48" s="12" t="s">
        <v>869</v>
      </c>
      <c r="F48" s="150" t="s">
        <v>870</v>
      </c>
      <c r="G48" s="51"/>
      <c r="H48" s="12" t="s">
        <v>1025</v>
      </c>
      <c r="I48" s="12" t="s">
        <v>1037</v>
      </c>
      <c r="J48" s="433"/>
      <c r="K48" s="23" t="s">
        <v>1038</v>
      </c>
      <c r="L48" s="13" t="s">
        <v>1035</v>
      </c>
      <c r="M48" s="13" t="s">
        <v>929</v>
      </c>
      <c r="N48" s="13"/>
      <c r="O48" s="161">
        <v>0</v>
      </c>
      <c r="P48" s="50" t="s">
        <v>874</v>
      </c>
      <c r="Q48" s="162"/>
      <c r="R48" s="186">
        <f t="shared" si="7"/>
        <v>0</v>
      </c>
      <c r="S48" s="186">
        <f>'Kosten + Lebensdauer'!Q35</f>
        <v>40</v>
      </c>
      <c r="T48" s="23"/>
      <c r="U48" s="23"/>
      <c r="V48" s="179">
        <f t="shared" si="6"/>
        <v>0.25</v>
      </c>
      <c r="W48" s="86">
        <f t="shared" si="0"/>
        <v>1</v>
      </c>
      <c r="X48" s="85">
        <f t="shared" si="1"/>
        <v>0</v>
      </c>
      <c r="Y48" s="85">
        <f t="shared" si="3"/>
        <v>0</v>
      </c>
      <c r="Z48" s="145">
        <f>PRODUCT(O48,'Kosten + Lebensdauer'!V35)</f>
        <v>0</v>
      </c>
      <c r="AA48" s="85">
        <f t="shared" si="4"/>
        <v>0</v>
      </c>
      <c r="AB48" s="85">
        <f t="shared" si="2"/>
        <v>0</v>
      </c>
      <c r="AC48" s="151"/>
      <c r="AD48" s="111"/>
      <c r="AE48" s="13"/>
      <c r="AF48" s="13"/>
    </row>
    <row r="49" spans="1:32" ht="14.25" customHeight="1">
      <c r="A49" s="11">
        <v>687</v>
      </c>
      <c r="B49" s="11">
        <v>707</v>
      </c>
      <c r="C49" s="11">
        <v>1269</v>
      </c>
      <c r="D49" s="12" t="s">
        <v>1039</v>
      </c>
      <c r="E49" s="12" t="s">
        <v>869</v>
      </c>
      <c r="F49" s="150" t="s">
        <v>870</v>
      </c>
      <c r="G49" s="51"/>
      <c r="H49" s="12" t="s">
        <v>1025</v>
      </c>
      <c r="I49" s="12" t="s">
        <v>1040</v>
      </c>
      <c r="J49" s="433"/>
      <c r="K49" s="23" t="s">
        <v>1041</v>
      </c>
      <c r="L49" s="13" t="s">
        <v>1035</v>
      </c>
      <c r="M49" s="13" t="s">
        <v>1042</v>
      </c>
      <c r="N49" s="13"/>
      <c r="O49" s="161">
        <v>0</v>
      </c>
      <c r="P49" s="50" t="s">
        <v>874</v>
      </c>
      <c r="Q49" s="162"/>
      <c r="R49" s="186">
        <f t="shared" si="7"/>
        <v>0</v>
      </c>
      <c r="S49" s="186">
        <f>'Kosten + Lebensdauer'!Q38</f>
        <v>25</v>
      </c>
      <c r="T49" s="23"/>
      <c r="U49" s="23"/>
      <c r="V49" s="179">
        <f t="shared" si="6"/>
        <v>1</v>
      </c>
      <c r="W49" s="86">
        <f t="shared" si="0"/>
        <v>1</v>
      </c>
      <c r="X49" s="85">
        <f t="shared" si="1"/>
        <v>0</v>
      </c>
      <c r="Y49" s="85">
        <f t="shared" si="3"/>
        <v>0</v>
      </c>
      <c r="Z49" s="145">
        <f>PRODUCT(O49,'Kosten + Lebensdauer'!V38)</f>
        <v>0</v>
      </c>
      <c r="AA49" s="85">
        <f t="shared" si="4"/>
        <v>0</v>
      </c>
      <c r="AB49" s="85">
        <f t="shared" si="2"/>
        <v>0</v>
      </c>
      <c r="AC49" s="151"/>
      <c r="AD49" s="111"/>
      <c r="AE49" s="13"/>
      <c r="AF49" s="13"/>
    </row>
    <row r="50" spans="1:32" ht="15.75" customHeight="1">
      <c r="A50" s="11"/>
      <c r="B50" s="11"/>
      <c r="C50" s="11"/>
      <c r="D50" s="12"/>
      <c r="E50" s="12"/>
      <c r="F50" s="150"/>
      <c r="G50" s="15">
        <v>525</v>
      </c>
      <c r="H50" s="16"/>
      <c r="I50" s="16"/>
      <c r="J50" s="15" t="s">
        <v>1043</v>
      </c>
      <c r="K50" s="22"/>
      <c r="L50" s="12"/>
      <c r="M50" s="12"/>
      <c r="N50" s="12"/>
      <c r="O50" s="47"/>
      <c r="P50" s="47"/>
      <c r="Q50" s="47"/>
      <c r="R50" s="99"/>
      <c r="S50" s="99"/>
      <c r="T50" s="22"/>
      <c r="U50" s="22"/>
      <c r="V50" s="181"/>
      <c r="W50" s="121"/>
      <c r="X50" s="48"/>
      <c r="Y50" s="48"/>
      <c r="Z50" s="48"/>
      <c r="AA50" s="48"/>
      <c r="AB50" s="48"/>
      <c r="AC50" s="152"/>
      <c r="AD50" s="69"/>
      <c r="AE50" s="12"/>
      <c r="AF50" s="12"/>
    </row>
    <row r="51" spans="1:32" ht="13.5" customHeight="1">
      <c r="A51" s="11">
        <v>688</v>
      </c>
      <c r="B51" s="11">
        <v>708</v>
      </c>
      <c r="C51" s="11">
        <v>1147</v>
      </c>
      <c r="D51" s="12" t="s">
        <v>1044</v>
      </c>
      <c r="E51" s="12" t="s">
        <v>869</v>
      </c>
      <c r="F51" s="150" t="s">
        <v>870</v>
      </c>
      <c r="G51" s="51"/>
      <c r="H51" s="12" t="s">
        <v>1043</v>
      </c>
      <c r="I51" s="12" t="s">
        <v>1045</v>
      </c>
      <c r="J51" s="12"/>
      <c r="K51" s="22" t="s">
        <v>1046</v>
      </c>
      <c r="L51" s="12" t="s">
        <v>1047</v>
      </c>
      <c r="M51" s="12" t="s">
        <v>1048</v>
      </c>
      <c r="N51" s="12"/>
      <c r="O51" s="161">
        <v>0</v>
      </c>
      <c r="P51" s="25" t="s">
        <v>874</v>
      </c>
      <c r="Q51" s="162"/>
      <c r="R51" s="99">
        <f t="shared" si="7"/>
        <v>0</v>
      </c>
      <c r="S51" s="99">
        <f>'Kosten + Lebensdauer'!Q44</f>
        <v>25</v>
      </c>
      <c r="T51" s="22"/>
      <c r="U51" s="22"/>
      <c r="V51" s="181">
        <f t="shared" si="6"/>
        <v>1</v>
      </c>
      <c r="W51" s="121">
        <f t="shared" si="0"/>
        <v>1</v>
      </c>
      <c r="X51" s="48">
        <f t="shared" si="1"/>
        <v>0</v>
      </c>
      <c r="Y51" s="48">
        <f t="shared" si="3"/>
        <v>0</v>
      </c>
      <c r="Z51" s="48">
        <f>PRODUCT(O51,'Kosten + Lebensdauer'!V44)</f>
        <v>0</v>
      </c>
      <c r="AA51" s="48">
        <f t="shared" si="4"/>
        <v>0</v>
      </c>
      <c r="AB51" s="48">
        <f t="shared" si="2"/>
        <v>0</v>
      </c>
      <c r="AC51" s="152"/>
      <c r="AD51" s="69"/>
      <c r="AE51" s="12"/>
      <c r="AF51" s="12"/>
    </row>
    <row r="52" spans="1:32" ht="15.75" customHeight="1">
      <c r="A52" s="11"/>
      <c r="B52" s="11"/>
      <c r="C52" s="11"/>
      <c r="D52" s="12"/>
      <c r="E52" s="12"/>
      <c r="F52" s="150"/>
      <c r="G52" s="15">
        <v>526</v>
      </c>
      <c r="H52" s="53"/>
      <c r="I52" s="53"/>
      <c r="J52" s="53" t="s">
        <v>1049</v>
      </c>
      <c r="K52" s="22"/>
      <c r="L52" s="12"/>
      <c r="M52" s="12"/>
      <c r="N52" s="12"/>
      <c r="O52" s="47"/>
      <c r="P52" s="47"/>
      <c r="Q52" s="47"/>
      <c r="R52" s="99"/>
      <c r="S52" s="99"/>
      <c r="T52" s="22"/>
      <c r="U52" s="22"/>
      <c r="V52" s="181"/>
      <c r="W52" s="121"/>
      <c r="X52" s="48"/>
      <c r="Y52" s="48"/>
      <c r="Z52" s="48"/>
      <c r="AA52" s="48"/>
      <c r="AB52" s="48"/>
      <c r="AC52" s="152"/>
      <c r="AD52" s="69"/>
      <c r="AE52" s="12"/>
      <c r="AF52" s="12"/>
    </row>
    <row r="53" spans="1:32" ht="13.5" customHeight="1">
      <c r="A53" s="11">
        <v>690</v>
      </c>
      <c r="B53" s="11">
        <v>710</v>
      </c>
      <c r="C53" s="11">
        <v>1153</v>
      </c>
      <c r="D53" s="12" t="s">
        <v>1050</v>
      </c>
      <c r="E53" s="12" t="s">
        <v>869</v>
      </c>
      <c r="F53" s="150" t="s">
        <v>870</v>
      </c>
      <c r="G53" s="51"/>
      <c r="H53" s="12" t="s">
        <v>1049</v>
      </c>
      <c r="I53" s="12" t="s">
        <v>1051</v>
      </c>
      <c r="J53" s="13"/>
      <c r="K53" s="23" t="s">
        <v>1052</v>
      </c>
      <c r="L53" s="13" t="s">
        <v>1053</v>
      </c>
      <c r="M53" s="13" t="s">
        <v>1052</v>
      </c>
      <c r="N53" s="13"/>
      <c r="O53" s="161">
        <v>0</v>
      </c>
      <c r="P53" s="50" t="s">
        <v>874</v>
      </c>
      <c r="Q53" s="162"/>
      <c r="R53" s="186">
        <f t="shared" si="7"/>
        <v>0</v>
      </c>
      <c r="S53" s="186">
        <f>'Kosten + Lebensdauer'!Q46</f>
        <v>15</v>
      </c>
      <c r="T53" s="23"/>
      <c r="U53" s="23"/>
      <c r="V53" s="179">
        <f t="shared" si="6"/>
        <v>2.3333333333333335</v>
      </c>
      <c r="W53" s="86">
        <f t="shared" si="0"/>
        <v>3</v>
      </c>
      <c r="X53" s="85">
        <f t="shared" si="1"/>
        <v>0</v>
      </c>
      <c r="Y53" s="85">
        <f t="shared" si="3"/>
        <v>0</v>
      </c>
      <c r="Z53" s="145">
        <f>PRODUCT(O53,'Kosten + Lebensdauer'!V46)</f>
        <v>0</v>
      </c>
      <c r="AA53" s="85">
        <f t="shared" si="4"/>
        <v>0</v>
      </c>
      <c r="AB53" s="85">
        <f t="shared" si="2"/>
        <v>0</v>
      </c>
      <c r="AC53" s="151"/>
      <c r="AD53" s="111"/>
      <c r="AE53" s="13"/>
      <c r="AF53" s="13"/>
    </row>
    <row r="54" spans="1:32" ht="13.5" customHeight="1">
      <c r="A54" s="11">
        <v>689</v>
      </c>
      <c r="B54" s="11">
        <v>709</v>
      </c>
      <c r="C54" s="11">
        <v>1150</v>
      </c>
      <c r="D54" s="12" t="s">
        <v>1054</v>
      </c>
      <c r="E54" s="12" t="s">
        <v>869</v>
      </c>
      <c r="F54" s="150" t="s">
        <v>870</v>
      </c>
      <c r="G54" s="51"/>
      <c r="H54" s="12" t="s">
        <v>1049</v>
      </c>
      <c r="I54" s="12" t="s">
        <v>1055</v>
      </c>
      <c r="J54" s="13"/>
      <c r="K54" s="23" t="s">
        <v>1056</v>
      </c>
      <c r="L54" s="13" t="s">
        <v>1053</v>
      </c>
      <c r="M54" s="13" t="s">
        <v>1056</v>
      </c>
      <c r="N54" s="13"/>
      <c r="O54" s="161">
        <v>0</v>
      </c>
      <c r="P54" s="50" t="s">
        <v>874</v>
      </c>
      <c r="Q54" s="162"/>
      <c r="R54" s="186">
        <f t="shared" si="7"/>
        <v>0</v>
      </c>
      <c r="S54" s="186">
        <f>'Kosten + Lebensdauer'!Q47</f>
        <v>15</v>
      </c>
      <c r="T54" s="23"/>
      <c r="U54" s="23"/>
      <c r="V54" s="179">
        <f t="shared" si="6"/>
        <v>2.3333333333333335</v>
      </c>
      <c r="W54" s="86">
        <f t="shared" si="0"/>
        <v>3</v>
      </c>
      <c r="X54" s="85">
        <f t="shared" si="1"/>
        <v>0</v>
      </c>
      <c r="Y54" s="85">
        <f t="shared" si="3"/>
        <v>0</v>
      </c>
      <c r="Z54" s="145">
        <f>PRODUCT(O54,'Kosten + Lebensdauer'!V47)</f>
        <v>0</v>
      </c>
      <c r="AA54" s="85">
        <f t="shared" si="4"/>
        <v>0</v>
      </c>
      <c r="AB54" s="85">
        <f t="shared" si="2"/>
        <v>0</v>
      </c>
      <c r="AC54" s="151"/>
      <c r="AD54" s="111"/>
      <c r="AE54" s="13"/>
      <c r="AF54" s="13"/>
    </row>
    <row r="55" spans="1:32" ht="13.5" customHeight="1">
      <c r="A55" s="11">
        <v>691</v>
      </c>
      <c r="B55" s="11">
        <v>711</v>
      </c>
      <c r="C55" s="11">
        <v>1152</v>
      </c>
      <c r="D55" s="12" t="s">
        <v>1057</v>
      </c>
      <c r="E55" s="12" t="s">
        <v>869</v>
      </c>
      <c r="F55" s="150" t="s">
        <v>870</v>
      </c>
      <c r="G55" s="51"/>
      <c r="H55" s="12" t="s">
        <v>1049</v>
      </c>
      <c r="I55" s="12" t="s">
        <v>1058</v>
      </c>
      <c r="J55" s="13"/>
      <c r="K55" s="23" t="s">
        <v>1059</v>
      </c>
      <c r="L55" s="13" t="s">
        <v>1053</v>
      </c>
      <c r="M55" s="13" t="s">
        <v>1060</v>
      </c>
      <c r="N55" s="13"/>
      <c r="O55" s="161">
        <v>0</v>
      </c>
      <c r="P55" s="50" t="s">
        <v>874</v>
      </c>
      <c r="Q55" s="162"/>
      <c r="R55" s="186">
        <f t="shared" si="7"/>
        <v>0</v>
      </c>
      <c r="S55" s="186">
        <f>'Kosten + Lebensdauer'!Q48</f>
        <v>8</v>
      </c>
      <c r="T55" s="23"/>
      <c r="U55" s="23"/>
      <c r="V55" s="179">
        <f t="shared" si="6"/>
        <v>5.25</v>
      </c>
      <c r="W55" s="86">
        <f t="shared" si="0"/>
        <v>6</v>
      </c>
      <c r="X55" s="85">
        <f t="shared" si="1"/>
        <v>0</v>
      </c>
      <c r="Y55" s="85">
        <f t="shared" si="3"/>
        <v>0</v>
      </c>
      <c r="Z55" s="145">
        <f>PRODUCT(O55,'Kosten + Lebensdauer'!V48)</f>
        <v>0</v>
      </c>
      <c r="AA55" s="85">
        <f t="shared" si="4"/>
        <v>0</v>
      </c>
      <c r="AB55" s="85">
        <f t="shared" si="2"/>
        <v>0</v>
      </c>
      <c r="AC55" s="151"/>
      <c r="AD55" s="111"/>
      <c r="AE55" s="13"/>
      <c r="AF55" s="13"/>
    </row>
    <row r="56" spans="1:32" ht="13.5" customHeight="1" thickBot="1">
      <c r="A56" s="11">
        <v>692</v>
      </c>
      <c r="B56" s="11">
        <v>712</v>
      </c>
      <c r="C56" s="11">
        <v>1149</v>
      </c>
      <c r="D56" s="12" t="s">
        <v>1062</v>
      </c>
      <c r="E56" s="12" t="s">
        <v>869</v>
      </c>
      <c r="F56" s="150" t="s">
        <v>870</v>
      </c>
      <c r="G56" s="51"/>
      <c r="H56" s="12" t="s">
        <v>1049</v>
      </c>
      <c r="I56" s="12" t="s">
        <v>1063</v>
      </c>
      <c r="J56" s="13"/>
      <c r="K56" s="23" t="s">
        <v>1064</v>
      </c>
      <c r="L56" s="13" t="s">
        <v>1053</v>
      </c>
      <c r="M56" s="13" t="s">
        <v>1064</v>
      </c>
      <c r="N56" s="13"/>
      <c r="O56" s="161">
        <v>0</v>
      </c>
      <c r="P56" s="50" t="s">
        <v>874</v>
      </c>
      <c r="Q56" s="162"/>
      <c r="R56" s="186">
        <f t="shared" si="7"/>
        <v>0</v>
      </c>
      <c r="S56" s="186">
        <f>'Kosten + Lebensdauer'!Q50</f>
        <v>15</v>
      </c>
      <c r="T56" s="23"/>
      <c r="U56" s="23"/>
      <c r="V56" s="179">
        <f t="shared" si="6"/>
        <v>2.3333333333333335</v>
      </c>
      <c r="W56" s="86">
        <f t="shared" si="0"/>
        <v>3</v>
      </c>
      <c r="X56" s="85">
        <f t="shared" si="1"/>
        <v>0</v>
      </c>
      <c r="Y56" s="85">
        <f t="shared" si="3"/>
        <v>0</v>
      </c>
      <c r="Z56" s="145">
        <f>PRODUCT(O56,'Kosten + Lebensdauer'!V50)</f>
        <v>0</v>
      </c>
      <c r="AA56" s="85">
        <f t="shared" si="4"/>
        <v>0</v>
      </c>
      <c r="AB56" s="85">
        <f t="shared" si="2"/>
        <v>0</v>
      </c>
      <c r="AC56" s="151"/>
      <c r="AD56" s="112"/>
      <c r="AE56" s="13"/>
      <c r="AF56" s="13"/>
    </row>
    <row r="57" spans="1:32" s="20" customFormat="1" ht="18" customHeight="1">
      <c r="A57" s="19"/>
      <c r="B57" s="19"/>
      <c r="C57" s="19"/>
      <c r="D57" s="16"/>
      <c r="E57" s="16"/>
      <c r="F57" s="9"/>
      <c r="G57" s="194">
        <v>530</v>
      </c>
      <c r="H57" s="195" t="s">
        <v>1065</v>
      </c>
      <c r="I57" s="196"/>
      <c r="J57" s="195" t="s">
        <v>1065</v>
      </c>
      <c r="K57" s="61"/>
      <c r="L57" s="16"/>
      <c r="M57" s="16"/>
      <c r="N57" s="16"/>
      <c r="O57" s="47"/>
      <c r="P57" s="47"/>
      <c r="Q57" s="47"/>
      <c r="R57" s="99"/>
      <c r="S57" s="99"/>
      <c r="T57" s="53"/>
      <c r="U57" s="53"/>
      <c r="V57" s="181"/>
      <c r="W57" s="121"/>
      <c r="X57" s="48"/>
      <c r="Y57" s="48"/>
      <c r="Z57" s="48"/>
      <c r="AA57" s="48"/>
      <c r="AB57" s="48"/>
      <c r="AC57" s="154"/>
      <c r="AD57" s="67"/>
      <c r="AE57" s="16"/>
      <c r="AF57" s="16"/>
    </row>
    <row r="58" spans="1:32" s="20" customFormat="1" ht="15.75">
      <c r="A58" s="19"/>
      <c r="B58" s="19"/>
      <c r="C58" s="19"/>
      <c r="D58" s="16"/>
      <c r="E58" s="16"/>
      <c r="F58" s="9"/>
      <c r="G58" s="15">
        <v>531</v>
      </c>
      <c r="H58" s="21"/>
      <c r="I58" s="16"/>
      <c r="J58" s="21" t="s">
        <v>1066</v>
      </c>
      <c r="K58" s="61"/>
      <c r="L58" s="16"/>
      <c r="M58" s="16"/>
      <c r="N58" s="16"/>
      <c r="O58" s="214"/>
      <c r="P58" s="214"/>
      <c r="Q58" s="214"/>
      <c r="R58" s="99"/>
      <c r="S58" s="99"/>
      <c r="T58" s="214"/>
      <c r="U58" s="214"/>
      <c r="V58" s="215"/>
      <c r="W58" s="214"/>
      <c r="X58" s="214"/>
      <c r="Y58" s="214"/>
      <c r="Z58" s="48"/>
      <c r="AA58" s="214"/>
      <c r="AB58" s="214"/>
      <c r="AC58" s="154"/>
      <c r="AD58" s="69"/>
      <c r="AE58" s="16"/>
      <c r="AF58" s="16"/>
    </row>
    <row r="59" spans="1:32" ht="41.25" customHeight="1">
      <c r="A59" s="11">
        <v>703</v>
      </c>
      <c r="B59" s="11">
        <v>723</v>
      </c>
      <c r="C59" s="11">
        <v>1128</v>
      </c>
      <c r="D59" s="12" t="s">
        <v>1067</v>
      </c>
      <c r="E59" s="12" t="s">
        <v>869</v>
      </c>
      <c r="F59" s="150" t="s">
        <v>1068</v>
      </c>
      <c r="G59" s="51"/>
      <c r="H59" s="12" t="s">
        <v>1066</v>
      </c>
      <c r="I59" s="12" t="s">
        <v>1069</v>
      </c>
      <c r="J59" s="22" t="s">
        <v>1070</v>
      </c>
      <c r="K59" s="22" t="s">
        <v>1071</v>
      </c>
      <c r="L59" s="12" t="s">
        <v>1072</v>
      </c>
      <c r="M59" s="12" t="s">
        <v>1073</v>
      </c>
      <c r="N59" s="12"/>
      <c r="O59" s="161">
        <v>0</v>
      </c>
      <c r="P59" s="25" t="s">
        <v>874</v>
      </c>
      <c r="Q59" s="162"/>
      <c r="R59" s="99">
        <f t="shared" si="7"/>
        <v>0</v>
      </c>
      <c r="S59" s="99">
        <f>'Kosten + Lebensdauer'!Q53</f>
        <v>80</v>
      </c>
      <c r="T59" s="22"/>
      <c r="U59" s="22"/>
      <c r="V59" s="181">
        <f t="shared" si="6"/>
        <v>0</v>
      </c>
      <c r="W59" s="121">
        <f t="shared" si="0"/>
        <v>0</v>
      </c>
      <c r="X59" s="48">
        <f t="shared" si="1"/>
        <v>0</v>
      </c>
      <c r="Y59" s="48">
        <f t="shared" si="3"/>
        <v>0</v>
      </c>
      <c r="Z59" s="48">
        <f>PRODUCT(O59,'Kosten + Lebensdauer'!V53)</f>
        <v>0</v>
      </c>
      <c r="AA59" s="48">
        <f t="shared" si="4"/>
        <v>0</v>
      </c>
      <c r="AB59" s="48">
        <f t="shared" si="2"/>
        <v>0</v>
      </c>
      <c r="AC59" s="152"/>
      <c r="AD59" s="69"/>
      <c r="AE59" s="12"/>
      <c r="AF59" s="12"/>
    </row>
    <row r="60" spans="1:32" ht="13.5" customHeight="1">
      <c r="A60" s="11">
        <v>701</v>
      </c>
      <c r="B60" s="11">
        <v>721</v>
      </c>
      <c r="C60" s="11">
        <v>1134</v>
      </c>
      <c r="D60" s="12" t="s">
        <v>1075</v>
      </c>
      <c r="E60" s="12" t="s">
        <v>869</v>
      </c>
      <c r="F60" s="150" t="s">
        <v>1068</v>
      </c>
      <c r="G60" s="51"/>
      <c r="H60" s="12" t="s">
        <v>1066</v>
      </c>
      <c r="I60" s="12" t="s">
        <v>1076</v>
      </c>
      <c r="J60" s="433" t="s">
        <v>805</v>
      </c>
      <c r="K60" s="23" t="s">
        <v>1077</v>
      </c>
      <c r="L60" s="13" t="s">
        <v>1078</v>
      </c>
      <c r="M60" s="13" t="s">
        <v>1079</v>
      </c>
      <c r="N60" s="13"/>
      <c r="O60" s="161">
        <v>0</v>
      </c>
      <c r="P60" s="50" t="s">
        <v>874</v>
      </c>
      <c r="Q60" s="162"/>
      <c r="R60" s="186">
        <f t="shared" si="7"/>
        <v>0</v>
      </c>
      <c r="S60" s="186">
        <f>'Kosten + Lebensdauer'!Q54</f>
        <v>80</v>
      </c>
      <c r="T60" s="23"/>
      <c r="U60" s="23"/>
      <c r="V60" s="179">
        <f t="shared" si="6"/>
        <v>0</v>
      </c>
      <c r="W60" s="86">
        <f t="shared" si="0"/>
        <v>0</v>
      </c>
      <c r="X60" s="85">
        <f t="shared" si="1"/>
        <v>0</v>
      </c>
      <c r="Y60" s="85">
        <f t="shared" si="3"/>
        <v>0</v>
      </c>
      <c r="Z60" s="145">
        <f>PRODUCT(O60,'Kosten + Lebensdauer'!V54)</f>
        <v>0</v>
      </c>
      <c r="AA60" s="85">
        <f t="shared" si="4"/>
        <v>0</v>
      </c>
      <c r="AB60" s="85">
        <f t="shared" si="2"/>
        <v>0</v>
      </c>
      <c r="AC60" s="151"/>
      <c r="AD60" s="111"/>
      <c r="AE60" s="13"/>
      <c r="AF60" s="13"/>
    </row>
    <row r="61" spans="1:32" ht="13.5" customHeight="1">
      <c r="A61" s="11">
        <v>700</v>
      </c>
      <c r="B61" s="11">
        <v>720</v>
      </c>
      <c r="C61" s="11">
        <v>1133</v>
      </c>
      <c r="D61" s="12" t="s">
        <v>1080</v>
      </c>
      <c r="E61" s="12" t="s">
        <v>869</v>
      </c>
      <c r="F61" s="150" t="s">
        <v>1068</v>
      </c>
      <c r="G61" s="51"/>
      <c r="H61" s="12" t="s">
        <v>1066</v>
      </c>
      <c r="I61" s="12" t="s">
        <v>1081</v>
      </c>
      <c r="J61" s="433"/>
      <c r="K61" s="23" t="s">
        <v>1082</v>
      </c>
      <c r="L61" s="13" t="s">
        <v>1078</v>
      </c>
      <c r="M61" s="13" t="s">
        <v>887</v>
      </c>
      <c r="N61" s="13"/>
      <c r="O61" s="161">
        <v>0</v>
      </c>
      <c r="P61" s="50" t="s">
        <v>874</v>
      </c>
      <c r="Q61" s="162"/>
      <c r="R61" s="186">
        <f t="shared" si="7"/>
        <v>0</v>
      </c>
      <c r="S61" s="186">
        <f>'Kosten + Lebensdauer'!Q55</f>
        <v>70</v>
      </c>
      <c r="T61" s="23"/>
      <c r="U61" s="23"/>
      <c r="V61" s="179">
        <f t="shared" si="6"/>
        <v>0</v>
      </c>
      <c r="W61" s="86">
        <f t="shared" si="0"/>
        <v>0</v>
      </c>
      <c r="X61" s="85">
        <f t="shared" si="1"/>
        <v>0</v>
      </c>
      <c r="Y61" s="85">
        <f t="shared" si="3"/>
        <v>0</v>
      </c>
      <c r="Z61" s="145">
        <f>PRODUCT(O61,'Kosten + Lebensdauer'!V55)</f>
        <v>0</v>
      </c>
      <c r="AA61" s="85">
        <f t="shared" si="4"/>
        <v>0</v>
      </c>
      <c r="AB61" s="85">
        <f t="shared" si="2"/>
        <v>0</v>
      </c>
      <c r="AC61" s="151"/>
      <c r="AD61" s="111"/>
      <c r="AE61" s="13"/>
      <c r="AF61" s="13"/>
    </row>
    <row r="62" spans="1:32" ht="13.5" customHeight="1">
      <c r="A62" s="11">
        <v>693</v>
      </c>
      <c r="B62" s="11">
        <v>713</v>
      </c>
      <c r="C62" s="11">
        <v>1136</v>
      </c>
      <c r="D62" s="12" t="s">
        <v>1083</v>
      </c>
      <c r="E62" s="12" t="s">
        <v>869</v>
      </c>
      <c r="F62" s="150" t="s">
        <v>1068</v>
      </c>
      <c r="G62" s="51"/>
      <c r="H62" s="12" t="s">
        <v>1066</v>
      </c>
      <c r="I62" s="12" t="s">
        <v>1084</v>
      </c>
      <c r="J62" s="433"/>
      <c r="K62" s="23" t="s">
        <v>1085</v>
      </c>
      <c r="L62" s="13" t="s">
        <v>1078</v>
      </c>
      <c r="M62" s="13" t="s">
        <v>1086</v>
      </c>
      <c r="N62" s="13"/>
      <c r="O62" s="161">
        <v>0</v>
      </c>
      <c r="P62" s="50" t="s">
        <v>874</v>
      </c>
      <c r="Q62" s="162"/>
      <c r="R62" s="186">
        <f t="shared" si="7"/>
        <v>0</v>
      </c>
      <c r="S62" s="186">
        <f>'Kosten + Lebensdauer'!Q56</f>
        <v>70</v>
      </c>
      <c r="T62" s="23"/>
      <c r="U62" s="23"/>
      <c r="V62" s="179">
        <f t="shared" si="6"/>
        <v>0</v>
      </c>
      <c r="W62" s="86">
        <f t="shared" si="0"/>
        <v>0</v>
      </c>
      <c r="X62" s="85">
        <f t="shared" si="1"/>
        <v>0</v>
      </c>
      <c r="Y62" s="85">
        <f t="shared" si="3"/>
        <v>0</v>
      </c>
      <c r="Z62" s="145">
        <f>PRODUCT(O62,'Kosten + Lebensdauer'!V56)</f>
        <v>0</v>
      </c>
      <c r="AA62" s="85">
        <f t="shared" si="4"/>
        <v>0</v>
      </c>
      <c r="AB62" s="85">
        <f t="shared" si="2"/>
        <v>0</v>
      </c>
      <c r="AC62" s="151"/>
      <c r="AD62" s="111"/>
      <c r="AE62" s="13"/>
      <c r="AF62" s="13"/>
    </row>
    <row r="63" spans="1:32" ht="13.5" customHeight="1">
      <c r="A63" s="11">
        <v>694</v>
      </c>
      <c r="B63" s="11">
        <v>714</v>
      </c>
      <c r="C63" s="11">
        <v>1132</v>
      </c>
      <c r="D63" s="12" t="s">
        <v>1087</v>
      </c>
      <c r="E63" s="12" t="s">
        <v>869</v>
      </c>
      <c r="F63" s="150" t="s">
        <v>1068</v>
      </c>
      <c r="G63" s="51"/>
      <c r="H63" s="12" t="s">
        <v>1066</v>
      </c>
      <c r="I63" s="12" t="s">
        <v>1088</v>
      </c>
      <c r="J63" s="433"/>
      <c r="K63" s="23" t="s">
        <v>1089</v>
      </c>
      <c r="L63" s="13" t="s">
        <v>1078</v>
      </c>
      <c r="M63" s="13" t="s">
        <v>1090</v>
      </c>
      <c r="N63" s="13"/>
      <c r="O63" s="161">
        <v>0</v>
      </c>
      <c r="P63" s="50" t="s">
        <v>874</v>
      </c>
      <c r="Q63" s="162"/>
      <c r="R63" s="186">
        <f t="shared" si="7"/>
        <v>0</v>
      </c>
      <c r="S63" s="186">
        <f>'Kosten + Lebensdauer'!Q57</f>
        <v>100</v>
      </c>
      <c r="T63" s="23"/>
      <c r="U63" s="23"/>
      <c r="V63" s="179">
        <f t="shared" si="6"/>
        <v>0</v>
      </c>
      <c r="W63" s="86">
        <f t="shared" si="0"/>
        <v>0</v>
      </c>
      <c r="X63" s="85">
        <f t="shared" si="1"/>
        <v>0</v>
      </c>
      <c r="Y63" s="85">
        <f t="shared" si="3"/>
        <v>0</v>
      </c>
      <c r="Z63" s="145">
        <f>PRODUCT(O63,'Kosten + Lebensdauer'!V57)</f>
        <v>0</v>
      </c>
      <c r="AA63" s="85">
        <f t="shared" si="4"/>
        <v>0</v>
      </c>
      <c r="AB63" s="85">
        <f t="shared" si="2"/>
        <v>0</v>
      </c>
      <c r="AC63" s="151"/>
      <c r="AD63" s="111"/>
      <c r="AE63" s="13"/>
      <c r="AF63" s="13"/>
    </row>
    <row r="64" spans="1:32" ht="15.75" customHeight="1">
      <c r="A64" s="11">
        <v>695</v>
      </c>
      <c r="B64" s="11">
        <v>715</v>
      </c>
      <c r="C64" s="11">
        <v>1142</v>
      </c>
      <c r="D64" s="12" t="s">
        <v>1091</v>
      </c>
      <c r="E64" s="12" t="s">
        <v>869</v>
      </c>
      <c r="F64" s="150" t="s">
        <v>1068</v>
      </c>
      <c r="G64" s="51"/>
      <c r="H64" s="12" t="s">
        <v>1066</v>
      </c>
      <c r="I64" s="12" t="s">
        <v>1092</v>
      </c>
      <c r="J64" s="433"/>
      <c r="K64" s="23" t="s">
        <v>1093</v>
      </c>
      <c r="L64" s="13" t="s">
        <v>1078</v>
      </c>
      <c r="M64" s="13" t="s">
        <v>872</v>
      </c>
      <c r="N64" s="13"/>
      <c r="O64" s="161">
        <v>0</v>
      </c>
      <c r="P64" s="50" t="s">
        <v>874</v>
      </c>
      <c r="Q64" s="162"/>
      <c r="R64" s="186">
        <f t="shared" si="7"/>
        <v>0</v>
      </c>
      <c r="S64" s="186">
        <f>'Kosten + Lebensdauer'!Q58</f>
        <v>30</v>
      </c>
      <c r="T64" s="23"/>
      <c r="U64" s="23"/>
      <c r="V64" s="179">
        <f t="shared" si="6"/>
        <v>0.6666666666666667</v>
      </c>
      <c r="W64" s="86">
        <f t="shared" si="0"/>
        <v>1</v>
      </c>
      <c r="X64" s="85">
        <f t="shared" si="1"/>
        <v>0</v>
      </c>
      <c r="Y64" s="85">
        <f t="shared" si="3"/>
        <v>0</v>
      </c>
      <c r="Z64" s="145">
        <f>PRODUCT(O64,'Kosten + Lebensdauer'!V58)</f>
        <v>0</v>
      </c>
      <c r="AA64" s="85">
        <f t="shared" si="4"/>
        <v>0</v>
      </c>
      <c r="AB64" s="85">
        <f t="shared" si="2"/>
        <v>0</v>
      </c>
      <c r="AC64" s="151"/>
      <c r="AD64" s="111"/>
      <c r="AE64" s="13"/>
      <c r="AF64" s="13"/>
    </row>
    <row r="65" spans="1:32" ht="15.75" customHeight="1">
      <c r="A65" s="11">
        <v>696</v>
      </c>
      <c r="B65" s="11">
        <v>716</v>
      </c>
      <c r="C65" s="11">
        <v>1138</v>
      </c>
      <c r="D65" s="12" t="s">
        <v>1094</v>
      </c>
      <c r="E65" s="12" t="s">
        <v>869</v>
      </c>
      <c r="F65" s="150" t="s">
        <v>1068</v>
      </c>
      <c r="G65" s="51"/>
      <c r="H65" s="12" t="s">
        <v>1066</v>
      </c>
      <c r="I65" s="12" t="s">
        <v>1095</v>
      </c>
      <c r="J65" s="433"/>
      <c r="K65" s="23" t="s">
        <v>1096</v>
      </c>
      <c r="L65" s="13" t="s">
        <v>1078</v>
      </c>
      <c r="M65" s="13" t="s">
        <v>1097</v>
      </c>
      <c r="N65" s="13"/>
      <c r="O65" s="161">
        <v>0</v>
      </c>
      <c r="P65" s="50" t="s">
        <v>874</v>
      </c>
      <c r="Q65" s="162"/>
      <c r="R65" s="186">
        <f t="shared" si="7"/>
        <v>0</v>
      </c>
      <c r="S65" s="186">
        <f>'Kosten + Lebensdauer'!Q59</f>
        <v>30</v>
      </c>
      <c r="T65" s="23"/>
      <c r="U65" s="23"/>
      <c r="V65" s="179">
        <f t="shared" si="6"/>
        <v>0.6666666666666667</v>
      </c>
      <c r="W65" s="86">
        <f t="shared" si="0"/>
        <v>1</v>
      </c>
      <c r="X65" s="85">
        <f t="shared" si="1"/>
        <v>0</v>
      </c>
      <c r="Y65" s="85">
        <f t="shared" si="3"/>
        <v>0</v>
      </c>
      <c r="Z65" s="145">
        <f>PRODUCT(O65,'Kosten + Lebensdauer'!V59)</f>
        <v>0</v>
      </c>
      <c r="AA65" s="85">
        <f t="shared" si="4"/>
        <v>0</v>
      </c>
      <c r="AB65" s="85">
        <f t="shared" si="2"/>
        <v>0</v>
      </c>
      <c r="AC65" s="151"/>
      <c r="AD65" s="111"/>
      <c r="AE65" s="13"/>
      <c r="AF65" s="13"/>
    </row>
    <row r="66" spans="1:32" ht="15.75" customHeight="1">
      <c r="A66" s="11">
        <v>697</v>
      </c>
      <c r="B66" s="11">
        <v>717</v>
      </c>
      <c r="C66" s="11">
        <v>1131</v>
      </c>
      <c r="D66" s="12" t="s">
        <v>1098</v>
      </c>
      <c r="E66" s="12" t="s">
        <v>869</v>
      </c>
      <c r="F66" s="150" t="s">
        <v>1068</v>
      </c>
      <c r="G66" s="51"/>
      <c r="H66" s="12" t="s">
        <v>1066</v>
      </c>
      <c r="I66" s="12" t="s">
        <v>1099</v>
      </c>
      <c r="J66" s="433"/>
      <c r="K66" s="23" t="s">
        <v>1100</v>
      </c>
      <c r="L66" s="13" t="s">
        <v>1078</v>
      </c>
      <c r="M66" s="13" t="s">
        <v>957</v>
      </c>
      <c r="N66" s="13"/>
      <c r="O66" s="161">
        <v>0</v>
      </c>
      <c r="P66" s="50" t="s">
        <v>874</v>
      </c>
      <c r="Q66" s="162"/>
      <c r="R66" s="186">
        <f t="shared" si="7"/>
        <v>0</v>
      </c>
      <c r="S66" s="186">
        <f>'Kosten + Lebensdauer'!Q60</f>
        <v>100</v>
      </c>
      <c r="T66" s="23"/>
      <c r="U66" s="23"/>
      <c r="V66" s="179">
        <f t="shared" si="6"/>
        <v>0</v>
      </c>
      <c r="W66" s="86">
        <f t="shared" si="0"/>
        <v>0</v>
      </c>
      <c r="X66" s="85">
        <f t="shared" si="1"/>
        <v>0</v>
      </c>
      <c r="Y66" s="85">
        <f t="shared" si="3"/>
        <v>0</v>
      </c>
      <c r="Z66" s="145">
        <f>PRODUCT(O66,'Kosten + Lebensdauer'!V60)</f>
        <v>0</v>
      </c>
      <c r="AA66" s="85">
        <f t="shared" si="4"/>
        <v>0</v>
      </c>
      <c r="AB66" s="85">
        <f t="shared" si="2"/>
        <v>0</v>
      </c>
      <c r="AC66" s="151"/>
      <c r="AD66" s="111"/>
      <c r="AE66" s="13"/>
      <c r="AF66" s="13"/>
    </row>
    <row r="67" spans="1:32" ht="15.75" customHeight="1">
      <c r="A67" s="11">
        <v>698</v>
      </c>
      <c r="B67" s="11">
        <v>718</v>
      </c>
      <c r="C67" s="11">
        <v>1144</v>
      </c>
      <c r="D67" s="12" t="s">
        <v>1101</v>
      </c>
      <c r="E67" s="12" t="s">
        <v>869</v>
      </c>
      <c r="F67" s="150" t="s">
        <v>1068</v>
      </c>
      <c r="G67" s="51"/>
      <c r="H67" s="12" t="s">
        <v>1066</v>
      </c>
      <c r="I67" s="12" t="s">
        <v>1102</v>
      </c>
      <c r="J67" s="433"/>
      <c r="K67" s="23" t="s">
        <v>1103</v>
      </c>
      <c r="L67" s="13" t="s">
        <v>1078</v>
      </c>
      <c r="M67" s="13" t="s">
        <v>1104</v>
      </c>
      <c r="N67" s="13"/>
      <c r="O67" s="161">
        <v>0</v>
      </c>
      <c r="P67" s="50" t="s">
        <v>874</v>
      </c>
      <c r="Q67" s="162"/>
      <c r="R67" s="186">
        <f t="shared" si="7"/>
        <v>0</v>
      </c>
      <c r="S67" s="186">
        <f>'Kosten + Lebensdauer'!Q61</f>
        <v>30</v>
      </c>
      <c r="T67" s="23"/>
      <c r="U67" s="23"/>
      <c r="V67" s="179">
        <f t="shared" si="6"/>
        <v>0.6666666666666667</v>
      </c>
      <c r="W67" s="86">
        <f t="shared" si="0"/>
        <v>1</v>
      </c>
      <c r="X67" s="85">
        <f t="shared" si="1"/>
        <v>0</v>
      </c>
      <c r="Y67" s="85">
        <f t="shared" si="3"/>
        <v>0</v>
      </c>
      <c r="Z67" s="145">
        <f>PRODUCT(O67,'Kosten + Lebensdauer'!V61)</f>
        <v>0</v>
      </c>
      <c r="AA67" s="85">
        <f t="shared" si="4"/>
        <v>0</v>
      </c>
      <c r="AB67" s="85">
        <f t="shared" si="2"/>
        <v>0</v>
      </c>
      <c r="AC67" s="151"/>
      <c r="AD67" s="111"/>
      <c r="AE67" s="13"/>
      <c r="AF67" s="13"/>
    </row>
    <row r="68" spans="1:32" ht="15.75" customHeight="1">
      <c r="A68" s="11">
        <v>699</v>
      </c>
      <c r="B68" s="11">
        <v>719</v>
      </c>
      <c r="C68" s="11">
        <v>1143</v>
      </c>
      <c r="D68" s="12" t="s">
        <v>1105</v>
      </c>
      <c r="E68" s="12" t="s">
        <v>869</v>
      </c>
      <c r="F68" s="150" t="s">
        <v>1068</v>
      </c>
      <c r="G68" s="51"/>
      <c r="H68" s="12" t="s">
        <v>1066</v>
      </c>
      <c r="I68" s="12" t="s">
        <v>1106</v>
      </c>
      <c r="J68" s="433"/>
      <c r="K68" s="23" t="s">
        <v>1107</v>
      </c>
      <c r="L68" s="13" t="s">
        <v>1078</v>
      </c>
      <c r="M68" s="13" t="s">
        <v>1108</v>
      </c>
      <c r="N68" s="13"/>
      <c r="O68" s="161">
        <v>0</v>
      </c>
      <c r="P68" s="50" t="s">
        <v>874</v>
      </c>
      <c r="Q68" s="162"/>
      <c r="R68" s="186">
        <f t="shared" si="7"/>
        <v>0</v>
      </c>
      <c r="S68" s="186">
        <f>'Kosten + Lebensdauer'!Q62</f>
        <v>30</v>
      </c>
      <c r="T68" s="23"/>
      <c r="U68" s="23"/>
      <c r="V68" s="179">
        <f t="shared" si="6"/>
        <v>0.6666666666666667</v>
      </c>
      <c r="W68" s="86">
        <f t="shared" si="0"/>
        <v>1</v>
      </c>
      <c r="X68" s="85">
        <f t="shared" si="1"/>
        <v>0</v>
      </c>
      <c r="Y68" s="85">
        <f t="shared" si="3"/>
        <v>0</v>
      </c>
      <c r="Z68" s="145">
        <f>PRODUCT(O68,'Kosten + Lebensdauer'!V62)</f>
        <v>0</v>
      </c>
      <c r="AA68" s="85">
        <f t="shared" si="4"/>
        <v>0</v>
      </c>
      <c r="AB68" s="85">
        <f t="shared" si="2"/>
        <v>0</v>
      </c>
      <c r="AC68" s="151"/>
      <c r="AD68" s="111"/>
      <c r="AE68" s="13"/>
      <c r="AF68" s="13"/>
    </row>
    <row r="69" spans="1:32" ht="15.75" customHeight="1">
      <c r="A69" s="11">
        <v>702</v>
      </c>
      <c r="B69" s="11">
        <v>722</v>
      </c>
      <c r="C69" s="11">
        <v>1140</v>
      </c>
      <c r="D69" s="12" t="s">
        <v>1109</v>
      </c>
      <c r="E69" s="12" t="s">
        <v>869</v>
      </c>
      <c r="F69" s="150" t="s">
        <v>1068</v>
      </c>
      <c r="G69" s="51"/>
      <c r="H69" s="12" t="s">
        <v>1066</v>
      </c>
      <c r="I69" s="12" t="s">
        <v>1110</v>
      </c>
      <c r="J69" s="433"/>
      <c r="K69" s="23" t="s">
        <v>1111</v>
      </c>
      <c r="L69" s="13" t="s">
        <v>1078</v>
      </c>
      <c r="M69" s="13" t="s">
        <v>1112</v>
      </c>
      <c r="N69" s="13"/>
      <c r="O69" s="161">
        <v>0</v>
      </c>
      <c r="P69" s="50" t="s">
        <v>874</v>
      </c>
      <c r="Q69" s="162"/>
      <c r="R69" s="186">
        <f t="shared" si="7"/>
        <v>0</v>
      </c>
      <c r="S69" s="186">
        <f>'Kosten + Lebensdauer'!Q63</f>
        <v>50</v>
      </c>
      <c r="T69" s="23" t="s">
        <v>1113</v>
      </c>
      <c r="U69" s="23"/>
      <c r="V69" s="179">
        <f t="shared" si="6"/>
        <v>0</v>
      </c>
      <c r="W69" s="86">
        <f t="shared" si="0"/>
        <v>0</v>
      </c>
      <c r="X69" s="85">
        <f t="shared" si="1"/>
        <v>0</v>
      </c>
      <c r="Y69" s="85">
        <f t="shared" si="3"/>
        <v>0</v>
      </c>
      <c r="Z69" s="145">
        <f>PRODUCT(O69,'Kosten + Lebensdauer'!V63)</f>
        <v>0</v>
      </c>
      <c r="AA69" s="85">
        <f t="shared" si="4"/>
        <v>0</v>
      </c>
      <c r="AB69" s="85">
        <f t="shared" si="2"/>
        <v>0</v>
      </c>
      <c r="AC69" s="151"/>
      <c r="AD69" s="111"/>
      <c r="AE69" s="13"/>
      <c r="AF69" s="13"/>
    </row>
    <row r="70" spans="1:32" ht="13.5" customHeight="1">
      <c r="A70" s="11">
        <v>710</v>
      </c>
      <c r="B70" s="11">
        <v>730</v>
      </c>
      <c r="C70" s="11">
        <v>1080</v>
      </c>
      <c r="D70" s="12" t="s">
        <v>1114</v>
      </c>
      <c r="E70" s="12" t="s">
        <v>869</v>
      </c>
      <c r="F70" s="150" t="s">
        <v>1068</v>
      </c>
      <c r="G70" s="51"/>
      <c r="H70" s="12" t="s">
        <v>1066</v>
      </c>
      <c r="I70" s="12" t="s">
        <v>1115</v>
      </c>
      <c r="J70" s="420" t="s">
        <v>1116</v>
      </c>
      <c r="K70" s="22" t="s">
        <v>1117</v>
      </c>
      <c r="L70" s="12" t="s">
        <v>1118</v>
      </c>
      <c r="M70" s="12" t="s">
        <v>1119</v>
      </c>
      <c r="N70" s="12"/>
      <c r="O70" s="161">
        <v>0</v>
      </c>
      <c r="P70" s="25" t="s">
        <v>1120</v>
      </c>
      <c r="Q70" s="162"/>
      <c r="R70" s="99">
        <f t="shared" si="7"/>
        <v>0</v>
      </c>
      <c r="S70" s="99">
        <f>'Kosten + Lebensdauer'!Q64</f>
        <v>50</v>
      </c>
      <c r="T70" s="22"/>
      <c r="U70" s="22"/>
      <c r="V70" s="181">
        <f t="shared" si="6"/>
        <v>0</v>
      </c>
      <c r="W70" s="121">
        <f t="shared" si="0"/>
        <v>0</v>
      </c>
      <c r="X70" s="48">
        <f t="shared" si="1"/>
        <v>0</v>
      </c>
      <c r="Y70" s="48">
        <f aca="true" t="shared" si="8" ref="Y70:Y133">KOSTENREIHE(R70,S70,1.02,W70)</f>
        <v>0</v>
      </c>
      <c r="Z70" s="48">
        <f>PRODUCT(O70,'Kosten + Lebensdauer'!V64)</f>
        <v>0</v>
      </c>
      <c r="AA70" s="48">
        <f t="shared" si="4"/>
        <v>0</v>
      </c>
      <c r="AB70" s="48">
        <f aca="true" t="shared" si="9" ref="AB70:AB133">SUM(R70,Y70,Z70,AA70)</f>
        <v>0</v>
      </c>
      <c r="AC70" s="152"/>
      <c r="AD70" s="69"/>
      <c r="AE70" s="12"/>
      <c r="AF70" s="12"/>
    </row>
    <row r="71" spans="1:32" ht="13.5" customHeight="1">
      <c r="A71" s="11">
        <v>711</v>
      </c>
      <c r="B71" s="11">
        <v>731</v>
      </c>
      <c r="C71" s="11">
        <v>1087</v>
      </c>
      <c r="D71" s="12" t="s">
        <v>1121</v>
      </c>
      <c r="E71" s="12" t="s">
        <v>869</v>
      </c>
      <c r="F71" s="150" t="s">
        <v>1068</v>
      </c>
      <c r="G71" s="51"/>
      <c r="H71" s="12" t="s">
        <v>1066</v>
      </c>
      <c r="I71" s="12" t="s">
        <v>1122</v>
      </c>
      <c r="J71" s="420"/>
      <c r="K71" s="22" t="s">
        <v>1123</v>
      </c>
      <c r="L71" s="12" t="s">
        <v>1118</v>
      </c>
      <c r="M71" s="12" t="s">
        <v>1124</v>
      </c>
      <c r="N71" s="12"/>
      <c r="O71" s="161">
        <v>0</v>
      </c>
      <c r="P71" s="25" t="s">
        <v>1120</v>
      </c>
      <c r="Q71" s="162"/>
      <c r="R71" s="99">
        <f t="shared" si="7"/>
        <v>0</v>
      </c>
      <c r="S71" s="99">
        <f>'Kosten + Lebensdauer'!Q65</f>
        <v>30</v>
      </c>
      <c r="T71" s="22"/>
      <c r="U71" s="22"/>
      <c r="V71" s="181">
        <f t="shared" si="6"/>
        <v>0.6666666666666667</v>
      </c>
      <c r="W71" s="121">
        <f aca="true" t="shared" si="10" ref="W71:W134">ROUNDUP(V71,0)</f>
        <v>1</v>
      </c>
      <c r="X71" s="48">
        <f aca="true" t="shared" si="11" ref="X71:X134">PRODUCT(R71,W71)</f>
        <v>0</v>
      </c>
      <c r="Y71" s="48">
        <f t="shared" si="8"/>
        <v>0</v>
      </c>
      <c r="Z71" s="48">
        <f>PRODUCT(O71,'Kosten + Lebensdauer'!V65)</f>
        <v>0</v>
      </c>
      <c r="AA71" s="48">
        <f t="shared" si="4"/>
        <v>0</v>
      </c>
      <c r="AB71" s="48">
        <f t="shared" si="9"/>
        <v>0</v>
      </c>
      <c r="AC71" s="152"/>
      <c r="AD71" s="69"/>
      <c r="AE71" s="12"/>
      <c r="AF71" s="12"/>
    </row>
    <row r="72" spans="1:32" ht="13.5" customHeight="1">
      <c r="A72" s="11">
        <v>712</v>
      </c>
      <c r="B72" s="11">
        <v>732</v>
      </c>
      <c r="C72" s="11">
        <v>1086</v>
      </c>
      <c r="D72" s="12" t="s">
        <v>1125</v>
      </c>
      <c r="E72" s="12" t="s">
        <v>869</v>
      </c>
      <c r="F72" s="150" t="s">
        <v>1068</v>
      </c>
      <c r="G72" s="51"/>
      <c r="H72" s="12" t="s">
        <v>1066</v>
      </c>
      <c r="I72" s="12" t="s">
        <v>1126</v>
      </c>
      <c r="J72" s="420"/>
      <c r="K72" s="22" t="s">
        <v>0</v>
      </c>
      <c r="L72" s="12" t="s">
        <v>1118</v>
      </c>
      <c r="M72" s="12" t="s">
        <v>1</v>
      </c>
      <c r="N72" s="12"/>
      <c r="O72" s="161">
        <v>0</v>
      </c>
      <c r="P72" s="25" t="s">
        <v>1120</v>
      </c>
      <c r="Q72" s="162"/>
      <c r="R72" s="99">
        <f t="shared" si="7"/>
        <v>0</v>
      </c>
      <c r="S72" s="99">
        <f>'Kosten + Lebensdauer'!Q66</f>
        <v>10</v>
      </c>
      <c r="T72" s="22"/>
      <c r="U72" s="22"/>
      <c r="V72" s="181">
        <f t="shared" si="6"/>
        <v>4</v>
      </c>
      <c r="W72" s="121">
        <f t="shared" si="10"/>
        <v>4</v>
      </c>
      <c r="X72" s="48">
        <f t="shared" si="11"/>
        <v>0</v>
      </c>
      <c r="Y72" s="48">
        <f t="shared" si="8"/>
        <v>0</v>
      </c>
      <c r="Z72" s="48">
        <f>PRODUCT(O72,'Kosten + Lebensdauer'!V66)</f>
        <v>0</v>
      </c>
      <c r="AA72" s="48">
        <f t="shared" si="4"/>
        <v>0</v>
      </c>
      <c r="AB72" s="48">
        <f t="shared" si="9"/>
        <v>0</v>
      </c>
      <c r="AC72" s="152"/>
      <c r="AD72" s="69"/>
      <c r="AE72" s="12"/>
      <c r="AF72" s="12"/>
    </row>
    <row r="73" spans="1:32" ht="13.5" customHeight="1">
      <c r="A73" s="11">
        <v>713</v>
      </c>
      <c r="B73" s="11">
        <v>733</v>
      </c>
      <c r="C73" s="11">
        <v>1091</v>
      </c>
      <c r="D73" s="12" t="s">
        <v>2</v>
      </c>
      <c r="E73" s="12" t="s">
        <v>869</v>
      </c>
      <c r="F73" s="150" t="s">
        <v>1068</v>
      </c>
      <c r="G73" s="51"/>
      <c r="H73" s="12" t="s">
        <v>1066</v>
      </c>
      <c r="I73" s="12" t="s">
        <v>3</v>
      </c>
      <c r="J73" s="420"/>
      <c r="K73" s="22" t="s">
        <v>4</v>
      </c>
      <c r="L73" s="12" t="s">
        <v>1118</v>
      </c>
      <c r="M73" s="12" t="s">
        <v>5</v>
      </c>
      <c r="N73" s="12"/>
      <c r="O73" s="161">
        <v>0</v>
      </c>
      <c r="P73" s="25" t="s">
        <v>1120</v>
      </c>
      <c r="Q73" s="162"/>
      <c r="R73" s="99">
        <f t="shared" si="7"/>
        <v>0</v>
      </c>
      <c r="S73" s="99">
        <f>'Kosten + Lebensdauer'!Q67</f>
        <v>30</v>
      </c>
      <c r="T73" s="22" t="s">
        <v>6</v>
      </c>
      <c r="U73" s="22"/>
      <c r="V73" s="181">
        <f t="shared" si="6"/>
        <v>0.6666666666666667</v>
      </c>
      <c r="W73" s="121">
        <f t="shared" si="10"/>
        <v>1</v>
      </c>
      <c r="X73" s="48">
        <f t="shared" si="11"/>
        <v>0</v>
      </c>
      <c r="Y73" s="48">
        <f t="shared" si="8"/>
        <v>0</v>
      </c>
      <c r="Z73" s="48">
        <f>PRODUCT(O73,'Kosten + Lebensdauer'!V67)</f>
        <v>0</v>
      </c>
      <c r="AA73" s="48">
        <f aca="true" t="shared" si="12" ref="AA73:AA136">modul1.KOSTENREIHE(Z73,1,1.02,49)</f>
        <v>0</v>
      </c>
      <c r="AB73" s="48">
        <f t="shared" si="9"/>
        <v>0</v>
      </c>
      <c r="AC73" s="152"/>
      <c r="AD73" s="69"/>
      <c r="AE73" s="12"/>
      <c r="AF73" s="12"/>
    </row>
    <row r="74" spans="1:32" ht="13.5" customHeight="1">
      <c r="A74" s="11">
        <v>714</v>
      </c>
      <c r="B74" s="11">
        <v>734</v>
      </c>
      <c r="C74" s="11">
        <v>1089</v>
      </c>
      <c r="D74" s="12" t="s">
        <v>7</v>
      </c>
      <c r="E74" s="12" t="s">
        <v>869</v>
      </c>
      <c r="F74" s="150" t="s">
        <v>1068</v>
      </c>
      <c r="G74" s="51"/>
      <c r="H74" s="12" t="s">
        <v>1066</v>
      </c>
      <c r="I74" s="12" t="s">
        <v>8</v>
      </c>
      <c r="J74" s="420"/>
      <c r="K74" s="22" t="s">
        <v>9</v>
      </c>
      <c r="L74" s="12" t="s">
        <v>1118</v>
      </c>
      <c r="M74" s="12" t="s">
        <v>10</v>
      </c>
      <c r="N74" s="12"/>
      <c r="O74" s="161">
        <v>0</v>
      </c>
      <c r="P74" s="25" t="s">
        <v>1120</v>
      </c>
      <c r="Q74" s="162"/>
      <c r="R74" s="99">
        <f t="shared" si="7"/>
        <v>0</v>
      </c>
      <c r="S74" s="99">
        <f>'Kosten + Lebensdauer'!Q68</f>
        <v>30</v>
      </c>
      <c r="T74" s="22" t="s">
        <v>6</v>
      </c>
      <c r="U74" s="22"/>
      <c r="V74" s="181">
        <f aca="true" t="shared" si="13" ref="V74:V137">IF(S74&lt;=50,(50/S74)-1,0)</f>
        <v>0.6666666666666667</v>
      </c>
      <c r="W74" s="121">
        <f t="shared" si="10"/>
        <v>1</v>
      </c>
      <c r="X74" s="48">
        <f t="shared" si="11"/>
        <v>0</v>
      </c>
      <c r="Y74" s="48">
        <f t="shared" si="8"/>
        <v>0</v>
      </c>
      <c r="Z74" s="48">
        <f>PRODUCT(O74,'Kosten + Lebensdauer'!V68)</f>
        <v>0</v>
      </c>
      <c r="AA74" s="48">
        <f t="shared" si="12"/>
        <v>0</v>
      </c>
      <c r="AB74" s="48">
        <f t="shared" si="9"/>
        <v>0</v>
      </c>
      <c r="AC74" s="152"/>
      <c r="AD74" s="69"/>
      <c r="AE74" s="12"/>
      <c r="AF74" s="12"/>
    </row>
    <row r="75" spans="1:32" ht="13.5" customHeight="1">
      <c r="A75" s="11">
        <v>715</v>
      </c>
      <c r="B75" s="11">
        <v>735</v>
      </c>
      <c r="C75" s="11">
        <v>1088</v>
      </c>
      <c r="D75" s="12" t="s">
        <v>11</v>
      </c>
      <c r="E75" s="12" t="s">
        <v>869</v>
      </c>
      <c r="F75" s="150" t="s">
        <v>1068</v>
      </c>
      <c r="G75" s="51"/>
      <c r="H75" s="12" t="s">
        <v>1066</v>
      </c>
      <c r="I75" s="12" t="s">
        <v>12</v>
      </c>
      <c r="J75" s="420"/>
      <c r="K75" s="22" t="s">
        <v>13</v>
      </c>
      <c r="L75" s="12" t="s">
        <v>1118</v>
      </c>
      <c r="M75" s="12" t="s">
        <v>14</v>
      </c>
      <c r="N75" s="12"/>
      <c r="O75" s="161">
        <v>0</v>
      </c>
      <c r="P75" s="25" t="s">
        <v>1120</v>
      </c>
      <c r="Q75" s="162"/>
      <c r="R75" s="99">
        <f t="shared" si="7"/>
        <v>0</v>
      </c>
      <c r="S75" s="99">
        <f>'Kosten + Lebensdauer'!Q69</f>
        <v>25</v>
      </c>
      <c r="T75" s="22" t="s">
        <v>6</v>
      </c>
      <c r="U75" s="22"/>
      <c r="V75" s="181">
        <f t="shared" si="13"/>
        <v>1</v>
      </c>
      <c r="W75" s="121">
        <f t="shared" si="10"/>
        <v>1</v>
      </c>
      <c r="X75" s="48">
        <f t="shared" si="11"/>
        <v>0</v>
      </c>
      <c r="Y75" s="48">
        <f t="shared" si="8"/>
        <v>0</v>
      </c>
      <c r="Z75" s="48">
        <f>PRODUCT(O75,'Kosten + Lebensdauer'!V69)</f>
        <v>0</v>
      </c>
      <c r="AA75" s="48">
        <f t="shared" si="12"/>
        <v>0</v>
      </c>
      <c r="AB75" s="48">
        <f t="shared" si="9"/>
        <v>0</v>
      </c>
      <c r="AC75" s="152"/>
      <c r="AD75" s="69"/>
      <c r="AE75" s="12"/>
      <c r="AF75" s="12"/>
    </row>
    <row r="76" spans="1:32" ht="13.5" customHeight="1">
      <c r="A76" s="11">
        <v>716</v>
      </c>
      <c r="B76" s="11">
        <v>736</v>
      </c>
      <c r="C76" s="11">
        <v>1090</v>
      </c>
      <c r="D76" s="12" t="s">
        <v>15</v>
      </c>
      <c r="E76" s="12" t="s">
        <v>869</v>
      </c>
      <c r="F76" s="150" t="s">
        <v>1068</v>
      </c>
      <c r="G76" s="51"/>
      <c r="H76" s="12" t="s">
        <v>1066</v>
      </c>
      <c r="I76" s="12" t="s">
        <v>16</v>
      </c>
      <c r="J76" s="420"/>
      <c r="K76" s="22" t="s">
        <v>17</v>
      </c>
      <c r="L76" s="12" t="s">
        <v>1118</v>
      </c>
      <c r="M76" s="12" t="s">
        <v>18</v>
      </c>
      <c r="N76" s="12"/>
      <c r="O76" s="161">
        <v>0</v>
      </c>
      <c r="P76" s="25" t="s">
        <v>1120</v>
      </c>
      <c r="Q76" s="162"/>
      <c r="R76" s="99">
        <f t="shared" si="7"/>
        <v>0</v>
      </c>
      <c r="S76" s="99">
        <f>'Kosten + Lebensdauer'!Q70</f>
        <v>20</v>
      </c>
      <c r="T76" s="22" t="s">
        <v>6</v>
      </c>
      <c r="U76" s="22"/>
      <c r="V76" s="181">
        <f t="shared" si="13"/>
        <v>1.5</v>
      </c>
      <c r="W76" s="121">
        <f t="shared" si="10"/>
        <v>2</v>
      </c>
      <c r="X76" s="48">
        <f t="shared" si="11"/>
        <v>0</v>
      </c>
      <c r="Y76" s="48">
        <f t="shared" si="8"/>
        <v>0</v>
      </c>
      <c r="Z76" s="48">
        <f>PRODUCT(O76,'Kosten + Lebensdauer'!V70)</f>
        <v>0</v>
      </c>
      <c r="AA76" s="48">
        <f t="shared" si="12"/>
        <v>0</v>
      </c>
      <c r="AB76" s="48">
        <f t="shared" si="9"/>
        <v>0</v>
      </c>
      <c r="AC76" s="152"/>
      <c r="AD76" s="69"/>
      <c r="AE76" s="12"/>
      <c r="AF76" s="12"/>
    </row>
    <row r="77" spans="1:32" ht="13.5" customHeight="1">
      <c r="A77" s="11">
        <v>717</v>
      </c>
      <c r="B77" s="11">
        <v>737</v>
      </c>
      <c r="C77" s="11">
        <v>1081</v>
      </c>
      <c r="D77" s="12" t="s">
        <v>19</v>
      </c>
      <c r="E77" s="12" t="s">
        <v>869</v>
      </c>
      <c r="F77" s="150" t="s">
        <v>1068</v>
      </c>
      <c r="G77" s="51"/>
      <c r="H77" s="12" t="s">
        <v>1066</v>
      </c>
      <c r="I77" s="12" t="s">
        <v>20</v>
      </c>
      <c r="J77" s="420"/>
      <c r="K77" s="22" t="s">
        <v>21</v>
      </c>
      <c r="L77" s="12" t="s">
        <v>1118</v>
      </c>
      <c r="M77" s="12" t="s">
        <v>22</v>
      </c>
      <c r="N77" s="12"/>
      <c r="O77" s="161">
        <v>0</v>
      </c>
      <c r="P77" s="25" t="s">
        <v>1120</v>
      </c>
      <c r="Q77" s="162"/>
      <c r="R77" s="99">
        <f t="shared" si="7"/>
        <v>0</v>
      </c>
      <c r="S77" s="99">
        <f>'Kosten + Lebensdauer'!Q71</f>
        <v>10</v>
      </c>
      <c r="T77" s="22"/>
      <c r="U77" s="22"/>
      <c r="V77" s="181">
        <f t="shared" si="13"/>
        <v>4</v>
      </c>
      <c r="W77" s="121">
        <f t="shared" si="10"/>
        <v>4</v>
      </c>
      <c r="X77" s="48">
        <f t="shared" si="11"/>
        <v>0</v>
      </c>
      <c r="Y77" s="48">
        <f t="shared" si="8"/>
        <v>0</v>
      </c>
      <c r="Z77" s="48">
        <f>PRODUCT(O77,'Kosten + Lebensdauer'!V71)</f>
        <v>0</v>
      </c>
      <c r="AA77" s="48">
        <f t="shared" si="12"/>
        <v>0</v>
      </c>
      <c r="AB77" s="48">
        <f t="shared" si="9"/>
        <v>0</v>
      </c>
      <c r="AC77" s="152"/>
      <c r="AD77" s="69"/>
      <c r="AE77" s="12"/>
      <c r="AF77" s="12"/>
    </row>
    <row r="78" spans="1:32" ht="27" customHeight="1">
      <c r="A78" s="11">
        <v>718</v>
      </c>
      <c r="B78" s="11">
        <v>738</v>
      </c>
      <c r="C78" s="11">
        <v>1084</v>
      </c>
      <c r="D78" s="12" t="s">
        <v>23</v>
      </c>
      <c r="E78" s="12" t="s">
        <v>869</v>
      </c>
      <c r="F78" s="150" t="s">
        <v>1068</v>
      </c>
      <c r="G78" s="51"/>
      <c r="H78" s="12" t="s">
        <v>1066</v>
      </c>
      <c r="I78" s="12" t="s">
        <v>24</v>
      </c>
      <c r="J78" s="420"/>
      <c r="K78" s="22" t="s">
        <v>25</v>
      </c>
      <c r="L78" s="12" t="s">
        <v>1118</v>
      </c>
      <c r="M78" s="12" t="s">
        <v>1112</v>
      </c>
      <c r="N78" s="12"/>
      <c r="O78" s="161">
        <v>0</v>
      </c>
      <c r="P78" s="25" t="s">
        <v>1120</v>
      </c>
      <c r="Q78" s="162"/>
      <c r="R78" s="99">
        <f t="shared" si="7"/>
        <v>0</v>
      </c>
      <c r="S78" s="99">
        <f>'Kosten + Lebensdauer'!Q74</f>
        <v>40</v>
      </c>
      <c r="T78" s="22"/>
      <c r="U78" s="22"/>
      <c r="V78" s="181">
        <f t="shared" si="13"/>
        <v>0.25</v>
      </c>
      <c r="W78" s="121">
        <f t="shared" si="10"/>
        <v>1</v>
      </c>
      <c r="X78" s="48">
        <f t="shared" si="11"/>
        <v>0</v>
      </c>
      <c r="Y78" s="48">
        <f t="shared" si="8"/>
        <v>0</v>
      </c>
      <c r="Z78" s="48">
        <f>PRODUCT(O78,'Kosten + Lebensdauer'!V74)</f>
        <v>0</v>
      </c>
      <c r="AA78" s="48">
        <f t="shared" si="12"/>
        <v>0</v>
      </c>
      <c r="AB78" s="48">
        <f t="shared" si="9"/>
        <v>0</v>
      </c>
      <c r="AC78" s="152"/>
      <c r="AD78" s="69"/>
      <c r="AE78" s="12"/>
      <c r="AF78" s="12"/>
    </row>
    <row r="79" spans="1:32" ht="13.5" customHeight="1">
      <c r="A79" s="11">
        <v>719</v>
      </c>
      <c r="B79" s="11">
        <v>739</v>
      </c>
      <c r="C79" s="11">
        <v>1092</v>
      </c>
      <c r="D79" s="12" t="s">
        <v>26</v>
      </c>
      <c r="E79" s="12" t="s">
        <v>869</v>
      </c>
      <c r="F79" s="150" t="s">
        <v>1068</v>
      </c>
      <c r="G79" s="51"/>
      <c r="H79" s="12" t="s">
        <v>1066</v>
      </c>
      <c r="I79" s="12" t="s">
        <v>27</v>
      </c>
      <c r="J79" s="433" t="s">
        <v>28</v>
      </c>
      <c r="K79" s="23" t="s">
        <v>29</v>
      </c>
      <c r="L79" s="13" t="s">
        <v>30</v>
      </c>
      <c r="M79" s="13" t="s">
        <v>31</v>
      </c>
      <c r="N79" s="13"/>
      <c r="O79" s="161">
        <v>0</v>
      </c>
      <c r="P79" s="50" t="s">
        <v>1120</v>
      </c>
      <c r="Q79" s="162"/>
      <c r="R79" s="186">
        <f t="shared" si="7"/>
        <v>0</v>
      </c>
      <c r="S79" s="186">
        <f>'Kosten + Lebensdauer'!Q75</f>
        <v>40</v>
      </c>
      <c r="T79" s="23"/>
      <c r="U79" s="23"/>
      <c r="V79" s="179">
        <f t="shared" si="13"/>
        <v>0.25</v>
      </c>
      <c r="W79" s="86">
        <f t="shared" si="10"/>
        <v>1</v>
      </c>
      <c r="X79" s="85">
        <f t="shared" si="11"/>
        <v>0</v>
      </c>
      <c r="Y79" s="85">
        <f t="shared" si="8"/>
        <v>0</v>
      </c>
      <c r="Z79" s="145">
        <f>PRODUCT(O79,'Kosten + Lebensdauer'!V75)</f>
        <v>0</v>
      </c>
      <c r="AA79" s="85">
        <f t="shared" si="12"/>
        <v>0</v>
      </c>
      <c r="AB79" s="85">
        <f t="shared" si="9"/>
        <v>0</v>
      </c>
      <c r="AC79" s="151"/>
      <c r="AD79" s="111"/>
      <c r="AE79" s="13"/>
      <c r="AF79" s="13"/>
    </row>
    <row r="80" spans="1:32" ht="13.5" customHeight="1">
      <c r="A80" s="11">
        <v>720</v>
      </c>
      <c r="B80" s="11">
        <v>740</v>
      </c>
      <c r="C80" s="11">
        <v>1093</v>
      </c>
      <c r="D80" s="12" t="s">
        <v>32</v>
      </c>
      <c r="E80" s="12" t="s">
        <v>869</v>
      </c>
      <c r="F80" s="150" t="s">
        <v>1068</v>
      </c>
      <c r="G80" s="51"/>
      <c r="H80" s="12" t="s">
        <v>1066</v>
      </c>
      <c r="I80" s="12" t="s">
        <v>33</v>
      </c>
      <c r="J80" s="433"/>
      <c r="K80" s="23" t="s">
        <v>34</v>
      </c>
      <c r="L80" s="13" t="s">
        <v>30</v>
      </c>
      <c r="M80" s="13" t="s">
        <v>35</v>
      </c>
      <c r="N80" s="13"/>
      <c r="O80" s="161">
        <v>0</v>
      </c>
      <c r="P80" s="50" t="s">
        <v>1120</v>
      </c>
      <c r="Q80" s="162"/>
      <c r="R80" s="186">
        <f t="shared" si="7"/>
        <v>0</v>
      </c>
      <c r="S80" s="186">
        <f>'Kosten + Lebensdauer'!Q76</f>
        <v>20</v>
      </c>
      <c r="T80" s="23"/>
      <c r="U80" s="23"/>
      <c r="V80" s="179">
        <f t="shared" si="13"/>
        <v>1.5</v>
      </c>
      <c r="W80" s="86">
        <f t="shared" si="10"/>
        <v>2</v>
      </c>
      <c r="X80" s="85">
        <f t="shared" si="11"/>
        <v>0</v>
      </c>
      <c r="Y80" s="85">
        <f t="shared" si="8"/>
        <v>0</v>
      </c>
      <c r="Z80" s="145">
        <f>PRODUCT(O80,'Kosten + Lebensdauer'!V76)</f>
        <v>0</v>
      </c>
      <c r="AA80" s="85">
        <f t="shared" si="12"/>
        <v>0</v>
      </c>
      <c r="AB80" s="85">
        <f t="shared" si="9"/>
        <v>0</v>
      </c>
      <c r="AC80" s="151"/>
      <c r="AD80" s="111"/>
      <c r="AE80" s="13"/>
      <c r="AF80" s="13"/>
    </row>
    <row r="81" spans="1:32" ht="13.5" customHeight="1">
      <c r="A81" s="11">
        <v>721</v>
      </c>
      <c r="B81" s="11">
        <v>741</v>
      </c>
      <c r="C81" s="11">
        <v>1097</v>
      </c>
      <c r="D81" s="12" t="s">
        <v>36</v>
      </c>
      <c r="E81" s="12" t="s">
        <v>869</v>
      </c>
      <c r="F81" s="150" t="s">
        <v>1068</v>
      </c>
      <c r="G81" s="51"/>
      <c r="H81" s="12" t="s">
        <v>1066</v>
      </c>
      <c r="I81" s="12" t="s">
        <v>37</v>
      </c>
      <c r="J81" s="433"/>
      <c r="K81" s="23" t="s">
        <v>38</v>
      </c>
      <c r="L81" s="13" t="s">
        <v>30</v>
      </c>
      <c r="M81" s="13" t="s">
        <v>5</v>
      </c>
      <c r="N81" s="13"/>
      <c r="O81" s="161">
        <v>0</v>
      </c>
      <c r="P81" s="50" t="s">
        <v>1120</v>
      </c>
      <c r="Q81" s="162"/>
      <c r="R81" s="186">
        <f aca="true" t="shared" si="14" ref="R81:R143">PRODUCT(O81,Q81)</f>
        <v>0</v>
      </c>
      <c r="S81" s="186">
        <f>'Kosten + Lebensdauer'!Q77</f>
        <v>10</v>
      </c>
      <c r="T81" s="23" t="s">
        <v>6</v>
      </c>
      <c r="U81" s="23"/>
      <c r="V81" s="179">
        <f t="shared" si="13"/>
        <v>4</v>
      </c>
      <c r="W81" s="86">
        <f t="shared" si="10"/>
        <v>4</v>
      </c>
      <c r="X81" s="85">
        <f t="shared" si="11"/>
        <v>0</v>
      </c>
      <c r="Y81" s="85">
        <f t="shared" si="8"/>
        <v>0</v>
      </c>
      <c r="Z81" s="145">
        <f>PRODUCT(O81,'Kosten + Lebensdauer'!V77)</f>
        <v>0</v>
      </c>
      <c r="AA81" s="85">
        <f t="shared" si="12"/>
        <v>0</v>
      </c>
      <c r="AB81" s="85">
        <f t="shared" si="9"/>
        <v>0</v>
      </c>
      <c r="AC81" s="151"/>
      <c r="AD81" s="111"/>
      <c r="AE81" s="13"/>
      <c r="AF81" s="13"/>
    </row>
    <row r="82" spans="1:32" ht="13.5" customHeight="1">
      <c r="A82" s="11">
        <v>722</v>
      </c>
      <c r="B82" s="11">
        <v>742</v>
      </c>
      <c r="C82" s="11">
        <v>1096</v>
      </c>
      <c r="D82" s="12" t="s">
        <v>39</v>
      </c>
      <c r="E82" s="12" t="s">
        <v>869</v>
      </c>
      <c r="F82" s="150" t="s">
        <v>1068</v>
      </c>
      <c r="G82" s="51"/>
      <c r="H82" s="12" t="s">
        <v>1066</v>
      </c>
      <c r="I82" s="12" t="s">
        <v>40</v>
      </c>
      <c r="J82" s="433"/>
      <c r="K82" s="23" t="s">
        <v>41</v>
      </c>
      <c r="L82" s="13" t="s">
        <v>30</v>
      </c>
      <c r="M82" s="13" t="s">
        <v>18</v>
      </c>
      <c r="N82" s="13"/>
      <c r="O82" s="161">
        <v>0</v>
      </c>
      <c r="P82" s="50" t="s">
        <v>1120</v>
      </c>
      <c r="Q82" s="162"/>
      <c r="R82" s="186">
        <f t="shared" si="14"/>
        <v>0</v>
      </c>
      <c r="S82" s="186">
        <f>'Kosten + Lebensdauer'!Q78</f>
        <v>50</v>
      </c>
      <c r="T82" s="23" t="s">
        <v>6</v>
      </c>
      <c r="U82" s="23"/>
      <c r="V82" s="179">
        <f t="shared" si="13"/>
        <v>0</v>
      </c>
      <c r="W82" s="86">
        <f t="shared" si="10"/>
        <v>0</v>
      </c>
      <c r="X82" s="85">
        <f t="shared" si="11"/>
        <v>0</v>
      </c>
      <c r="Y82" s="85">
        <f t="shared" si="8"/>
        <v>0</v>
      </c>
      <c r="Z82" s="145">
        <f>PRODUCT(O82,'Kosten + Lebensdauer'!V78)</f>
        <v>0</v>
      </c>
      <c r="AA82" s="85">
        <f t="shared" si="12"/>
        <v>0</v>
      </c>
      <c r="AB82" s="85">
        <f t="shared" si="9"/>
        <v>0</v>
      </c>
      <c r="AC82" s="151"/>
      <c r="AD82" s="111"/>
      <c r="AE82" s="13"/>
      <c r="AF82" s="13"/>
    </row>
    <row r="83" spans="1:32" ht="13.5" customHeight="1">
      <c r="A83" s="11">
        <v>723</v>
      </c>
      <c r="B83" s="11">
        <v>743</v>
      </c>
      <c r="C83" s="11">
        <v>1095</v>
      </c>
      <c r="D83" s="12" t="s">
        <v>42</v>
      </c>
      <c r="E83" s="12" t="s">
        <v>869</v>
      </c>
      <c r="F83" s="150" t="s">
        <v>1068</v>
      </c>
      <c r="G83" s="51"/>
      <c r="H83" s="12" t="s">
        <v>1066</v>
      </c>
      <c r="I83" s="12" t="s">
        <v>43</v>
      </c>
      <c r="J83" s="433"/>
      <c r="K83" s="23" t="s">
        <v>44</v>
      </c>
      <c r="L83" s="13" t="s">
        <v>30</v>
      </c>
      <c r="M83" s="13" t="s">
        <v>10</v>
      </c>
      <c r="N83" s="13"/>
      <c r="O83" s="161">
        <v>0</v>
      </c>
      <c r="P83" s="50" t="s">
        <v>1120</v>
      </c>
      <c r="Q83" s="162"/>
      <c r="R83" s="186">
        <f t="shared" si="14"/>
        <v>0</v>
      </c>
      <c r="S83" s="186">
        <f>'Kosten + Lebensdauer'!Q79</f>
        <v>20</v>
      </c>
      <c r="T83" s="23" t="s">
        <v>6</v>
      </c>
      <c r="U83" s="23"/>
      <c r="V83" s="179">
        <f t="shared" si="13"/>
        <v>1.5</v>
      </c>
      <c r="W83" s="86">
        <f t="shared" si="10"/>
        <v>2</v>
      </c>
      <c r="X83" s="85">
        <f t="shared" si="11"/>
        <v>0</v>
      </c>
      <c r="Y83" s="85">
        <f t="shared" si="8"/>
        <v>0</v>
      </c>
      <c r="Z83" s="145">
        <f>PRODUCT(O83,'Kosten + Lebensdauer'!V79)</f>
        <v>0</v>
      </c>
      <c r="AA83" s="85">
        <f t="shared" si="12"/>
        <v>0</v>
      </c>
      <c r="AB83" s="85">
        <f t="shared" si="9"/>
        <v>0</v>
      </c>
      <c r="AC83" s="151"/>
      <c r="AD83" s="111"/>
      <c r="AE83" s="13"/>
      <c r="AF83" s="13"/>
    </row>
    <row r="84" spans="1:32" ht="13.5" customHeight="1">
      <c r="A84" s="11">
        <v>724</v>
      </c>
      <c r="B84" s="11">
        <v>744</v>
      </c>
      <c r="C84" s="11">
        <v>1094</v>
      </c>
      <c r="D84" s="12" t="s">
        <v>45</v>
      </c>
      <c r="E84" s="12" t="s">
        <v>869</v>
      </c>
      <c r="F84" s="150" t="s">
        <v>1068</v>
      </c>
      <c r="G84" s="51"/>
      <c r="H84" s="12" t="s">
        <v>1066</v>
      </c>
      <c r="I84" s="12" t="s">
        <v>46</v>
      </c>
      <c r="J84" s="433"/>
      <c r="K84" s="23" t="s">
        <v>47</v>
      </c>
      <c r="L84" s="13" t="s">
        <v>30</v>
      </c>
      <c r="M84" s="13" t="s">
        <v>14</v>
      </c>
      <c r="N84" s="13"/>
      <c r="O84" s="161">
        <v>0</v>
      </c>
      <c r="P84" s="50" t="s">
        <v>1120</v>
      </c>
      <c r="Q84" s="162"/>
      <c r="R84" s="186">
        <f t="shared" si="14"/>
        <v>0</v>
      </c>
      <c r="S84" s="186">
        <f>'Kosten + Lebensdauer'!Q80</f>
        <v>40</v>
      </c>
      <c r="T84" s="23" t="s">
        <v>6</v>
      </c>
      <c r="U84" s="23"/>
      <c r="V84" s="179">
        <f t="shared" si="13"/>
        <v>0.25</v>
      </c>
      <c r="W84" s="86">
        <f t="shared" si="10"/>
        <v>1</v>
      </c>
      <c r="X84" s="85">
        <f t="shared" si="11"/>
        <v>0</v>
      </c>
      <c r="Y84" s="85">
        <f t="shared" si="8"/>
        <v>0</v>
      </c>
      <c r="Z84" s="145">
        <f>PRODUCT(O84,'Kosten + Lebensdauer'!V80)</f>
        <v>0</v>
      </c>
      <c r="AA84" s="85">
        <f t="shared" si="12"/>
        <v>0</v>
      </c>
      <c r="AB84" s="85">
        <f t="shared" si="9"/>
        <v>0</v>
      </c>
      <c r="AC84" s="151"/>
      <c r="AD84" s="111"/>
      <c r="AE84" s="13"/>
      <c r="AF84" s="13"/>
    </row>
    <row r="85" spans="1:32" ht="13.5" customHeight="1">
      <c r="A85" s="11">
        <v>729</v>
      </c>
      <c r="B85" s="11">
        <v>749</v>
      </c>
      <c r="C85" s="11">
        <v>1103</v>
      </c>
      <c r="D85" s="12" t="s">
        <v>48</v>
      </c>
      <c r="E85" s="12" t="s">
        <v>869</v>
      </c>
      <c r="F85" s="150" t="s">
        <v>1068</v>
      </c>
      <c r="G85" s="51"/>
      <c r="H85" s="12" t="s">
        <v>1066</v>
      </c>
      <c r="I85" s="12" t="s">
        <v>49</v>
      </c>
      <c r="J85" s="420" t="s">
        <v>50</v>
      </c>
      <c r="K85" s="22" t="s">
        <v>51</v>
      </c>
      <c r="L85" s="12" t="s">
        <v>52</v>
      </c>
      <c r="M85" s="12" t="s">
        <v>5</v>
      </c>
      <c r="N85" s="12"/>
      <c r="O85" s="161">
        <v>0</v>
      </c>
      <c r="P85" s="25" t="s">
        <v>53</v>
      </c>
      <c r="Q85" s="162"/>
      <c r="R85" s="99">
        <f t="shared" si="14"/>
        <v>0</v>
      </c>
      <c r="S85" s="99" t="e">
        <f>'Kosten + Lebensdauer'!#REF!</f>
        <v>#REF!</v>
      </c>
      <c r="T85" s="22" t="s">
        <v>6</v>
      </c>
      <c r="U85" s="22"/>
      <c r="V85" s="181" t="e">
        <f t="shared" si="13"/>
        <v>#REF!</v>
      </c>
      <c r="W85" s="121" t="e">
        <f t="shared" si="10"/>
        <v>#REF!</v>
      </c>
      <c r="X85" s="48" t="e">
        <f t="shared" si="11"/>
        <v>#REF!</v>
      </c>
      <c r="Y85" s="48" t="e">
        <f t="shared" si="8"/>
        <v>#VALUE!</v>
      </c>
      <c r="Z85" s="48" t="e">
        <f>PRODUCT(O85,'Kosten + Lebensdauer'!#REF!)</f>
        <v>#REF!</v>
      </c>
      <c r="AA85" s="48" t="e">
        <f t="shared" si="12"/>
        <v>#VALUE!</v>
      </c>
      <c r="AB85" s="48" t="e">
        <f t="shared" si="9"/>
        <v>#VALUE!</v>
      </c>
      <c r="AC85" s="152"/>
      <c r="AD85" s="69"/>
      <c r="AE85" s="12"/>
      <c r="AF85" s="12"/>
    </row>
    <row r="86" spans="1:32" ht="13.5" customHeight="1">
      <c r="A86" s="11">
        <v>730</v>
      </c>
      <c r="B86" s="11">
        <v>750</v>
      </c>
      <c r="C86" s="11">
        <v>1104</v>
      </c>
      <c r="D86" s="12" t="s">
        <v>54</v>
      </c>
      <c r="E86" s="12" t="s">
        <v>869</v>
      </c>
      <c r="F86" s="150" t="s">
        <v>1068</v>
      </c>
      <c r="G86" s="51"/>
      <c r="H86" s="12" t="s">
        <v>1066</v>
      </c>
      <c r="I86" s="12" t="s">
        <v>55</v>
      </c>
      <c r="J86" s="420"/>
      <c r="K86" s="22" t="s">
        <v>56</v>
      </c>
      <c r="L86" s="12" t="s">
        <v>52</v>
      </c>
      <c r="M86" s="12" t="s">
        <v>872</v>
      </c>
      <c r="N86" s="12"/>
      <c r="O86" s="161">
        <v>0</v>
      </c>
      <c r="P86" s="25" t="s">
        <v>53</v>
      </c>
      <c r="Q86" s="162"/>
      <c r="R86" s="99">
        <f t="shared" si="14"/>
        <v>0</v>
      </c>
      <c r="S86" s="99" t="e">
        <f>'Kosten + Lebensdauer'!#REF!</f>
        <v>#REF!</v>
      </c>
      <c r="T86" s="22"/>
      <c r="U86" s="22"/>
      <c r="V86" s="181" t="e">
        <f t="shared" si="13"/>
        <v>#REF!</v>
      </c>
      <c r="W86" s="121" t="e">
        <f t="shared" si="10"/>
        <v>#REF!</v>
      </c>
      <c r="X86" s="48" t="e">
        <f t="shared" si="11"/>
        <v>#REF!</v>
      </c>
      <c r="Y86" s="48" t="e">
        <f t="shared" si="8"/>
        <v>#VALUE!</v>
      </c>
      <c r="Z86" s="48" t="e">
        <f>PRODUCT(O86,'Kosten + Lebensdauer'!#REF!)</f>
        <v>#REF!</v>
      </c>
      <c r="AA86" s="48" t="e">
        <f t="shared" si="12"/>
        <v>#VALUE!</v>
      </c>
      <c r="AB86" s="48" t="e">
        <f t="shared" si="9"/>
        <v>#VALUE!</v>
      </c>
      <c r="AC86" s="152"/>
      <c r="AD86" s="69"/>
      <c r="AE86" s="12"/>
      <c r="AF86" s="12"/>
    </row>
    <row r="87" spans="1:32" ht="13.5" customHeight="1">
      <c r="A87" s="11">
        <v>731</v>
      </c>
      <c r="B87" s="11">
        <v>752</v>
      </c>
      <c r="C87" s="11">
        <v>1100</v>
      </c>
      <c r="D87" s="12" t="s">
        <v>57</v>
      </c>
      <c r="E87" s="12" t="s">
        <v>869</v>
      </c>
      <c r="F87" s="150" t="s">
        <v>1068</v>
      </c>
      <c r="G87" s="51"/>
      <c r="H87" s="12" t="s">
        <v>1066</v>
      </c>
      <c r="I87" s="12" t="s">
        <v>58</v>
      </c>
      <c r="J87" s="420"/>
      <c r="K87" s="22" t="s">
        <v>59</v>
      </c>
      <c r="L87" s="12" t="s">
        <v>52</v>
      </c>
      <c r="M87" s="12" t="s">
        <v>14</v>
      </c>
      <c r="N87" s="12"/>
      <c r="O87" s="161">
        <v>0</v>
      </c>
      <c r="P87" s="25" t="s">
        <v>53</v>
      </c>
      <c r="Q87" s="162"/>
      <c r="R87" s="99">
        <f t="shared" si="14"/>
        <v>0</v>
      </c>
      <c r="S87" s="99" t="e">
        <f>'Kosten + Lebensdauer'!#REF!</f>
        <v>#REF!</v>
      </c>
      <c r="T87" s="22" t="s">
        <v>6</v>
      </c>
      <c r="U87" s="22"/>
      <c r="V87" s="181" t="e">
        <f t="shared" si="13"/>
        <v>#REF!</v>
      </c>
      <c r="W87" s="121" t="e">
        <f t="shared" si="10"/>
        <v>#REF!</v>
      </c>
      <c r="X87" s="48" t="e">
        <f t="shared" si="11"/>
        <v>#REF!</v>
      </c>
      <c r="Y87" s="48" t="e">
        <f t="shared" si="8"/>
        <v>#VALUE!</v>
      </c>
      <c r="Z87" s="48" t="e">
        <f>PRODUCT(O87,'Kosten + Lebensdauer'!#REF!)</f>
        <v>#REF!</v>
      </c>
      <c r="AA87" s="48" t="e">
        <f t="shared" si="12"/>
        <v>#VALUE!</v>
      </c>
      <c r="AB87" s="48" t="e">
        <f t="shared" si="9"/>
        <v>#VALUE!</v>
      </c>
      <c r="AC87" s="152"/>
      <c r="AD87" s="69"/>
      <c r="AE87" s="12"/>
      <c r="AF87" s="12"/>
    </row>
    <row r="88" spans="1:32" ht="13.5" customHeight="1">
      <c r="A88" s="11">
        <v>732</v>
      </c>
      <c r="B88" s="11">
        <v>751</v>
      </c>
      <c r="C88" s="11">
        <v>1099</v>
      </c>
      <c r="D88" s="12" t="s">
        <v>60</v>
      </c>
      <c r="E88" s="12" t="s">
        <v>869</v>
      </c>
      <c r="F88" s="150" t="s">
        <v>1068</v>
      </c>
      <c r="G88" s="51"/>
      <c r="H88" s="12" t="s">
        <v>1066</v>
      </c>
      <c r="I88" s="12" t="s">
        <v>61</v>
      </c>
      <c r="J88" s="420"/>
      <c r="K88" s="22" t="s">
        <v>62</v>
      </c>
      <c r="L88" s="12" t="s">
        <v>52</v>
      </c>
      <c r="M88" s="12" t="s">
        <v>22</v>
      </c>
      <c r="N88" s="12"/>
      <c r="O88" s="161">
        <v>0</v>
      </c>
      <c r="P88" s="25" t="s">
        <v>53</v>
      </c>
      <c r="Q88" s="162"/>
      <c r="R88" s="99">
        <f t="shared" si="14"/>
        <v>0</v>
      </c>
      <c r="S88" s="99" t="e">
        <f>'Kosten + Lebensdauer'!#REF!</f>
        <v>#REF!</v>
      </c>
      <c r="T88" s="22"/>
      <c r="U88" s="22"/>
      <c r="V88" s="181" t="e">
        <f t="shared" si="13"/>
        <v>#REF!</v>
      </c>
      <c r="W88" s="121" t="e">
        <f t="shared" si="10"/>
        <v>#REF!</v>
      </c>
      <c r="X88" s="48" t="e">
        <f t="shared" si="11"/>
        <v>#REF!</v>
      </c>
      <c r="Y88" s="48" t="e">
        <f t="shared" si="8"/>
        <v>#VALUE!</v>
      </c>
      <c r="Z88" s="48" t="e">
        <f>PRODUCT(O88,'Kosten + Lebensdauer'!#REF!)</f>
        <v>#REF!</v>
      </c>
      <c r="AA88" s="48" t="e">
        <f t="shared" si="12"/>
        <v>#VALUE!</v>
      </c>
      <c r="AB88" s="48" t="e">
        <f t="shared" si="9"/>
        <v>#VALUE!</v>
      </c>
      <c r="AC88" s="152"/>
      <c r="AD88" s="69"/>
      <c r="AE88" s="12"/>
      <c r="AF88" s="12"/>
    </row>
    <row r="89" spans="1:32" ht="13.5" customHeight="1">
      <c r="A89" s="11">
        <v>733</v>
      </c>
      <c r="B89" s="11">
        <v>753</v>
      </c>
      <c r="C89" s="11">
        <v>1102</v>
      </c>
      <c r="D89" s="12" t="s">
        <v>63</v>
      </c>
      <c r="E89" s="12" t="s">
        <v>869</v>
      </c>
      <c r="F89" s="150" t="s">
        <v>1068</v>
      </c>
      <c r="G89" s="51"/>
      <c r="H89" s="12" t="s">
        <v>1066</v>
      </c>
      <c r="I89" s="12" t="s">
        <v>64</v>
      </c>
      <c r="J89" s="420"/>
      <c r="K89" s="22" t="s">
        <v>65</v>
      </c>
      <c r="L89" s="12" t="s">
        <v>52</v>
      </c>
      <c r="M89" s="12" t="s">
        <v>18</v>
      </c>
      <c r="N89" s="12"/>
      <c r="O89" s="161">
        <v>0</v>
      </c>
      <c r="P89" s="25" t="s">
        <v>53</v>
      </c>
      <c r="Q89" s="162"/>
      <c r="R89" s="99">
        <f t="shared" si="14"/>
        <v>0</v>
      </c>
      <c r="S89" s="99" t="e">
        <f>'Kosten + Lebensdauer'!#REF!</f>
        <v>#REF!</v>
      </c>
      <c r="T89" s="22" t="s">
        <v>6</v>
      </c>
      <c r="U89" s="22"/>
      <c r="V89" s="181" t="e">
        <f t="shared" si="13"/>
        <v>#REF!</v>
      </c>
      <c r="W89" s="121" t="e">
        <f t="shared" si="10"/>
        <v>#REF!</v>
      </c>
      <c r="X89" s="48" t="e">
        <f t="shared" si="11"/>
        <v>#REF!</v>
      </c>
      <c r="Y89" s="48" t="e">
        <f t="shared" si="8"/>
        <v>#VALUE!</v>
      </c>
      <c r="Z89" s="48" t="e">
        <f>PRODUCT(O89,'Kosten + Lebensdauer'!#REF!)</f>
        <v>#REF!</v>
      </c>
      <c r="AA89" s="48" t="e">
        <f t="shared" si="12"/>
        <v>#VALUE!</v>
      </c>
      <c r="AB89" s="48" t="e">
        <f t="shared" si="9"/>
        <v>#VALUE!</v>
      </c>
      <c r="AC89" s="152"/>
      <c r="AD89" s="69"/>
      <c r="AE89" s="12"/>
      <c r="AF89" s="12"/>
    </row>
    <row r="90" spans="1:32" ht="14.25" customHeight="1">
      <c r="A90" s="11">
        <v>734</v>
      </c>
      <c r="B90" s="11">
        <v>754</v>
      </c>
      <c r="C90" s="11">
        <v>1105</v>
      </c>
      <c r="D90" s="12" t="s">
        <v>66</v>
      </c>
      <c r="E90" s="12" t="s">
        <v>869</v>
      </c>
      <c r="F90" s="150" t="s">
        <v>1068</v>
      </c>
      <c r="G90" s="51"/>
      <c r="H90" s="12" t="s">
        <v>1066</v>
      </c>
      <c r="I90" s="12" t="s">
        <v>67</v>
      </c>
      <c r="J90" s="420"/>
      <c r="K90" s="22" t="s">
        <v>821</v>
      </c>
      <c r="L90" s="12" t="s">
        <v>52</v>
      </c>
      <c r="M90" s="12" t="s">
        <v>1112</v>
      </c>
      <c r="N90" s="12"/>
      <c r="O90" s="161">
        <v>0</v>
      </c>
      <c r="P90" s="25" t="s">
        <v>53</v>
      </c>
      <c r="Q90" s="162"/>
      <c r="R90" s="99">
        <f t="shared" si="14"/>
        <v>0</v>
      </c>
      <c r="S90" s="99" t="e">
        <f>'Kosten + Lebensdauer'!#REF!</f>
        <v>#REF!</v>
      </c>
      <c r="T90" s="22"/>
      <c r="U90" s="22"/>
      <c r="V90" s="181" t="e">
        <f t="shared" si="13"/>
        <v>#REF!</v>
      </c>
      <c r="W90" s="121" t="e">
        <f t="shared" si="10"/>
        <v>#REF!</v>
      </c>
      <c r="X90" s="48" t="e">
        <f t="shared" si="11"/>
        <v>#REF!</v>
      </c>
      <c r="Y90" s="48" t="e">
        <f t="shared" si="8"/>
        <v>#VALUE!</v>
      </c>
      <c r="Z90" s="48" t="e">
        <f>PRODUCT(O90,'Kosten + Lebensdauer'!#REF!)</f>
        <v>#REF!</v>
      </c>
      <c r="AA90" s="48" t="e">
        <f t="shared" si="12"/>
        <v>#VALUE!</v>
      </c>
      <c r="AB90" s="48" t="e">
        <f t="shared" si="9"/>
        <v>#VALUE!</v>
      </c>
      <c r="AC90" s="152"/>
      <c r="AD90" s="69"/>
      <c r="AE90" s="12"/>
      <c r="AF90" s="12"/>
    </row>
    <row r="91" spans="1:32" ht="13.5" customHeight="1">
      <c r="A91" s="11">
        <v>725</v>
      </c>
      <c r="B91" s="11">
        <v>745</v>
      </c>
      <c r="C91" s="11">
        <v>1107</v>
      </c>
      <c r="D91" s="12" t="s">
        <v>68</v>
      </c>
      <c r="E91" s="12" t="s">
        <v>869</v>
      </c>
      <c r="F91" s="150" t="s">
        <v>1068</v>
      </c>
      <c r="G91" s="51"/>
      <c r="H91" s="12" t="s">
        <v>1066</v>
      </c>
      <c r="I91" s="12" t="s">
        <v>69</v>
      </c>
      <c r="J91" s="23" t="s">
        <v>70</v>
      </c>
      <c r="K91" s="23" t="s">
        <v>71</v>
      </c>
      <c r="L91" s="13" t="s">
        <v>72</v>
      </c>
      <c r="M91" s="13" t="s">
        <v>73</v>
      </c>
      <c r="N91" s="13"/>
      <c r="O91" s="161">
        <v>0</v>
      </c>
      <c r="P91" s="50" t="s">
        <v>53</v>
      </c>
      <c r="Q91" s="162"/>
      <c r="R91" s="186">
        <f t="shared" si="14"/>
        <v>0</v>
      </c>
      <c r="S91" s="186">
        <f>'Kosten + Lebensdauer'!Q81</f>
        <v>15</v>
      </c>
      <c r="T91" s="23"/>
      <c r="U91" s="23"/>
      <c r="V91" s="179">
        <f t="shared" si="13"/>
        <v>2.3333333333333335</v>
      </c>
      <c r="W91" s="86">
        <f t="shared" si="10"/>
        <v>3</v>
      </c>
      <c r="X91" s="85">
        <f t="shared" si="11"/>
        <v>0</v>
      </c>
      <c r="Y91" s="85">
        <f t="shared" si="8"/>
        <v>0</v>
      </c>
      <c r="Z91" s="145">
        <f>PRODUCT(O91,'Kosten + Lebensdauer'!V81)</f>
        <v>0</v>
      </c>
      <c r="AA91" s="145">
        <f t="shared" si="12"/>
        <v>0</v>
      </c>
      <c r="AB91" s="85">
        <f t="shared" si="9"/>
        <v>0</v>
      </c>
      <c r="AC91" s="151"/>
      <c r="AD91" s="111"/>
      <c r="AE91" s="13"/>
      <c r="AF91" s="13"/>
    </row>
    <row r="92" spans="1:32" ht="13.5" customHeight="1">
      <c r="A92" s="11">
        <v>726</v>
      </c>
      <c r="B92" s="11">
        <v>746</v>
      </c>
      <c r="C92" s="11">
        <v>1110</v>
      </c>
      <c r="D92" s="12" t="s">
        <v>74</v>
      </c>
      <c r="E92" s="12" t="s">
        <v>869</v>
      </c>
      <c r="F92" s="150" t="s">
        <v>1068</v>
      </c>
      <c r="G92" s="51"/>
      <c r="H92" s="12" t="s">
        <v>1066</v>
      </c>
      <c r="I92" s="12" t="s">
        <v>75</v>
      </c>
      <c r="J92" s="420" t="s">
        <v>76</v>
      </c>
      <c r="K92" s="22" t="s">
        <v>77</v>
      </c>
      <c r="L92" s="12" t="s">
        <v>78</v>
      </c>
      <c r="M92" s="12" t="s">
        <v>872</v>
      </c>
      <c r="N92" s="12"/>
      <c r="O92" s="161">
        <v>0</v>
      </c>
      <c r="P92" s="25" t="s">
        <v>53</v>
      </c>
      <c r="Q92" s="162"/>
      <c r="R92" s="99">
        <f t="shared" si="14"/>
        <v>0</v>
      </c>
      <c r="S92" s="99">
        <f>'Kosten + Lebensdauer'!Q82</f>
        <v>15</v>
      </c>
      <c r="T92" s="22"/>
      <c r="U92" s="22"/>
      <c r="V92" s="181">
        <f t="shared" si="13"/>
        <v>2.3333333333333335</v>
      </c>
      <c r="W92" s="121">
        <f t="shared" si="10"/>
        <v>3</v>
      </c>
      <c r="X92" s="48">
        <f t="shared" si="11"/>
        <v>0</v>
      </c>
      <c r="Y92" s="48">
        <f t="shared" si="8"/>
        <v>0</v>
      </c>
      <c r="Z92" s="48">
        <f>PRODUCT(O92,'Kosten + Lebensdauer'!V82)</f>
        <v>0</v>
      </c>
      <c r="AA92" s="48">
        <f t="shared" si="12"/>
        <v>0</v>
      </c>
      <c r="AB92" s="48">
        <f t="shared" si="9"/>
        <v>0</v>
      </c>
      <c r="AC92" s="152"/>
      <c r="AD92" s="69"/>
      <c r="AE92" s="12"/>
      <c r="AF92" s="12"/>
    </row>
    <row r="93" spans="1:32" ht="13.5" customHeight="1">
      <c r="A93" s="11">
        <v>727</v>
      </c>
      <c r="B93" s="11">
        <v>747</v>
      </c>
      <c r="C93" s="11">
        <v>1109</v>
      </c>
      <c r="D93" s="12" t="s">
        <v>79</v>
      </c>
      <c r="E93" s="12" t="s">
        <v>869</v>
      </c>
      <c r="F93" s="150" t="s">
        <v>1068</v>
      </c>
      <c r="G93" s="51"/>
      <c r="H93" s="12" t="s">
        <v>1066</v>
      </c>
      <c r="I93" s="12" t="s">
        <v>80</v>
      </c>
      <c r="J93" s="420"/>
      <c r="K93" s="22" t="s">
        <v>81</v>
      </c>
      <c r="L93" s="12" t="s">
        <v>78</v>
      </c>
      <c r="M93" s="12" t="s">
        <v>22</v>
      </c>
      <c r="N93" s="12"/>
      <c r="O93" s="161">
        <v>0</v>
      </c>
      <c r="P93" s="25" t="s">
        <v>53</v>
      </c>
      <c r="Q93" s="162"/>
      <c r="R93" s="99">
        <f t="shared" si="14"/>
        <v>0</v>
      </c>
      <c r="S93" s="99">
        <f>'Kosten + Lebensdauer'!Q83</f>
        <v>35</v>
      </c>
      <c r="T93" s="22"/>
      <c r="U93" s="22"/>
      <c r="V93" s="181">
        <f t="shared" si="13"/>
        <v>0.4285714285714286</v>
      </c>
      <c r="W93" s="121">
        <f t="shared" si="10"/>
        <v>1</v>
      </c>
      <c r="X93" s="48">
        <f t="shared" si="11"/>
        <v>0</v>
      </c>
      <c r="Y93" s="48">
        <f t="shared" si="8"/>
        <v>0</v>
      </c>
      <c r="Z93" s="48">
        <f>PRODUCT(O93,'Kosten + Lebensdauer'!V83)</f>
        <v>0</v>
      </c>
      <c r="AA93" s="48">
        <f t="shared" si="12"/>
        <v>0</v>
      </c>
      <c r="AB93" s="48">
        <f t="shared" si="9"/>
        <v>0</v>
      </c>
      <c r="AC93" s="152"/>
      <c r="AD93" s="69"/>
      <c r="AE93" s="12"/>
      <c r="AF93" s="12"/>
    </row>
    <row r="94" spans="1:32" ht="13.5" customHeight="1">
      <c r="A94" s="11">
        <v>728</v>
      </c>
      <c r="B94" s="11">
        <v>748</v>
      </c>
      <c r="C94" s="11">
        <v>1111</v>
      </c>
      <c r="D94" s="12" t="s">
        <v>82</v>
      </c>
      <c r="E94" s="12" t="s">
        <v>869</v>
      </c>
      <c r="F94" s="150" t="s">
        <v>1068</v>
      </c>
      <c r="G94" s="51"/>
      <c r="H94" s="12" t="s">
        <v>1066</v>
      </c>
      <c r="I94" s="12" t="s">
        <v>83</v>
      </c>
      <c r="J94" s="420"/>
      <c r="K94" s="22" t="s">
        <v>84</v>
      </c>
      <c r="L94" s="12" t="s">
        <v>78</v>
      </c>
      <c r="M94" s="12" t="s">
        <v>1112</v>
      </c>
      <c r="N94" s="12"/>
      <c r="O94" s="161">
        <v>0</v>
      </c>
      <c r="P94" s="25" t="s">
        <v>53</v>
      </c>
      <c r="Q94" s="162"/>
      <c r="R94" s="99">
        <f t="shared" si="14"/>
        <v>0</v>
      </c>
      <c r="S94" s="99">
        <f>'Kosten + Lebensdauer'!Q84</f>
        <v>30</v>
      </c>
      <c r="T94" s="22"/>
      <c r="U94" s="22"/>
      <c r="V94" s="181">
        <f t="shared" si="13"/>
        <v>0.6666666666666667</v>
      </c>
      <c r="W94" s="121">
        <f t="shared" si="10"/>
        <v>1</v>
      </c>
      <c r="X94" s="48">
        <f t="shared" si="11"/>
        <v>0</v>
      </c>
      <c r="Y94" s="48">
        <f t="shared" si="8"/>
        <v>0</v>
      </c>
      <c r="Z94" s="48">
        <f>PRODUCT(O94,'Kosten + Lebensdauer'!V84)</f>
        <v>0</v>
      </c>
      <c r="AA94" s="48">
        <f t="shared" si="12"/>
        <v>0</v>
      </c>
      <c r="AB94" s="48">
        <f t="shared" si="9"/>
        <v>0</v>
      </c>
      <c r="AC94" s="152"/>
      <c r="AD94" s="69"/>
      <c r="AE94" s="12"/>
      <c r="AF94" s="12"/>
    </row>
    <row r="95" spans="1:32" ht="14.25" customHeight="1">
      <c r="A95" s="11">
        <v>709</v>
      </c>
      <c r="B95" s="11">
        <v>729</v>
      </c>
      <c r="C95" s="11">
        <v>1119</v>
      </c>
      <c r="D95" s="12" t="s">
        <v>85</v>
      </c>
      <c r="E95" s="12" t="s">
        <v>869</v>
      </c>
      <c r="F95" s="150" t="s">
        <v>1068</v>
      </c>
      <c r="G95" s="51"/>
      <c r="H95" s="12" t="s">
        <v>1066</v>
      </c>
      <c r="I95" s="12" t="s">
        <v>86</v>
      </c>
      <c r="J95" s="433" t="s">
        <v>87</v>
      </c>
      <c r="K95" s="23" t="s">
        <v>88</v>
      </c>
      <c r="L95" s="13" t="s">
        <v>89</v>
      </c>
      <c r="M95" s="13" t="s">
        <v>1112</v>
      </c>
      <c r="N95" s="13"/>
      <c r="O95" s="161">
        <v>0</v>
      </c>
      <c r="P95" s="50" t="s">
        <v>90</v>
      </c>
      <c r="Q95" s="162"/>
      <c r="R95" s="186">
        <f t="shared" si="14"/>
        <v>0</v>
      </c>
      <c r="S95" s="186">
        <f>'Kosten + Lebensdauer'!Q85</f>
        <v>40</v>
      </c>
      <c r="T95" s="23" t="s">
        <v>91</v>
      </c>
      <c r="U95" s="23"/>
      <c r="V95" s="179">
        <f t="shared" si="13"/>
        <v>0.25</v>
      </c>
      <c r="W95" s="86">
        <f t="shared" si="10"/>
        <v>1</v>
      </c>
      <c r="X95" s="85">
        <f t="shared" si="11"/>
        <v>0</v>
      </c>
      <c r="Y95" s="85">
        <f t="shared" si="8"/>
        <v>0</v>
      </c>
      <c r="Z95" s="145">
        <f>PRODUCT(O95,'Kosten + Lebensdauer'!V85)</f>
        <v>0</v>
      </c>
      <c r="AA95" s="85">
        <f t="shared" si="12"/>
        <v>0</v>
      </c>
      <c r="AB95" s="85">
        <f t="shared" si="9"/>
        <v>0</v>
      </c>
      <c r="AC95" s="151"/>
      <c r="AD95" s="111"/>
      <c r="AE95" s="13"/>
      <c r="AF95" s="13"/>
    </row>
    <row r="96" spans="1:32" ht="13.5" customHeight="1">
      <c r="A96" s="11">
        <v>704</v>
      </c>
      <c r="B96" s="11">
        <v>724</v>
      </c>
      <c r="C96" s="11">
        <v>1116</v>
      </c>
      <c r="D96" s="12" t="s">
        <v>92</v>
      </c>
      <c r="E96" s="12" t="s">
        <v>869</v>
      </c>
      <c r="F96" s="150" t="s">
        <v>1068</v>
      </c>
      <c r="G96" s="51"/>
      <c r="H96" s="12" t="s">
        <v>1066</v>
      </c>
      <c r="I96" s="12" t="s">
        <v>93</v>
      </c>
      <c r="J96" s="433"/>
      <c r="K96" s="23" t="s">
        <v>94</v>
      </c>
      <c r="L96" s="13" t="s">
        <v>89</v>
      </c>
      <c r="M96" s="13" t="s">
        <v>18</v>
      </c>
      <c r="N96" s="13"/>
      <c r="O96" s="161">
        <v>0</v>
      </c>
      <c r="P96" s="50" t="s">
        <v>90</v>
      </c>
      <c r="Q96" s="162"/>
      <c r="R96" s="186">
        <f t="shared" si="14"/>
        <v>0</v>
      </c>
      <c r="S96" s="186">
        <f>'Kosten + Lebensdauer'!Q86</f>
        <v>35</v>
      </c>
      <c r="T96" s="23"/>
      <c r="U96" s="23"/>
      <c r="V96" s="179">
        <f t="shared" si="13"/>
        <v>0.4285714285714286</v>
      </c>
      <c r="W96" s="86">
        <f t="shared" si="10"/>
        <v>1</v>
      </c>
      <c r="X96" s="85">
        <f t="shared" si="11"/>
        <v>0</v>
      </c>
      <c r="Y96" s="85">
        <f t="shared" si="8"/>
        <v>0</v>
      </c>
      <c r="Z96" s="145">
        <f>PRODUCT(O96,'Kosten + Lebensdauer'!V86)</f>
        <v>0</v>
      </c>
      <c r="AA96" s="85">
        <f t="shared" si="12"/>
        <v>0</v>
      </c>
      <c r="AB96" s="85">
        <f t="shared" si="9"/>
        <v>0</v>
      </c>
      <c r="AC96" s="151"/>
      <c r="AD96" s="111"/>
      <c r="AE96" s="13"/>
      <c r="AF96" s="13"/>
    </row>
    <row r="97" spans="1:32" ht="13.5" customHeight="1">
      <c r="A97" s="11">
        <v>705</v>
      </c>
      <c r="B97" s="11">
        <v>725</v>
      </c>
      <c r="C97" s="11">
        <v>1118</v>
      </c>
      <c r="D97" s="12" t="s">
        <v>95</v>
      </c>
      <c r="E97" s="12" t="s">
        <v>869</v>
      </c>
      <c r="F97" s="150" t="s">
        <v>1068</v>
      </c>
      <c r="G97" s="51"/>
      <c r="H97" s="12" t="s">
        <v>1066</v>
      </c>
      <c r="I97" s="12" t="s">
        <v>96</v>
      </c>
      <c r="J97" s="433"/>
      <c r="K97" s="23" t="s">
        <v>97</v>
      </c>
      <c r="L97" s="13" t="s">
        <v>89</v>
      </c>
      <c r="M97" s="13" t="s">
        <v>872</v>
      </c>
      <c r="N97" s="13"/>
      <c r="O97" s="161">
        <v>0</v>
      </c>
      <c r="P97" s="50" t="s">
        <v>90</v>
      </c>
      <c r="Q97" s="162"/>
      <c r="R97" s="186">
        <f t="shared" si="14"/>
        <v>0</v>
      </c>
      <c r="S97" s="186">
        <f>'Kosten + Lebensdauer'!Q87</f>
        <v>25</v>
      </c>
      <c r="T97" s="23"/>
      <c r="U97" s="23"/>
      <c r="V97" s="179">
        <f t="shared" si="13"/>
        <v>1</v>
      </c>
      <c r="W97" s="86">
        <f t="shared" si="10"/>
        <v>1</v>
      </c>
      <c r="X97" s="85">
        <f t="shared" si="11"/>
        <v>0</v>
      </c>
      <c r="Y97" s="85">
        <f t="shared" si="8"/>
        <v>0</v>
      </c>
      <c r="Z97" s="145">
        <f>PRODUCT(O97,'Kosten + Lebensdauer'!V87)</f>
        <v>0</v>
      </c>
      <c r="AA97" s="85">
        <f t="shared" si="12"/>
        <v>0</v>
      </c>
      <c r="AB97" s="85">
        <f t="shared" si="9"/>
        <v>0</v>
      </c>
      <c r="AC97" s="151"/>
      <c r="AD97" s="111"/>
      <c r="AE97" s="13"/>
      <c r="AF97" s="13"/>
    </row>
    <row r="98" spans="1:32" ht="13.5" customHeight="1">
      <c r="A98" s="11">
        <v>706</v>
      </c>
      <c r="B98" s="11">
        <v>727</v>
      </c>
      <c r="C98" s="11">
        <v>1115</v>
      </c>
      <c r="D98" s="12" t="s">
        <v>98</v>
      </c>
      <c r="E98" s="12" t="s">
        <v>869</v>
      </c>
      <c r="F98" s="150" t="s">
        <v>1068</v>
      </c>
      <c r="G98" s="51"/>
      <c r="H98" s="12" t="s">
        <v>1066</v>
      </c>
      <c r="I98" s="12" t="s">
        <v>99</v>
      </c>
      <c r="J98" s="433"/>
      <c r="K98" s="23" t="s">
        <v>100</v>
      </c>
      <c r="L98" s="13" t="s">
        <v>89</v>
      </c>
      <c r="M98" s="13" t="s">
        <v>10</v>
      </c>
      <c r="N98" s="13"/>
      <c r="O98" s="161">
        <v>0</v>
      </c>
      <c r="P98" s="50" t="s">
        <v>90</v>
      </c>
      <c r="Q98" s="162"/>
      <c r="R98" s="186">
        <f t="shared" si="14"/>
        <v>0</v>
      </c>
      <c r="S98" s="186">
        <f>'Kosten + Lebensdauer'!Q88</f>
        <v>35</v>
      </c>
      <c r="T98" s="23" t="s">
        <v>6</v>
      </c>
      <c r="U98" s="23"/>
      <c r="V98" s="179">
        <f t="shared" si="13"/>
        <v>0.4285714285714286</v>
      </c>
      <c r="W98" s="86">
        <f t="shared" si="10"/>
        <v>1</v>
      </c>
      <c r="X98" s="85">
        <f t="shared" si="11"/>
        <v>0</v>
      </c>
      <c r="Y98" s="85">
        <f t="shared" si="8"/>
        <v>0</v>
      </c>
      <c r="Z98" s="145">
        <f>PRODUCT(O98,'Kosten + Lebensdauer'!V88)</f>
        <v>0</v>
      </c>
      <c r="AA98" s="85">
        <f t="shared" si="12"/>
        <v>0</v>
      </c>
      <c r="AB98" s="85">
        <f t="shared" si="9"/>
        <v>0</v>
      </c>
      <c r="AC98" s="151"/>
      <c r="AD98" s="111"/>
      <c r="AE98" s="13"/>
      <c r="AF98" s="13"/>
    </row>
    <row r="99" spans="1:32" ht="13.5" customHeight="1">
      <c r="A99" s="11">
        <v>707</v>
      </c>
      <c r="B99" s="11">
        <v>728</v>
      </c>
      <c r="C99" s="11">
        <v>1114</v>
      </c>
      <c r="D99" s="12" t="s">
        <v>101</v>
      </c>
      <c r="E99" s="12" t="s">
        <v>869</v>
      </c>
      <c r="F99" s="150" t="s">
        <v>1068</v>
      </c>
      <c r="G99" s="51"/>
      <c r="H99" s="12" t="s">
        <v>1066</v>
      </c>
      <c r="I99" s="12" t="s">
        <v>102</v>
      </c>
      <c r="J99" s="433"/>
      <c r="K99" s="23" t="s">
        <v>103</v>
      </c>
      <c r="L99" s="13" t="s">
        <v>89</v>
      </c>
      <c r="M99" s="13" t="s">
        <v>14</v>
      </c>
      <c r="N99" s="13"/>
      <c r="O99" s="161">
        <v>0</v>
      </c>
      <c r="P99" s="50" t="s">
        <v>90</v>
      </c>
      <c r="Q99" s="162"/>
      <c r="R99" s="186">
        <f t="shared" si="14"/>
        <v>0</v>
      </c>
      <c r="S99" s="186">
        <f>'Kosten + Lebensdauer'!Q89</f>
        <v>15</v>
      </c>
      <c r="T99" s="23" t="s">
        <v>6</v>
      </c>
      <c r="U99" s="23"/>
      <c r="V99" s="179">
        <f t="shared" si="13"/>
        <v>2.3333333333333335</v>
      </c>
      <c r="W99" s="86">
        <f t="shared" si="10"/>
        <v>3</v>
      </c>
      <c r="X99" s="85">
        <f t="shared" si="11"/>
        <v>0</v>
      </c>
      <c r="Y99" s="85">
        <f t="shared" si="8"/>
        <v>0</v>
      </c>
      <c r="Z99" s="145">
        <f>PRODUCT(O99,'Kosten + Lebensdauer'!V89)</f>
        <v>0</v>
      </c>
      <c r="AA99" s="85">
        <f t="shared" si="12"/>
        <v>0</v>
      </c>
      <c r="AB99" s="85">
        <f t="shared" si="9"/>
        <v>0</v>
      </c>
      <c r="AC99" s="151"/>
      <c r="AD99" s="111"/>
      <c r="AE99" s="13"/>
      <c r="AF99" s="13"/>
    </row>
    <row r="100" spans="1:32" ht="13.5" customHeight="1">
      <c r="A100" s="11">
        <v>708</v>
      </c>
      <c r="B100" s="11">
        <v>726</v>
      </c>
      <c r="C100" s="11">
        <v>1113</v>
      </c>
      <c r="D100" s="12" t="s">
        <v>104</v>
      </c>
      <c r="E100" s="12" t="s">
        <v>869</v>
      </c>
      <c r="F100" s="150" t="s">
        <v>1068</v>
      </c>
      <c r="G100" s="51"/>
      <c r="H100" s="12" t="s">
        <v>1066</v>
      </c>
      <c r="I100" s="12" t="s">
        <v>105</v>
      </c>
      <c r="J100" s="433"/>
      <c r="K100" s="23" t="s">
        <v>106</v>
      </c>
      <c r="L100" s="13" t="s">
        <v>89</v>
      </c>
      <c r="M100" s="13" t="s">
        <v>22</v>
      </c>
      <c r="N100" s="13"/>
      <c r="O100" s="161">
        <v>0</v>
      </c>
      <c r="P100" s="50" t="s">
        <v>90</v>
      </c>
      <c r="Q100" s="162"/>
      <c r="R100" s="186">
        <f t="shared" si="14"/>
        <v>0</v>
      </c>
      <c r="S100" s="186">
        <f>'Kosten + Lebensdauer'!Q90</f>
        <v>50</v>
      </c>
      <c r="T100" s="23"/>
      <c r="U100" s="23"/>
      <c r="V100" s="179">
        <f t="shared" si="13"/>
        <v>0</v>
      </c>
      <c r="W100" s="86">
        <f t="shared" si="10"/>
        <v>0</v>
      </c>
      <c r="X100" s="85">
        <f t="shared" si="11"/>
        <v>0</v>
      </c>
      <c r="Y100" s="85">
        <f t="shared" si="8"/>
        <v>0</v>
      </c>
      <c r="Z100" s="145">
        <f>PRODUCT(O100,'Kosten + Lebensdauer'!V90)</f>
        <v>0</v>
      </c>
      <c r="AA100" s="85">
        <f t="shared" si="12"/>
        <v>0</v>
      </c>
      <c r="AB100" s="85">
        <f t="shared" si="9"/>
        <v>0</v>
      </c>
      <c r="AC100" s="151"/>
      <c r="AD100" s="111"/>
      <c r="AE100" s="13"/>
      <c r="AF100" s="13"/>
    </row>
    <row r="101" spans="1:32" ht="15.75" customHeight="1">
      <c r="A101" s="11"/>
      <c r="B101" s="11"/>
      <c r="C101" s="11"/>
      <c r="D101" s="12"/>
      <c r="E101" s="12"/>
      <c r="F101" s="150"/>
      <c r="G101" s="15">
        <v>532</v>
      </c>
      <c r="H101" s="16"/>
      <c r="I101" s="16"/>
      <c r="J101" s="21" t="s">
        <v>107</v>
      </c>
      <c r="K101" s="22"/>
      <c r="L101" s="12"/>
      <c r="M101" s="12"/>
      <c r="N101" s="12"/>
      <c r="O101" s="47"/>
      <c r="P101" s="47"/>
      <c r="Q101" s="47"/>
      <c r="R101" s="99"/>
      <c r="S101" s="99"/>
      <c r="T101" s="22"/>
      <c r="U101" s="22"/>
      <c r="V101" s="181"/>
      <c r="W101" s="121"/>
      <c r="X101" s="48"/>
      <c r="Y101" s="48"/>
      <c r="Z101" s="48"/>
      <c r="AA101" s="48"/>
      <c r="AB101" s="48"/>
      <c r="AC101" s="152"/>
      <c r="AD101" s="69"/>
      <c r="AE101" s="12"/>
      <c r="AF101" s="12"/>
    </row>
    <row r="102" spans="1:32" ht="13.5" customHeight="1">
      <c r="A102" s="11">
        <v>746</v>
      </c>
      <c r="B102" s="11">
        <v>766</v>
      </c>
      <c r="C102" s="11">
        <v>1158</v>
      </c>
      <c r="D102" s="12" t="s">
        <v>108</v>
      </c>
      <c r="E102" s="12" t="s">
        <v>869</v>
      </c>
      <c r="F102" s="150" t="s">
        <v>1068</v>
      </c>
      <c r="G102" s="51"/>
      <c r="H102" s="12" t="s">
        <v>107</v>
      </c>
      <c r="I102" s="24"/>
      <c r="J102" s="420" t="s">
        <v>109</v>
      </c>
      <c r="K102" s="22" t="s">
        <v>110</v>
      </c>
      <c r="L102" s="12" t="s">
        <v>111</v>
      </c>
      <c r="M102" s="12" t="s">
        <v>1119</v>
      </c>
      <c r="N102" s="12"/>
      <c r="O102" s="161">
        <v>0</v>
      </c>
      <c r="P102" s="25" t="s">
        <v>1120</v>
      </c>
      <c r="Q102" s="162"/>
      <c r="R102" s="99">
        <f t="shared" si="14"/>
        <v>0</v>
      </c>
      <c r="S102" s="99">
        <f>'Kosten + Lebensdauer'!Q92</f>
        <v>40</v>
      </c>
      <c r="T102" s="22"/>
      <c r="U102" s="22"/>
      <c r="V102" s="181">
        <f t="shared" si="13"/>
        <v>0.25</v>
      </c>
      <c r="W102" s="121">
        <f t="shared" si="10"/>
        <v>1</v>
      </c>
      <c r="X102" s="48">
        <f t="shared" si="11"/>
        <v>0</v>
      </c>
      <c r="Y102" s="48">
        <f t="shared" si="8"/>
        <v>0</v>
      </c>
      <c r="Z102" s="48">
        <f>PRODUCT(O102,'Kosten + Lebensdauer'!V92)</f>
        <v>0</v>
      </c>
      <c r="AA102" s="48">
        <f t="shared" si="12"/>
        <v>0</v>
      </c>
      <c r="AB102" s="48">
        <f t="shared" si="9"/>
        <v>0</v>
      </c>
      <c r="AC102" s="152"/>
      <c r="AD102" s="69"/>
      <c r="AE102" s="12"/>
      <c r="AF102" s="12"/>
    </row>
    <row r="103" spans="1:32" ht="13.5" customHeight="1">
      <c r="A103" s="11">
        <v>747</v>
      </c>
      <c r="B103" s="11">
        <v>767</v>
      </c>
      <c r="C103" s="11">
        <v>1159</v>
      </c>
      <c r="D103" s="12" t="s">
        <v>112</v>
      </c>
      <c r="E103" s="12" t="s">
        <v>869</v>
      </c>
      <c r="F103" s="150" t="s">
        <v>1068</v>
      </c>
      <c r="G103" s="51"/>
      <c r="H103" s="12" t="s">
        <v>107</v>
      </c>
      <c r="I103" s="24"/>
      <c r="J103" s="420"/>
      <c r="K103" s="22" t="s">
        <v>113</v>
      </c>
      <c r="L103" s="12" t="s">
        <v>111</v>
      </c>
      <c r="M103" s="12" t="s">
        <v>887</v>
      </c>
      <c r="N103" s="12"/>
      <c r="O103" s="161">
        <v>0</v>
      </c>
      <c r="P103" s="25" t="s">
        <v>1120</v>
      </c>
      <c r="Q103" s="162"/>
      <c r="R103" s="99">
        <f t="shared" si="14"/>
        <v>0</v>
      </c>
      <c r="S103" s="99">
        <f>'Kosten + Lebensdauer'!Q93</f>
        <v>50</v>
      </c>
      <c r="T103" s="22"/>
      <c r="U103" s="22"/>
      <c r="V103" s="181">
        <f t="shared" si="13"/>
        <v>0</v>
      </c>
      <c r="W103" s="121">
        <f t="shared" si="10"/>
        <v>0</v>
      </c>
      <c r="X103" s="48">
        <f t="shared" si="11"/>
        <v>0</v>
      </c>
      <c r="Y103" s="48">
        <f t="shared" si="8"/>
        <v>0</v>
      </c>
      <c r="Z103" s="48">
        <f>PRODUCT(O103,'Kosten + Lebensdauer'!V93)</f>
        <v>0</v>
      </c>
      <c r="AA103" s="48">
        <f t="shared" si="12"/>
        <v>0</v>
      </c>
      <c r="AB103" s="48">
        <f t="shared" si="9"/>
        <v>0</v>
      </c>
      <c r="AC103" s="152"/>
      <c r="AD103" s="69"/>
      <c r="AE103" s="12"/>
      <c r="AF103" s="12"/>
    </row>
    <row r="104" spans="1:32" ht="13.5" customHeight="1">
      <c r="A104" s="11">
        <v>748</v>
      </c>
      <c r="B104" s="11">
        <v>768</v>
      </c>
      <c r="C104" s="11">
        <v>1163</v>
      </c>
      <c r="D104" s="12" t="s">
        <v>114</v>
      </c>
      <c r="E104" s="12" t="s">
        <v>869</v>
      </c>
      <c r="F104" s="150" t="s">
        <v>1068</v>
      </c>
      <c r="G104" s="51"/>
      <c r="H104" s="12" t="s">
        <v>107</v>
      </c>
      <c r="I104" s="24"/>
      <c r="J104" s="420"/>
      <c r="K104" s="22" t="s">
        <v>115</v>
      </c>
      <c r="L104" s="12" t="s">
        <v>111</v>
      </c>
      <c r="M104" s="12" t="s">
        <v>116</v>
      </c>
      <c r="N104" s="12"/>
      <c r="O104" s="161">
        <v>0</v>
      </c>
      <c r="P104" s="25" t="s">
        <v>1120</v>
      </c>
      <c r="Q104" s="162"/>
      <c r="R104" s="99">
        <f t="shared" si="14"/>
        <v>0</v>
      </c>
      <c r="S104" s="99">
        <f>'Kosten + Lebensdauer'!Q94</f>
        <v>20</v>
      </c>
      <c r="T104" s="71" t="s">
        <v>117</v>
      </c>
      <c r="U104" s="22"/>
      <c r="V104" s="181">
        <f t="shared" si="13"/>
        <v>1.5</v>
      </c>
      <c r="W104" s="121">
        <f t="shared" si="10"/>
        <v>2</v>
      </c>
      <c r="X104" s="48">
        <f t="shared" si="11"/>
        <v>0</v>
      </c>
      <c r="Y104" s="48">
        <f t="shared" si="8"/>
        <v>0</v>
      </c>
      <c r="Z104" s="48">
        <f>PRODUCT(O104,'Kosten + Lebensdauer'!V94)</f>
        <v>0</v>
      </c>
      <c r="AA104" s="48">
        <f t="shared" si="12"/>
        <v>0</v>
      </c>
      <c r="AB104" s="48">
        <f t="shared" si="9"/>
        <v>0</v>
      </c>
      <c r="AC104" s="152"/>
      <c r="AD104" s="69"/>
      <c r="AE104" s="12"/>
      <c r="AF104" s="12"/>
    </row>
    <row r="105" spans="1:32" ht="13.5" customHeight="1">
      <c r="A105" s="11">
        <v>749</v>
      </c>
      <c r="B105" s="11">
        <v>769</v>
      </c>
      <c r="C105" s="11">
        <v>1162</v>
      </c>
      <c r="D105" s="12" t="s">
        <v>118</v>
      </c>
      <c r="E105" s="12" t="s">
        <v>869</v>
      </c>
      <c r="F105" s="150" t="s">
        <v>1068</v>
      </c>
      <c r="G105" s="51"/>
      <c r="H105" s="12" t="s">
        <v>107</v>
      </c>
      <c r="I105" s="24"/>
      <c r="J105" s="420"/>
      <c r="K105" s="22" t="s">
        <v>119</v>
      </c>
      <c r="L105" s="12" t="s">
        <v>111</v>
      </c>
      <c r="M105" s="12" t="s">
        <v>120</v>
      </c>
      <c r="N105" s="12"/>
      <c r="O105" s="161">
        <v>0</v>
      </c>
      <c r="P105" s="25" t="s">
        <v>1120</v>
      </c>
      <c r="Q105" s="162"/>
      <c r="R105" s="99">
        <f t="shared" si="14"/>
        <v>0</v>
      </c>
      <c r="S105" s="99">
        <f>'Kosten + Lebensdauer'!Q95</f>
        <v>10</v>
      </c>
      <c r="T105" s="71" t="s">
        <v>117</v>
      </c>
      <c r="U105" s="22"/>
      <c r="V105" s="181">
        <f t="shared" si="13"/>
        <v>4</v>
      </c>
      <c r="W105" s="121">
        <f t="shared" si="10"/>
        <v>4</v>
      </c>
      <c r="X105" s="48">
        <f t="shared" si="11"/>
        <v>0</v>
      </c>
      <c r="Y105" s="48">
        <f t="shared" si="8"/>
        <v>0</v>
      </c>
      <c r="Z105" s="48">
        <f>PRODUCT(O105,'Kosten + Lebensdauer'!V95)</f>
        <v>0</v>
      </c>
      <c r="AA105" s="48">
        <f t="shared" si="12"/>
        <v>0</v>
      </c>
      <c r="AB105" s="48">
        <f t="shared" si="9"/>
        <v>0</v>
      </c>
      <c r="AC105" s="152"/>
      <c r="AD105" s="69"/>
      <c r="AE105" s="12"/>
      <c r="AF105" s="12"/>
    </row>
    <row r="106" spans="1:32" ht="13.5" customHeight="1">
      <c r="A106" s="11">
        <v>750</v>
      </c>
      <c r="B106" s="11">
        <v>770</v>
      </c>
      <c r="C106" s="11">
        <v>1160</v>
      </c>
      <c r="D106" s="12" t="s">
        <v>121</v>
      </c>
      <c r="E106" s="12" t="s">
        <v>869</v>
      </c>
      <c r="F106" s="150" t="s">
        <v>1068</v>
      </c>
      <c r="G106" s="51"/>
      <c r="H106" s="12" t="s">
        <v>107</v>
      </c>
      <c r="I106" s="24"/>
      <c r="J106" s="420"/>
      <c r="K106" s="22" t="s">
        <v>122</v>
      </c>
      <c r="L106" s="12" t="s">
        <v>111</v>
      </c>
      <c r="M106" s="12" t="s">
        <v>123</v>
      </c>
      <c r="N106" s="12"/>
      <c r="O106" s="161">
        <v>0</v>
      </c>
      <c r="P106" s="25" t="s">
        <v>1120</v>
      </c>
      <c r="Q106" s="162"/>
      <c r="R106" s="99">
        <f t="shared" si="14"/>
        <v>0</v>
      </c>
      <c r="S106" s="99">
        <f>'Kosten + Lebensdauer'!Q96</f>
        <v>25</v>
      </c>
      <c r="T106" s="22"/>
      <c r="U106" s="22"/>
      <c r="V106" s="181">
        <f t="shared" si="13"/>
        <v>1</v>
      </c>
      <c r="W106" s="121">
        <f t="shared" si="10"/>
        <v>1</v>
      </c>
      <c r="X106" s="48">
        <f t="shared" si="11"/>
        <v>0</v>
      </c>
      <c r="Y106" s="48">
        <f t="shared" si="8"/>
        <v>0</v>
      </c>
      <c r="Z106" s="48">
        <f>PRODUCT(O106,'Kosten + Lebensdauer'!V96)</f>
        <v>0</v>
      </c>
      <c r="AA106" s="48">
        <f t="shared" si="12"/>
        <v>0</v>
      </c>
      <c r="AB106" s="48">
        <f t="shared" si="9"/>
        <v>0</v>
      </c>
      <c r="AC106" s="152"/>
      <c r="AD106" s="69"/>
      <c r="AE106" s="12"/>
      <c r="AF106" s="12"/>
    </row>
    <row r="107" spans="1:32" ht="13.5" customHeight="1">
      <c r="A107" s="11">
        <v>751</v>
      </c>
      <c r="B107" s="11">
        <v>771</v>
      </c>
      <c r="C107" s="11">
        <v>1165</v>
      </c>
      <c r="D107" s="12" t="s">
        <v>124</v>
      </c>
      <c r="E107" s="12" t="s">
        <v>869</v>
      </c>
      <c r="F107" s="150" t="s">
        <v>1068</v>
      </c>
      <c r="G107" s="51"/>
      <c r="H107" s="12" t="s">
        <v>107</v>
      </c>
      <c r="I107" s="24"/>
      <c r="J107" s="420"/>
      <c r="K107" s="22" t="s">
        <v>125</v>
      </c>
      <c r="L107" s="12" t="s">
        <v>111</v>
      </c>
      <c r="M107" s="12" t="s">
        <v>1112</v>
      </c>
      <c r="N107" s="12"/>
      <c r="O107" s="161">
        <v>0</v>
      </c>
      <c r="P107" s="25" t="s">
        <v>1120</v>
      </c>
      <c r="Q107" s="162"/>
      <c r="R107" s="99">
        <f t="shared" si="14"/>
        <v>0</v>
      </c>
      <c r="S107" s="99">
        <f>'Kosten + Lebensdauer'!Q97</f>
        <v>35</v>
      </c>
      <c r="T107" s="22"/>
      <c r="U107" s="22"/>
      <c r="V107" s="181">
        <f t="shared" si="13"/>
        <v>0.4285714285714286</v>
      </c>
      <c r="W107" s="121">
        <f t="shared" si="10"/>
        <v>1</v>
      </c>
      <c r="X107" s="48">
        <f t="shared" si="11"/>
        <v>0</v>
      </c>
      <c r="Y107" s="48">
        <f t="shared" si="8"/>
        <v>0</v>
      </c>
      <c r="Z107" s="48">
        <f>PRODUCT(O107,'Kosten + Lebensdauer'!V97)</f>
        <v>0</v>
      </c>
      <c r="AA107" s="48">
        <f t="shared" si="12"/>
        <v>0</v>
      </c>
      <c r="AB107" s="48">
        <f t="shared" si="9"/>
        <v>0</v>
      </c>
      <c r="AC107" s="152"/>
      <c r="AD107" s="69"/>
      <c r="AE107" s="12"/>
      <c r="AF107" s="12"/>
    </row>
    <row r="108" spans="1:32" ht="13.5" customHeight="1">
      <c r="A108" s="11">
        <v>735</v>
      </c>
      <c r="B108" s="11">
        <v>755</v>
      </c>
      <c r="C108" s="11">
        <v>1296</v>
      </c>
      <c r="D108" s="12" t="s">
        <v>126</v>
      </c>
      <c r="E108" s="12" t="s">
        <v>869</v>
      </c>
      <c r="F108" s="150" t="s">
        <v>1068</v>
      </c>
      <c r="G108" s="51"/>
      <c r="H108" s="12" t="s">
        <v>107</v>
      </c>
      <c r="I108" s="12" t="s">
        <v>127</v>
      </c>
      <c r="J108" s="433" t="s">
        <v>128</v>
      </c>
      <c r="K108" s="23" t="s">
        <v>129</v>
      </c>
      <c r="L108" s="13" t="s">
        <v>130</v>
      </c>
      <c r="M108" s="13" t="s">
        <v>131</v>
      </c>
      <c r="N108" s="13"/>
      <c r="O108" s="161">
        <v>0</v>
      </c>
      <c r="P108" s="50" t="s">
        <v>1120</v>
      </c>
      <c r="Q108" s="162"/>
      <c r="R108" s="186">
        <f t="shared" si="14"/>
        <v>0</v>
      </c>
      <c r="S108" s="186">
        <f>'Kosten + Lebensdauer'!Q98</f>
        <v>50</v>
      </c>
      <c r="T108" s="23"/>
      <c r="U108" s="23"/>
      <c r="V108" s="179">
        <f t="shared" si="13"/>
        <v>0</v>
      </c>
      <c r="W108" s="86">
        <f t="shared" si="10"/>
        <v>0</v>
      </c>
      <c r="X108" s="85">
        <f t="shared" si="11"/>
        <v>0</v>
      </c>
      <c r="Y108" s="85">
        <f t="shared" si="8"/>
        <v>0</v>
      </c>
      <c r="Z108" s="145">
        <f>PRODUCT(O108,'Kosten + Lebensdauer'!V98)</f>
        <v>0</v>
      </c>
      <c r="AA108" s="85">
        <f t="shared" si="12"/>
        <v>0</v>
      </c>
      <c r="AB108" s="85">
        <f t="shared" si="9"/>
        <v>0</v>
      </c>
      <c r="AC108" s="151"/>
      <c r="AD108" s="111"/>
      <c r="AE108" s="13"/>
      <c r="AF108" s="13"/>
    </row>
    <row r="109" spans="1:32" ht="13.5" customHeight="1">
      <c r="A109" s="11">
        <v>736</v>
      </c>
      <c r="B109" s="11">
        <v>756</v>
      </c>
      <c r="C109" s="11">
        <v>1294</v>
      </c>
      <c r="D109" s="12" t="s">
        <v>132</v>
      </c>
      <c r="E109" s="12" t="s">
        <v>869</v>
      </c>
      <c r="F109" s="150" t="s">
        <v>1068</v>
      </c>
      <c r="G109" s="51"/>
      <c r="H109" s="12" t="s">
        <v>107</v>
      </c>
      <c r="I109" s="12" t="s">
        <v>133</v>
      </c>
      <c r="J109" s="433"/>
      <c r="K109" s="23" t="s">
        <v>134</v>
      </c>
      <c r="L109" s="13" t="s">
        <v>130</v>
      </c>
      <c r="M109" s="13" t="s">
        <v>116</v>
      </c>
      <c r="N109" s="13"/>
      <c r="O109" s="161">
        <v>0</v>
      </c>
      <c r="P109" s="50" t="s">
        <v>1120</v>
      </c>
      <c r="Q109" s="162"/>
      <c r="R109" s="186">
        <f t="shared" si="14"/>
        <v>0</v>
      </c>
      <c r="S109" s="186">
        <f>'Kosten + Lebensdauer'!Q99</f>
        <v>15</v>
      </c>
      <c r="T109" s="23"/>
      <c r="U109" s="23"/>
      <c r="V109" s="179">
        <f t="shared" si="13"/>
        <v>2.3333333333333335</v>
      </c>
      <c r="W109" s="86">
        <f t="shared" si="10"/>
        <v>3</v>
      </c>
      <c r="X109" s="85">
        <f t="shared" si="11"/>
        <v>0</v>
      </c>
      <c r="Y109" s="85">
        <f t="shared" si="8"/>
        <v>0</v>
      </c>
      <c r="Z109" s="145">
        <f>PRODUCT(O109,'Kosten + Lebensdauer'!V99)</f>
        <v>0</v>
      </c>
      <c r="AA109" s="85">
        <f t="shared" si="12"/>
        <v>0</v>
      </c>
      <c r="AB109" s="85">
        <f t="shared" si="9"/>
        <v>0</v>
      </c>
      <c r="AC109" s="151"/>
      <c r="AD109" s="111"/>
      <c r="AE109" s="13"/>
      <c r="AF109" s="13"/>
    </row>
    <row r="110" spans="1:32" ht="13.5" customHeight="1">
      <c r="A110" s="11">
        <v>737</v>
      </c>
      <c r="B110" s="11">
        <v>757</v>
      </c>
      <c r="C110" s="11">
        <v>1293</v>
      </c>
      <c r="D110" s="12" t="s">
        <v>135</v>
      </c>
      <c r="E110" s="12" t="s">
        <v>869</v>
      </c>
      <c r="F110" s="150" t="s">
        <v>1068</v>
      </c>
      <c r="G110" s="51"/>
      <c r="H110" s="12" t="s">
        <v>107</v>
      </c>
      <c r="I110" s="12" t="s">
        <v>136</v>
      </c>
      <c r="J110" s="433"/>
      <c r="K110" s="23" t="s">
        <v>137</v>
      </c>
      <c r="L110" s="13" t="s">
        <v>130</v>
      </c>
      <c r="M110" s="13" t="s">
        <v>120</v>
      </c>
      <c r="N110" s="13"/>
      <c r="O110" s="161">
        <v>0</v>
      </c>
      <c r="P110" s="50" t="s">
        <v>1120</v>
      </c>
      <c r="Q110" s="162"/>
      <c r="R110" s="186">
        <f t="shared" si="14"/>
        <v>0</v>
      </c>
      <c r="S110" s="186">
        <f>'Kosten + Lebensdauer'!Q100</f>
        <v>4</v>
      </c>
      <c r="T110" s="23"/>
      <c r="U110" s="23"/>
      <c r="V110" s="179">
        <f t="shared" si="13"/>
        <v>11.5</v>
      </c>
      <c r="W110" s="86">
        <f t="shared" si="10"/>
        <v>12</v>
      </c>
      <c r="X110" s="85">
        <f t="shared" si="11"/>
        <v>0</v>
      </c>
      <c r="Y110" s="85">
        <f t="shared" si="8"/>
        <v>0</v>
      </c>
      <c r="Z110" s="145">
        <f>PRODUCT(O110,'Kosten + Lebensdauer'!V100)</f>
        <v>0</v>
      </c>
      <c r="AA110" s="85">
        <f t="shared" si="12"/>
        <v>0</v>
      </c>
      <c r="AB110" s="85">
        <f t="shared" si="9"/>
        <v>0</v>
      </c>
      <c r="AC110" s="151"/>
      <c r="AD110" s="111"/>
      <c r="AE110" s="13"/>
      <c r="AF110" s="13"/>
    </row>
    <row r="111" spans="1:32" ht="13.5" customHeight="1">
      <c r="A111" s="11">
        <v>738</v>
      </c>
      <c r="B111" s="11">
        <v>758</v>
      </c>
      <c r="C111" s="11">
        <v>1295</v>
      </c>
      <c r="D111" s="12" t="s">
        <v>139</v>
      </c>
      <c r="E111" s="12" t="s">
        <v>869</v>
      </c>
      <c r="F111" s="150" t="s">
        <v>1068</v>
      </c>
      <c r="G111" s="51"/>
      <c r="H111" s="12" t="s">
        <v>107</v>
      </c>
      <c r="I111" s="12" t="s">
        <v>140</v>
      </c>
      <c r="J111" s="433"/>
      <c r="K111" s="23" t="s">
        <v>141</v>
      </c>
      <c r="L111" s="13" t="s">
        <v>130</v>
      </c>
      <c r="M111" s="13" t="s">
        <v>971</v>
      </c>
      <c r="N111" s="13"/>
      <c r="O111" s="161">
        <v>0</v>
      </c>
      <c r="P111" s="50" t="s">
        <v>1120</v>
      </c>
      <c r="Q111" s="162"/>
      <c r="R111" s="186">
        <f t="shared" si="14"/>
        <v>0</v>
      </c>
      <c r="S111" s="186">
        <f>'Kosten + Lebensdauer'!Q101</f>
        <v>10</v>
      </c>
      <c r="T111" s="23"/>
      <c r="U111" s="23"/>
      <c r="V111" s="179">
        <f t="shared" si="13"/>
        <v>4</v>
      </c>
      <c r="W111" s="86">
        <f t="shared" si="10"/>
        <v>4</v>
      </c>
      <c r="X111" s="85">
        <f t="shared" si="11"/>
        <v>0</v>
      </c>
      <c r="Y111" s="85">
        <f t="shared" si="8"/>
        <v>0</v>
      </c>
      <c r="Z111" s="145">
        <f>PRODUCT(O111,'Kosten + Lebensdauer'!V101)</f>
        <v>0</v>
      </c>
      <c r="AA111" s="85">
        <f t="shared" si="12"/>
        <v>0</v>
      </c>
      <c r="AB111" s="85">
        <f t="shared" si="9"/>
        <v>0</v>
      </c>
      <c r="AC111" s="151"/>
      <c r="AD111" s="111"/>
      <c r="AE111" s="13"/>
      <c r="AF111" s="13"/>
    </row>
    <row r="112" spans="1:32" ht="13.5" customHeight="1">
      <c r="A112" s="11">
        <v>739</v>
      </c>
      <c r="B112" s="11">
        <v>759</v>
      </c>
      <c r="C112" s="11">
        <v>1291</v>
      </c>
      <c r="D112" s="12" t="s">
        <v>142</v>
      </c>
      <c r="E112" s="12" t="s">
        <v>869</v>
      </c>
      <c r="F112" s="150" t="s">
        <v>1068</v>
      </c>
      <c r="G112" s="51"/>
      <c r="H112" s="12" t="s">
        <v>107</v>
      </c>
      <c r="I112" s="12" t="s">
        <v>143</v>
      </c>
      <c r="J112" s="433"/>
      <c r="K112" s="23" t="s">
        <v>144</v>
      </c>
      <c r="L112" s="13" t="s">
        <v>130</v>
      </c>
      <c r="M112" s="13" t="s">
        <v>1112</v>
      </c>
      <c r="N112" s="13"/>
      <c r="O112" s="161">
        <v>0</v>
      </c>
      <c r="P112" s="50" t="s">
        <v>1120</v>
      </c>
      <c r="Q112" s="162"/>
      <c r="R112" s="186">
        <f t="shared" si="14"/>
        <v>0</v>
      </c>
      <c r="S112" s="186">
        <f>'Kosten + Lebensdauer'!Q102</f>
        <v>25</v>
      </c>
      <c r="T112" s="23"/>
      <c r="U112" s="23"/>
      <c r="V112" s="179">
        <f t="shared" si="13"/>
        <v>1</v>
      </c>
      <c r="W112" s="86">
        <f t="shared" si="10"/>
        <v>1</v>
      </c>
      <c r="X112" s="85">
        <f t="shared" si="11"/>
        <v>0</v>
      </c>
      <c r="Y112" s="85">
        <f t="shared" si="8"/>
        <v>0</v>
      </c>
      <c r="Z112" s="145">
        <f>PRODUCT(O112,'Kosten + Lebensdauer'!V102)</f>
        <v>0</v>
      </c>
      <c r="AA112" s="85">
        <f t="shared" si="12"/>
        <v>0</v>
      </c>
      <c r="AB112" s="85">
        <f t="shared" si="9"/>
        <v>0</v>
      </c>
      <c r="AC112" s="151"/>
      <c r="AD112" s="111"/>
      <c r="AE112" s="13"/>
      <c r="AF112" s="13"/>
    </row>
    <row r="113" spans="1:32" ht="13.5" customHeight="1">
      <c r="A113" s="11">
        <v>740</v>
      </c>
      <c r="B113" s="11">
        <v>760</v>
      </c>
      <c r="C113" s="11">
        <v>1290</v>
      </c>
      <c r="D113" s="12" t="s">
        <v>145</v>
      </c>
      <c r="E113" s="12" t="s">
        <v>869</v>
      </c>
      <c r="F113" s="150" t="s">
        <v>1068</v>
      </c>
      <c r="G113" s="51"/>
      <c r="H113" s="12" t="s">
        <v>107</v>
      </c>
      <c r="I113" s="12" t="s">
        <v>146</v>
      </c>
      <c r="J113" s="420" t="s">
        <v>147</v>
      </c>
      <c r="K113" s="22" t="s">
        <v>148</v>
      </c>
      <c r="L113" s="12" t="s">
        <v>149</v>
      </c>
      <c r="M113" s="12" t="s">
        <v>887</v>
      </c>
      <c r="N113" s="12"/>
      <c r="O113" s="161">
        <v>0</v>
      </c>
      <c r="P113" s="25" t="s">
        <v>53</v>
      </c>
      <c r="Q113" s="162"/>
      <c r="R113" s="99">
        <f t="shared" si="14"/>
        <v>0</v>
      </c>
      <c r="S113" s="99">
        <f>'Kosten + Lebensdauer'!Q103</f>
        <v>30</v>
      </c>
      <c r="T113" s="22"/>
      <c r="U113" s="22"/>
      <c r="V113" s="181">
        <f t="shared" si="13"/>
        <v>0.6666666666666667</v>
      </c>
      <c r="W113" s="121">
        <f t="shared" si="10"/>
        <v>1</v>
      </c>
      <c r="X113" s="48">
        <f t="shared" si="11"/>
        <v>0</v>
      </c>
      <c r="Y113" s="48">
        <f t="shared" si="8"/>
        <v>0</v>
      </c>
      <c r="Z113" s="48">
        <f>PRODUCT(O113,'Kosten + Lebensdauer'!V103)</f>
        <v>0</v>
      </c>
      <c r="AA113" s="48">
        <f t="shared" si="12"/>
        <v>0</v>
      </c>
      <c r="AB113" s="48">
        <f t="shared" si="9"/>
        <v>0</v>
      </c>
      <c r="AC113" s="152"/>
      <c r="AD113" s="69"/>
      <c r="AE113" s="12"/>
      <c r="AF113" s="12"/>
    </row>
    <row r="114" spans="1:32" ht="13.5" customHeight="1">
      <c r="A114" s="11">
        <v>741</v>
      </c>
      <c r="B114" s="11">
        <v>761</v>
      </c>
      <c r="C114" s="11">
        <v>1289</v>
      </c>
      <c r="D114" s="12" t="s">
        <v>150</v>
      </c>
      <c r="E114" s="12" t="s">
        <v>869</v>
      </c>
      <c r="F114" s="150" t="s">
        <v>1068</v>
      </c>
      <c r="G114" s="51"/>
      <c r="H114" s="12" t="s">
        <v>107</v>
      </c>
      <c r="I114" s="12" t="s">
        <v>151</v>
      </c>
      <c r="J114" s="420"/>
      <c r="K114" s="22" t="s">
        <v>152</v>
      </c>
      <c r="L114" s="12" t="s">
        <v>149</v>
      </c>
      <c r="M114" s="12" t="s">
        <v>131</v>
      </c>
      <c r="N114" s="12"/>
      <c r="O114" s="161">
        <v>0</v>
      </c>
      <c r="P114" s="25" t="s">
        <v>53</v>
      </c>
      <c r="Q114" s="162"/>
      <c r="R114" s="99">
        <f t="shared" si="14"/>
        <v>0</v>
      </c>
      <c r="S114" s="99">
        <f>'Kosten + Lebensdauer'!Q104</f>
        <v>40</v>
      </c>
      <c r="T114" s="22"/>
      <c r="U114" s="22"/>
      <c r="V114" s="181">
        <f t="shared" si="13"/>
        <v>0.25</v>
      </c>
      <c r="W114" s="121">
        <f t="shared" si="10"/>
        <v>1</v>
      </c>
      <c r="X114" s="48">
        <f t="shared" si="11"/>
        <v>0</v>
      </c>
      <c r="Y114" s="48">
        <f t="shared" si="8"/>
        <v>0</v>
      </c>
      <c r="Z114" s="48">
        <f>PRODUCT(O114,'Kosten + Lebensdauer'!V104)</f>
        <v>0</v>
      </c>
      <c r="AA114" s="48">
        <f t="shared" si="12"/>
        <v>0</v>
      </c>
      <c r="AB114" s="48">
        <f t="shared" si="9"/>
        <v>0</v>
      </c>
      <c r="AC114" s="152"/>
      <c r="AD114" s="69"/>
      <c r="AE114" s="12"/>
      <c r="AF114" s="12"/>
    </row>
    <row r="115" spans="1:32" ht="13.5" customHeight="1">
      <c r="A115" s="11">
        <v>742</v>
      </c>
      <c r="B115" s="11">
        <v>762</v>
      </c>
      <c r="C115" s="11">
        <v>1288</v>
      </c>
      <c r="D115" s="12" t="s">
        <v>153</v>
      </c>
      <c r="E115" s="12" t="s">
        <v>869</v>
      </c>
      <c r="F115" s="150" t="s">
        <v>1068</v>
      </c>
      <c r="G115" s="51"/>
      <c r="H115" s="12" t="s">
        <v>107</v>
      </c>
      <c r="I115" s="12" t="s">
        <v>154</v>
      </c>
      <c r="J115" s="420"/>
      <c r="K115" s="22" t="s">
        <v>155</v>
      </c>
      <c r="L115" s="12" t="s">
        <v>149</v>
      </c>
      <c r="M115" s="12" t="s">
        <v>116</v>
      </c>
      <c r="N115" s="12"/>
      <c r="O115" s="161">
        <v>0</v>
      </c>
      <c r="P115" s="25" t="s">
        <v>53</v>
      </c>
      <c r="Q115" s="162"/>
      <c r="R115" s="99">
        <f t="shared" si="14"/>
        <v>0</v>
      </c>
      <c r="S115" s="99">
        <f>'Kosten + Lebensdauer'!Q105</f>
        <v>15</v>
      </c>
      <c r="T115" s="71" t="s">
        <v>117</v>
      </c>
      <c r="U115" s="22"/>
      <c r="V115" s="181">
        <f t="shared" si="13"/>
        <v>2.3333333333333335</v>
      </c>
      <c r="W115" s="121">
        <f t="shared" si="10"/>
        <v>3</v>
      </c>
      <c r="X115" s="48">
        <f t="shared" si="11"/>
        <v>0</v>
      </c>
      <c r="Y115" s="48">
        <f t="shared" si="8"/>
        <v>0</v>
      </c>
      <c r="Z115" s="48">
        <f>PRODUCT(O115,'Kosten + Lebensdauer'!V105)</f>
        <v>0</v>
      </c>
      <c r="AA115" s="48">
        <f t="shared" si="12"/>
        <v>0</v>
      </c>
      <c r="AB115" s="48">
        <f t="shared" si="9"/>
        <v>0</v>
      </c>
      <c r="AC115" s="152"/>
      <c r="AD115" s="69"/>
      <c r="AE115" s="12"/>
      <c r="AF115" s="12"/>
    </row>
    <row r="116" spans="1:32" ht="13.5" customHeight="1">
      <c r="A116" s="11">
        <v>743</v>
      </c>
      <c r="B116" s="11">
        <v>763</v>
      </c>
      <c r="C116" s="11">
        <v>1287</v>
      </c>
      <c r="D116" s="12" t="s">
        <v>156</v>
      </c>
      <c r="E116" s="12" t="s">
        <v>869</v>
      </c>
      <c r="F116" s="150" t="s">
        <v>1068</v>
      </c>
      <c r="G116" s="51"/>
      <c r="H116" s="12" t="s">
        <v>107</v>
      </c>
      <c r="I116" s="12" t="s">
        <v>157</v>
      </c>
      <c r="J116" s="420"/>
      <c r="K116" s="22" t="s">
        <v>158</v>
      </c>
      <c r="L116" s="12" t="s">
        <v>149</v>
      </c>
      <c r="M116" s="12" t="s">
        <v>120</v>
      </c>
      <c r="N116" s="12"/>
      <c r="O116" s="161">
        <v>0</v>
      </c>
      <c r="P116" s="25" t="s">
        <v>53</v>
      </c>
      <c r="Q116" s="162"/>
      <c r="R116" s="99">
        <f t="shared" si="14"/>
        <v>0</v>
      </c>
      <c r="S116" s="99">
        <f>'Kosten + Lebensdauer'!Q106</f>
        <v>4</v>
      </c>
      <c r="T116" s="71" t="s">
        <v>117</v>
      </c>
      <c r="U116" s="22"/>
      <c r="V116" s="181">
        <f t="shared" si="13"/>
        <v>11.5</v>
      </c>
      <c r="W116" s="121">
        <f t="shared" si="10"/>
        <v>12</v>
      </c>
      <c r="X116" s="48">
        <f t="shared" si="11"/>
        <v>0</v>
      </c>
      <c r="Y116" s="48">
        <f t="shared" si="8"/>
        <v>0</v>
      </c>
      <c r="Z116" s="48">
        <f>PRODUCT(O116,'Kosten + Lebensdauer'!V106)</f>
        <v>0</v>
      </c>
      <c r="AA116" s="48">
        <f t="shared" si="12"/>
        <v>0</v>
      </c>
      <c r="AB116" s="48">
        <f t="shared" si="9"/>
        <v>0</v>
      </c>
      <c r="AC116" s="152"/>
      <c r="AD116" s="69"/>
      <c r="AE116" s="12"/>
      <c r="AF116" s="12"/>
    </row>
    <row r="117" spans="1:32" ht="13.5" customHeight="1">
      <c r="A117" s="11">
        <v>744</v>
      </c>
      <c r="B117" s="11">
        <v>764</v>
      </c>
      <c r="C117" s="11">
        <v>1285</v>
      </c>
      <c r="D117" s="12" t="s">
        <v>159</v>
      </c>
      <c r="E117" s="12" t="s">
        <v>869</v>
      </c>
      <c r="F117" s="150" t="s">
        <v>1068</v>
      </c>
      <c r="G117" s="51"/>
      <c r="H117" s="12" t="s">
        <v>107</v>
      </c>
      <c r="I117" s="12" t="s">
        <v>160</v>
      </c>
      <c r="J117" s="420"/>
      <c r="K117" s="22" t="s">
        <v>161</v>
      </c>
      <c r="L117" s="12" t="s">
        <v>149</v>
      </c>
      <c r="M117" s="12" t="s">
        <v>1112</v>
      </c>
      <c r="N117" s="12"/>
      <c r="O117" s="161">
        <v>0</v>
      </c>
      <c r="P117" s="25" t="s">
        <v>53</v>
      </c>
      <c r="Q117" s="162"/>
      <c r="R117" s="99">
        <f t="shared" si="14"/>
        <v>0</v>
      </c>
      <c r="S117" s="99">
        <f>'Kosten + Lebensdauer'!Q107</f>
        <v>20</v>
      </c>
      <c r="T117" s="22"/>
      <c r="U117" s="22"/>
      <c r="V117" s="181">
        <f t="shared" si="13"/>
        <v>1.5</v>
      </c>
      <c r="W117" s="121">
        <f t="shared" si="10"/>
        <v>2</v>
      </c>
      <c r="X117" s="48">
        <f t="shared" si="11"/>
        <v>0</v>
      </c>
      <c r="Y117" s="48">
        <f t="shared" si="8"/>
        <v>0</v>
      </c>
      <c r="Z117" s="48">
        <f>PRODUCT(O117,'Kosten + Lebensdauer'!V107)</f>
        <v>0</v>
      </c>
      <c r="AA117" s="48">
        <f t="shared" si="12"/>
        <v>0</v>
      </c>
      <c r="AB117" s="48">
        <f t="shared" si="9"/>
        <v>0</v>
      </c>
      <c r="AC117" s="152"/>
      <c r="AD117" s="69"/>
      <c r="AE117" s="12"/>
      <c r="AF117" s="12"/>
    </row>
    <row r="118" spans="1:32" ht="27" customHeight="1">
      <c r="A118" s="11">
        <v>745</v>
      </c>
      <c r="B118" s="11">
        <v>765</v>
      </c>
      <c r="C118" s="11">
        <v>952</v>
      </c>
      <c r="D118" s="12" t="s">
        <v>162</v>
      </c>
      <c r="E118" s="12" t="s">
        <v>869</v>
      </c>
      <c r="F118" s="150" t="s">
        <v>1068</v>
      </c>
      <c r="G118" s="51"/>
      <c r="H118" s="12" t="s">
        <v>107</v>
      </c>
      <c r="I118" s="12" t="s">
        <v>163</v>
      </c>
      <c r="J118" s="433" t="s">
        <v>164</v>
      </c>
      <c r="K118" s="23" t="s">
        <v>165</v>
      </c>
      <c r="L118" s="13" t="s">
        <v>166</v>
      </c>
      <c r="M118" s="13" t="s">
        <v>22</v>
      </c>
      <c r="N118" s="13"/>
      <c r="O118" s="161">
        <v>0</v>
      </c>
      <c r="P118" s="50" t="s">
        <v>874</v>
      </c>
      <c r="Q118" s="162"/>
      <c r="R118" s="186">
        <f t="shared" si="14"/>
        <v>0</v>
      </c>
      <c r="S118" s="186" t="e">
        <f>'Kosten + Lebensdauer'!#REF!</f>
        <v>#REF!</v>
      </c>
      <c r="T118" s="23"/>
      <c r="U118" s="23"/>
      <c r="V118" s="179" t="e">
        <f t="shared" si="13"/>
        <v>#REF!</v>
      </c>
      <c r="W118" s="86" t="e">
        <f t="shared" si="10"/>
        <v>#REF!</v>
      </c>
      <c r="X118" s="85" t="e">
        <f t="shared" si="11"/>
        <v>#REF!</v>
      </c>
      <c r="Y118" s="85" t="e">
        <f t="shared" si="8"/>
        <v>#VALUE!</v>
      </c>
      <c r="Z118" s="145" t="e">
        <f>PRODUCT(O118,'Kosten + Lebensdauer'!#REF!)</f>
        <v>#REF!</v>
      </c>
      <c r="AA118" s="85" t="e">
        <f t="shared" si="12"/>
        <v>#VALUE!</v>
      </c>
      <c r="AB118" s="85" t="e">
        <f t="shared" si="9"/>
        <v>#VALUE!</v>
      </c>
      <c r="AC118" s="151"/>
      <c r="AD118" s="111"/>
      <c r="AE118" s="13"/>
      <c r="AF118" s="13"/>
    </row>
    <row r="119" spans="1:32" ht="13.5" customHeight="1">
      <c r="A119" s="11">
        <v>753</v>
      </c>
      <c r="B119" s="11">
        <v>774</v>
      </c>
      <c r="C119" s="11">
        <v>957</v>
      </c>
      <c r="D119" s="12" t="s">
        <v>167</v>
      </c>
      <c r="E119" s="12" t="s">
        <v>869</v>
      </c>
      <c r="F119" s="150" t="s">
        <v>1068</v>
      </c>
      <c r="G119" s="51"/>
      <c r="H119" s="12" t="s">
        <v>107</v>
      </c>
      <c r="I119" s="12" t="s">
        <v>168</v>
      </c>
      <c r="J119" s="433"/>
      <c r="K119" s="23" t="s">
        <v>169</v>
      </c>
      <c r="L119" s="13" t="s">
        <v>170</v>
      </c>
      <c r="M119" s="13" t="s">
        <v>22</v>
      </c>
      <c r="N119" s="13"/>
      <c r="O119" s="161">
        <v>0</v>
      </c>
      <c r="P119" s="50" t="s">
        <v>874</v>
      </c>
      <c r="Q119" s="162"/>
      <c r="R119" s="186">
        <f t="shared" si="14"/>
        <v>0</v>
      </c>
      <c r="S119" s="186" t="e">
        <f>'Kosten + Lebensdauer'!#REF!</f>
        <v>#REF!</v>
      </c>
      <c r="T119" s="23" t="s">
        <v>171</v>
      </c>
      <c r="U119" s="23"/>
      <c r="V119" s="179" t="e">
        <f t="shared" si="13"/>
        <v>#REF!</v>
      </c>
      <c r="W119" s="86" t="e">
        <f t="shared" si="10"/>
        <v>#REF!</v>
      </c>
      <c r="X119" s="85" t="e">
        <f t="shared" si="11"/>
        <v>#REF!</v>
      </c>
      <c r="Y119" s="85" t="e">
        <f t="shared" si="8"/>
        <v>#VALUE!</v>
      </c>
      <c r="Z119" s="145" t="e">
        <f>PRODUCT(O119,'Kosten + Lebensdauer'!#REF!)</f>
        <v>#REF!</v>
      </c>
      <c r="AA119" s="85" t="e">
        <f t="shared" si="12"/>
        <v>#VALUE!</v>
      </c>
      <c r="AB119" s="85" t="e">
        <f t="shared" si="9"/>
        <v>#VALUE!</v>
      </c>
      <c r="AC119" s="151"/>
      <c r="AD119" s="111"/>
      <c r="AE119" s="13"/>
      <c r="AF119" s="13"/>
    </row>
    <row r="120" spans="1:32" ht="15" customHeight="1">
      <c r="A120" s="11">
        <v>754</v>
      </c>
      <c r="B120" s="11">
        <v>775</v>
      </c>
      <c r="C120" s="11">
        <v>958</v>
      </c>
      <c r="D120" s="12" t="s">
        <v>172</v>
      </c>
      <c r="E120" s="12" t="s">
        <v>869</v>
      </c>
      <c r="F120" s="150" t="s">
        <v>1068</v>
      </c>
      <c r="G120" s="51"/>
      <c r="H120" s="12" t="s">
        <v>107</v>
      </c>
      <c r="I120" s="12" t="s">
        <v>173</v>
      </c>
      <c r="J120" s="433"/>
      <c r="K120" s="23" t="s">
        <v>174</v>
      </c>
      <c r="L120" s="13" t="s">
        <v>170</v>
      </c>
      <c r="M120" s="13" t="s">
        <v>1112</v>
      </c>
      <c r="N120" s="13"/>
      <c r="O120" s="161">
        <v>0</v>
      </c>
      <c r="P120" s="50" t="s">
        <v>874</v>
      </c>
      <c r="Q120" s="162"/>
      <c r="R120" s="186">
        <f t="shared" si="14"/>
        <v>0</v>
      </c>
      <c r="S120" s="186" t="e">
        <f>'Kosten + Lebensdauer'!#REF!</f>
        <v>#REF!</v>
      </c>
      <c r="T120" s="23"/>
      <c r="U120" s="23"/>
      <c r="V120" s="179" t="e">
        <f t="shared" si="13"/>
        <v>#REF!</v>
      </c>
      <c r="W120" s="86" t="e">
        <f t="shared" si="10"/>
        <v>#REF!</v>
      </c>
      <c r="X120" s="85" t="e">
        <f t="shared" si="11"/>
        <v>#REF!</v>
      </c>
      <c r="Y120" s="85" t="e">
        <f t="shared" si="8"/>
        <v>#VALUE!</v>
      </c>
      <c r="Z120" s="145" t="e">
        <f>PRODUCT(O120,'Kosten + Lebensdauer'!#REF!)</f>
        <v>#REF!</v>
      </c>
      <c r="AA120" s="85" t="e">
        <f t="shared" si="12"/>
        <v>#VALUE!</v>
      </c>
      <c r="AB120" s="85" t="e">
        <f t="shared" si="9"/>
        <v>#VALUE!</v>
      </c>
      <c r="AC120" s="151"/>
      <c r="AD120" s="111"/>
      <c r="AE120" s="13"/>
      <c r="AF120" s="13"/>
    </row>
    <row r="121" spans="1:32" ht="13.5" customHeight="1">
      <c r="A121" s="11">
        <v>755</v>
      </c>
      <c r="B121" s="11">
        <v>773</v>
      </c>
      <c r="C121" s="11">
        <v>961</v>
      </c>
      <c r="D121" s="12" t="s">
        <v>175</v>
      </c>
      <c r="E121" s="12" t="s">
        <v>869</v>
      </c>
      <c r="F121" s="150" t="s">
        <v>1068</v>
      </c>
      <c r="G121" s="51"/>
      <c r="H121" s="12" t="s">
        <v>107</v>
      </c>
      <c r="I121" s="12" t="s">
        <v>176</v>
      </c>
      <c r="J121" s="433"/>
      <c r="K121" s="23" t="s">
        <v>177</v>
      </c>
      <c r="L121" s="13" t="s">
        <v>170</v>
      </c>
      <c r="M121" s="13" t="s">
        <v>178</v>
      </c>
      <c r="N121" s="13"/>
      <c r="O121" s="161">
        <v>0</v>
      </c>
      <c r="P121" s="50" t="s">
        <v>53</v>
      </c>
      <c r="Q121" s="162"/>
      <c r="R121" s="186">
        <f t="shared" si="14"/>
        <v>0</v>
      </c>
      <c r="S121" s="186" t="e">
        <f>'Kosten + Lebensdauer'!#REF!</f>
        <v>#REF!</v>
      </c>
      <c r="T121" s="23"/>
      <c r="U121" s="23"/>
      <c r="V121" s="179" t="e">
        <f t="shared" si="13"/>
        <v>#REF!</v>
      </c>
      <c r="W121" s="86" t="e">
        <f t="shared" si="10"/>
        <v>#REF!</v>
      </c>
      <c r="X121" s="85" t="e">
        <f t="shared" si="11"/>
        <v>#REF!</v>
      </c>
      <c r="Y121" s="85" t="e">
        <f t="shared" si="8"/>
        <v>#VALUE!</v>
      </c>
      <c r="Z121" s="145" t="e">
        <f>PRODUCT(O121,'Kosten + Lebensdauer'!#REF!)</f>
        <v>#REF!</v>
      </c>
      <c r="AA121" s="85" t="e">
        <f t="shared" si="12"/>
        <v>#VALUE!</v>
      </c>
      <c r="AB121" s="85" t="e">
        <f t="shared" si="9"/>
        <v>#VALUE!</v>
      </c>
      <c r="AC121" s="151"/>
      <c r="AD121" s="111"/>
      <c r="AE121" s="13"/>
      <c r="AF121" s="13"/>
    </row>
    <row r="122" spans="1:32" ht="13.5" customHeight="1">
      <c r="A122" s="11">
        <v>756</v>
      </c>
      <c r="B122" s="11">
        <v>776</v>
      </c>
      <c r="C122" s="11">
        <v>966</v>
      </c>
      <c r="D122" s="12" t="s">
        <v>179</v>
      </c>
      <c r="E122" s="12" t="s">
        <v>869</v>
      </c>
      <c r="F122" s="150" t="s">
        <v>1068</v>
      </c>
      <c r="G122" s="51"/>
      <c r="H122" s="12" t="s">
        <v>107</v>
      </c>
      <c r="I122" s="12" t="s">
        <v>180</v>
      </c>
      <c r="J122" s="433"/>
      <c r="K122" s="23" t="s">
        <v>181</v>
      </c>
      <c r="L122" s="13" t="s">
        <v>182</v>
      </c>
      <c r="M122" s="13" t="s">
        <v>183</v>
      </c>
      <c r="N122" s="13"/>
      <c r="O122" s="161">
        <v>0</v>
      </c>
      <c r="P122" s="50" t="s">
        <v>53</v>
      </c>
      <c r="Q122" s="162"/>
      <c r="R122" s="186">
        <f t="shared" si="14"/>
        <v>0</v>
      </c>
      <c r="S122" s="186" t="e">
        <f>'Kosten + Lebensdauer'!#REF!</f>
        <v>#REF!</v>
      </c>
      <c r="T122" s="23"/>
      <c r="U122" s="23"/>
      <c r="V122" s="179" t="e">
        <f t="shared" si="13"/>
        <v>#REF!</v>
      </c>
      <c r="W122" s="86" t="e">
        <f t="shared" si="10"/>
        <v>#REF!</v>
      </c>
      <c r="X122" s="85" t="e">
        <f t="shared" si="11"/>
        <v>#REF!</v>
      </c>
      <c r="Y122" s="85" t="e">
        <f t="shared" si="8"/>
        <v>#VALUE!</v>
      </c>
      <c r="Z122" s="145" t="e">
        <f>PRODUCT(O122,'Kosten + Lebensdauer'!#REF!)</f>
        <v>#REF!</v>
      </c>
      <c r="AA122" s="85" t="e">
        <f t="shared" si="12"/>
        <v>#VALUE!</v>
      </c>
      <c r="AB122" s="85" t="e">
        <f t="shared" si="9"/>
        <v>#VALUE!</v>
      </c>
      <c r="AC122" s="151"/>
      <c r="AD122" s="111"/>
      <c r="AE122" s="13"/>
      <c r="AF122" s="13"/>
    </row>
    <row r="123" spans="1:32" ht="13.5" customHeight="1">
      <c r="A123" s="11">
        <v>757</v>
      </c>
      <c r="B123" s="11">
        <v>777</v>
      </c>
      <c r="C123" s="11">
        <v>1169</v>
      </c>
      <c r="D123" s="12" t="s">
        <v>184</v>
      </c>
      <c r="E123" s="12" t="s">
        <v>869</v>
      </c>
      <c r="F123" s="150" t="s">
        <v>1068</v>
      </c>
      <c r="G123" s="51"/>
      <c r="H123" s="12" t="s">
        <v>107</v>
      </c>
      <c r="I123" s="12" t="s">
        <v>185</v>
      </c>
      <c r="J123" s="420" t="s">
        <v>186</v>
      </c>
      <c r="K123" s="22" t="s">
        <v>187</v>
      </c>
      <c r="L123" s="12" t="s">
        <v>188</v>
      </c>
      <c r="M123" s="12" t="s">
        <v>189</v>
      </c>
      <c r="N123" s="12"/>
      <c r="O123" s="161">
        <v>0</v>
      </c>
      <c r="P123" s="25" t="s">
        <v>1120</v>
      </c>
      <c r="Q123" s="162"/>
      <c r="R123" s="99">
        <f t="shared" si="14"/>
        <v>0</v>
      </c>
      <c r="S123" s="99">
        <f>'Kosten + Lebensdauer'!Q108</f>
        <v>35</v>
      </c>
      <c r="T123" s="22"/>
      <c r="U123" s="22"/>
      <c r="V123" s="181">
        <f t="shared" si="13"/>
        <v>0.4285714285714286</v>
      </c>
      <c r="W123" s="121">
        <f t="shared" si="10"/>
        <v>1</v>
      </c>
      <c r="X123" s="48">
        <f t="shared" si="11"/>
        <v>0</v>
      </c>
      <c r="Y123" s="48">
        <f t="shared" si="8"/>
        <v>0</v>
      </c>
      <c r="Z123" s="48">
        <f>PRODUCT(O123,'Kosten + Lebensdauer'!V113)</f>
        <v>0</v>
      </c>
      <c r="AA123" s="48">
        <f t="shared" si="12"/>
        <v>0</v>
      </c>
      <c r="AB123" s="48">
        <f t="shared" si="9"/>
        <v>0</v>
      </c>
      <c r="AC123" s="152"/>
      <c r="AD123" s="69"/>
      <c r="AE123" s="12"/>
      <c r="AF123" s="12"/>
    </row>
    <row r="124" spans="1:32" ht="13.5" customHeight="1">
      <c r="A124" s="11">
        <v>758</v>
      </c>
      <c r="B124" s="11">
        <v>778</v>
      </c>
      <c r="C124" s="11">
        <v>1172</v>
      </c>
      <c r="D124" s="12" t="s">
        <v>190</v>
      </c>
      <c r="E124" s="12" t="s">
        <v>869</v>
      </c>
      <c r="F124" s="150" t="s">
        <v>1068</v>
      </c>
      <c r="G124" s="51"/>
      <c r="H124" s="12" t="s">
        <v>107</v>
      </c>
      <c r="I124" s="12" t="s">
        <v>191</v>
      </c>
      <c r="J124" s="420"/>
      <c r="K124" s="22" t="s">
        <v>192</v>
      </c>
      <c r="L124" s="12" t="s">
        <v>188</v>
      </c>
      <c r="M124" s="12" t="s">
        <v>116</v>
      </c>
      <c r="N124" s="12"/>
      <c r="O124" s="161">
        <v>0</v>
      </c>
      <c r="P124" s="25" t="s">
        <v>1120</v>
      </c>
      <c r="Q124" s="162"/>
      <c r="R124" s="99">
        <f t="shared" si="14"/>
        <v>0</v>
      </c>
      <c r="S124" s="99">
        <f>'Kosten + Lebensdauer'!Q109</f>
        <v>15</v>
      </c>
      <c r="T124" s="22" t="s">
        <v>117</v>
      </c>
      <c r="U124" s="22"/>
      <c r="V124" s="181">
        <f t="shared" si="13"/>
        <v>2.3333333333333335</v>
      </c>
      <c r="W124" s="121">
        <f t="shared" si="10"/>
        <v>3</v>
      </c>
      <c r="X124" s="48">
        <f t="shared" si="11"/>
        <v>0</v>
      </c>
      <c r="Y124" s="48">
        <f t="shared" si="8"/>
        <v>0</v>
      </c>
      <c r="Z124" s="48">
        <f>PRODUCT(O124,'Kosten + Lebensdauer'!V109)</f>
        <v>0</v>
      </c>
      <c r="AA124" s="48">
        <f t="shared" si="12"/>
        <v>0</v>
      </c>
      <c r="AB124" s="48">
        <f t="shared" si="9"/>
        <v>0</v>
      </c>
      <c r="AC124" s="152"/>
      <c r="AD124" s="69"/>
      <c r="AE124" s="12"/>
      <c r="AF124" s="12"/>
    </row>
    <row r="125" spans="1:32" ht="13.5" customHeight="1">
      <c r="A125" s="11">
        <v>759</v>
      </c>
      <c r="B125" s="11">
        <v>779</v>
      </c>
      <c r="C125" s="11">
        <v>1171</v>
      </c>
      <c r="D125" s="12" t="s">
        <v>193</v>
      </c>
      <c r="E125" s="12" t="s">
        <v>869</v>
      </c>
      <c r="F125" s="150" t="s">
        <v>1068</v>
      </c>
      <c r="G125" s="51"/>
      <c r="H125" s="12" t="s">
        <v>107</v>
      </c>
      <c r="I125" s="12" t="s">
        <v>194</v>
      </c>
      <c r="J125" s="420"/>
      <c r="K125" s="22" t="s">
        <v>195</v>
      </c>
      <c r="L125" s="12" t="s">
        <v>188</v>
      </c>
      <c r="M125" s="12" t="s">
        <v>120</v>
      </c>
      <c r="N125" s="12"/>
      <c r="O125" s="161">
        <v>0</v>
      </c>
      <c r="P125" s="25" t="s">
        <v>1120</v>
      </c>
      <c r="Q125" s="162"/>
      <c r="R125" s="99">
        <f t="shared" si="14"/>
        <v>0</v>
      </c>
      <c r="S125" s="99">
        <f>'Kosten + Lebensdauer'!Q110</f>
        <v>8</v>
      </c>
      <c r="T125" s="22" t="s">
        <v>117</v>
      </c>
      <c r="U125" s="22"/>
      <c r="V125" s="181">
        <f t="shared" si="13"/>
        <v>5.25</v>
      </c>
      <c r="W125" s="121">
        <f t="shared" si="10"/>
        <v>6</v>
      </c>
      <c r="X125" s="48">
        <f t="shared" si="11"/>
        <v>0</v>
      </c>
      <c r="Y125" s="48">
        <f t="shared" si="8"/>
        <v>0</v>
      </c>
      <c r="Z125" s="48">
        <f>PRODUCT(O125,'Kosten + Lebensdauer'!V110)</f>
        <v>0</v>
      </c>
      <c r="AA125" s="48">
        <f t="shared" si="12"/>
        <v>0</v>
      </c>
      <c r="AB125" s="48">
        <f t="shared" si="9"/>
        <v>0</v>
      </c>
      <c r="AC125" s="152"/>
      <c r="AD125" s="69"/>
      <c r="AE125" s="12"/>
      <c r="AF125" s="12"/>
    </row>
    <row r="126" spans="1:32" ht="15" customHeight="1">
      <c r="A126" s="11">
        <v>760</v>
      </c>
      <c r="B126" s="11">
        <v>780</v>
      </c>
      <c r="C126" s="11">
        <v>1173</v>
      </c>
      <c r="D126" s="12" t="s">
        <v>196</v>
      </c>
      <c r="E126" s="12" t="s">
        <v>869</v>
      </c>
      <c r="F126" s="150" t="s">
        <v>1068</v>
      </c>
      <c r="G126" s="51"/>
      <c r="H126" s="12" t="s">
        <v>107</v>
      </c>
      <c r="I126" s="12" t="s">
        <v>197</v>
      </c>
      <c r="J126" s="420"/>
      <c r="K126" s="22" t="s">
        <v>198</v>
      </c>
      <c r="L126" s="12" t="s">
        <v>188</v>
      </c>
      <c r="M126" s="12" t="s">
        <v>872</v>
      </c>
      <c r="N126" s="12"/>
      <c r="O126" s="161">
        <v>0</v>
      </c>
      <c r="P126" s="25" t="s">
        <v>1120</v>
      </c>
      <c r="Q126" s="162"/>
      <c r="R126" s="99">
        <f t="shared" si="14"/>
        <v>0</v>
      </c>
      <c r="S126" s="99">
        <f>'Kosten + Lebensdauer'!Q111</f>
        <v>30</v>
      </c>
      <c r="T126" s="22"/>
      <c r="U126" s="22"/>
      <c r="V126" s="181">
        <f t="shared" si="13"/>
        <v>0.6666666666666667</v>
      </c>
      <c r="W126" s="121">
        <f t="shared" si="10"/>
        <v>1</v>
      </c>
      <c r="X126" s="48">
        <f t="shared" si="11"/>
        <v>0</v>
      </c>
      <c r="Y126" s="48">
        <f t="shared" si="8"/>
        <v>0</v>
      </c>
      <c r="Z126" s="48">
        <f>PRODUCT(O126,'Kosten + Lebensdauer'!V111)</f>
        <v>0</v>
      </c>
      <c r="AA126" s="48">
        <f t="shared" si="12"/>
        <v>0</v>
      </c>
      <c r="AB126" s="48">
        <f t="shared" si="9"/>
        <v>0</v>
      </c>
      <c r="AC126" s="152"/>
      <c r="AD126" s="69"/>
      <c r="AE126" s="12"/>
      <c r="AF126" s="12"/>
    </row>
    <row r="127" spans="1:32" ht="13.5" customHeight="1">
      <c r="A127" s="11">
        <v>761</v>
      </c>
      <c r="B127" s="11">
        <v>781</v>
      </c>
      <c r="C127" s="11">
        <v>1170</v>
      </c>
      <c r="D127" s="12" t="s">
        <v>199</v>
      </c>
      <c r="E127" s="12" t="s">
        <v>869</v>
      </c>
      <c r="F127" s="150" t="s">
        <v>1068</v>
      </c>
      <c r="G127" s="51"/>
      <c r="H127" s="12" t="s">
        <v>107</v>
      </c>
      <c r="I127" s="12" t="s">
        <v>200</v>
      </c>
      <c r="J127" s="420"/>
      <c r="K127" s="22" t="s">
        <v>201</v>
      </c>
      <c r="L127" s="12" t="s">
        <v>188</v>
      </c>
      <c r="M127" s="12" t="s">
        <v>887</v>
      </c>
      <c r="N127" s="12"/>
      <c r="O127" s="161">
        <v>0</v>
      </c>
      <c r="P127" s="25" t="s">
        <v>1120</v>
      </c>
      <c r="Q127" s="162"/>
      <c r="R127" s="99">
        <f t="shared" si="14"/>
        <v>0</v>
      </c>
      <c r="S127" s="99">
        <f>'Kosten + Lebensdauer'!Q112</f>
        <v>60</v>
      </c>
      <c r="T127" s="22"/>
      <c r="U127" s="22"/>
      <c r="V127" s="181">
        <f t="shared" si="13"/>
        <v>0</v>
      </c>
      <c r="W127" s="121">
        <f t="shared" si="10"/>
        <v>0</v>
      </c>
      <c r="X127" s="48">
        <f t="shared" si="11"/>
        <v>0</v>
      </c>
      <c r="Y127" s="48">
        <f t="shared" si="8"/>
        <v>0</v>
      </c>
      <c r="Z127" s="48">
        <f>PRODUCT(O127,'Kosten + Lebensdauer'!V112)</f>
        <v>0</v>
      </c>
      <c r="AA127" s="48">
        <f t="shared" si="12"/>
        <v>0</v>
      </c>
      <c r="AB127" s="48">
        <f t="shared" si="9"/>
        <v>0</v>
      </c>
      <c r="AC127" s="152"/>
      <c r="AD127" s="69"/>
      <c r="AE127" s="12"/>
      <c r="AF127" s="12"/>
    </row>
    <row r="128" spans="1:32" ht="14.25" customHeight="1">
      <c r="A128" s="11">
        <v>762</v>
      </c>
      <c r="B128" s="11">
        <v>782</v>
      </c>
      <c r="C128" s="11">
        <v>1174</v>
      </c>
      <c r="D128" s="12" t="s">
        <v>202</v>
      </c>
      <c r="E128" s="12" t="s">
        <v>869</v>
      </c>
      <c r="F128" s="150" t="s">
        <v>1068</v>
      </c>
      <c r="G128" s="51"/>
      <c r="H128" s="12" t="s">
        <v>107</v>
      </c>
      <c r="I128" s="12" t="s">
        <v>203</v>
      </c>
      <c r="J128" s="420"/>
      <c r="K128" s="22" t="s">
        <v>204</v>
      </c>
      <c r="L128" s="12" t="s">
        <v>188</v>
      </c>
      <c r="M128" s="12" t="s">
        <v>1112</v>
      </c>
      <c r="N128" s="12"/>
      <c r="O128" s="161">
        <v>0</v>
      </c>
      <c r="P128" s="25" t="s">
        <v>1120</v>
      </c>
      <c r="Q128" s="162"/>
      <c r="R128" s="99">
        <f t="shared" si="14"/>
        <v>0</v>
      </c>
      <c r="S128" s="99">
        <f>'Kosten + Lebensdauer'!Q113</f>
        <v>50</v>
      </c>
      <c r="T128" s="22"/>
      <c r="U128" s="22"/>
      <c r="V128" s="181">
        <f t="shared" si="13"/>
        <v>0</v>
      </c>
      <c r="W128" s="121">
        <f t="shared" si="10"/>
        <v>0</v>
      </c>
      <c r="X128" s="48">
        <f t="shared" si="11"/>
        <v>0</v>
      </c>
      <c r="Y128" s="48">
        <f t="shared" si="8"/>
        <v>0</v>
      </c>
      <c r="Z128" s="48">
        <f>PRODUCT(O128,'Kosten + Lebensdauer'!V113)</f>
        <v>0</v>
      </c>
      <c r="AA128" s="48">
        <f t="shared" si="12"/>
        <v>0</v>
      </c>
      <c r="AB128" s="48">
        <f t="shared" si="9"/>
        <v>0</v>
      </c>
      <c r="AC128" s="152"/>
      <c r="AD128" s="69"/>
      <c r="AE128" s="12"/>
      <c r="AF128" s="12"/>
    </row>
    <row r="129" spans="1:32" ht="17.25" customHeight="1">
      <c r="A129" s="11"/>
      <c r="B129" s="11"/>
      <c r="C129" s="11"/>
      <c r="D129" s="12"/>
      <c r="E129" s="12"/>
      <c r="F129" s="150"/>
      <c r="G129" s="15">
        <v>533</v>
      </c>
      <c r="H129" s="16"/>
      <c r="I129" s="16"/>
      <c r="J129" s="16" t="s">
        <v>205</v>
      </c>
      <c r="K129" s="22"/>
      <c r="L129" s="12"/>
      <c r="M129" s="12"/>
      <c r="N129" s="12"/>
      <c r="O129" s="47"/>
      <c r="P129" s="47"/>
      <c r="Q129" s="47"/>
      <c r="R129" s="99"/>
      <c r="S129" s="99"/>
      <c r="T129" s="22"/>
      <c r="U129" s="22"/>
      <c r="V129" s="181"/>
      <c r="W129" s="121"/>
      <c r="X129" s="48"/>
      <c r="Y129" s="48"/>
      <c r="Z129" s="48"/>
      <c r="AA129" s="48"/>
      <c r="AB129" s="48"/>
      <c r="AC129" s="152"/>
      <c r="AD129" s="69"/>
      <c r="AE129" s="12"/>
      <c r="AF129" s="12"/>
    </row>
    <row r="130" spans="1:32" ht="13.5" customHeight="1">
      <c r="A130" s="11">
        <v>763</v>
      </c>
      <c r="B130" s="11">
        <v>783</v>
      </c>
      <c r="C130" s="11">
        <v>1177</v>
      </c>
      <c r="D130" s="12" t="s">
        <v>206</v>
      </c>
      <c r="E130" s="12" t="s">
        <v>869</v>
      </c>
      <c r="F130" s="150" t="s">
        <v>1068</v>
      </c>
      <c r="G130" s="51"/>
      <c r="H130" s="12" t="s">
        <v>205</v>
      </c>
      <c r="I130" s="12" t="s">
        <v>163</v>
      </c>
      <c r="J130" s="433" t="s">
        <v>207</v>
      </c>
      <c r="K130" s="23" t="s">
        <v>208</v>
      </c>
      <c r="L130" s="13" t="s">
        <v>209</v>
      </c>
      <c r="M130" s="13" t="s">
        <v>210</v>
      </c>
      <c r="N130" s="13"/>
      <c r="O130" s="161">
        <v>0</v>
      </c>
      <c r="P130" s="50" t="s">
        <v>1120</v>
      </c>
      <c r="Q130" s="162"/>
      <c r="R130" s="186">
        <f t="shared" si="14"/>
        <v>0</v>
      </c>
      <c r="S130" s="186">
        <f>'Kosten + Lebensdauer'!Q115</f>
        <v>40</v>
      </c>
      <c r="T130" s="23"/>
      <c r="U130" s="23"/>
      <c r="V130" s="179">
        <f t="shared" si="13"/>
        <v>0.25</v>
      </c>
      <c r="W130" s="86">
        <f t="shared" si="10"/>
        <v>1</v>
      </c>
      <c r="X130" s="85">
        <f t="shared" si="11"/>
        <v>0</v>
      </c>
      <c r="Y130" s="85">
        <f t="shared" si="8"/>
        <v>0</v>
      </c>
      <c r="Z130" s="145">
        <f>PRODUCT(O130,'Kosten + Lebensdauer'!V115)</f>
        <v>0</v>
      </c>
      <c r="AA130" s="145">
        <f t="shared" si="12"/>
        <v>0</v>
      </c>
      <c r="AB130" s="85">
        <f t="shared" si="9"/>
        <v>0</v>
      </c>
      <c r="AC130" s="151"/>
      <c r="AD130" s="111"/>
      <c r="AE130" s="13"/>
      <c r="AF130" s="13"/>
    </row>
    <row r="131" spans="1:32" ht="15" customHeight="1">
      <c r="A131" s="11">
        <v>764</v>
      </c>
      <c r="B131" s="11">
        <v>784</v>
      </c>
      <c r="C131" s="11">
        <v>1181</v>
      </c>
      <c r="D131" s="12" t="s">
        <v>211</v>
      </c>
      <c r="E131" s="12" t="s">
        <v>869</v>
      </c>
      <c r="F131" s="150" t="s">
        <v>1068</v>
      </c>
      <c r="G131" s="51"/>
      <c r="H131" s="12" t="s">
        <v>205</v>
      </c>
      <c r="I131" s="12" t="s">
        <v>212</v>
      </c>
      <c r="J131" s="433"/>
      <c r="K131" s="23" t="s">
        <v>213</v>
      </c>
      <c r="L131" s="13" t="s">
        <v>209</v>
      </c>
      <c r="M131" s="13" t="s">
        <v>957</v>
      </c>
      <c r="N131" s="13"/>
      <c r="O131" s="161">
        <v>0</v>
      </c>
      <c r="P131" s="50" t="s">
        <v>1120</v>
      </c>
      <c r="Q131" s="162"/>
      <c r="R131" s="186">
        <f t="shared" si="14"/>
        <v>0</v>
      </c>
      <c r="S131" s="186">
        <f>'Kosten + Lebensdauer'!Q116</f>
        <v>60</v>
      </c>
      <c r="T131" s="23"/>
      <c r="U131" s="23"/>
      <c r="V131" s="179">
        <f t="shared" si="13"/>
        <v>0</v>
      </c>
      <c r="W131" s="86">
        <f t="shared" si="10"/>
        <v>0</v>
      </c>
      <c r="X131" s="85">
        <f t="shared" si="11"/>
        <v>0</v>
      </c>
      <c r="Y131" s="85">
        <f t="shared" si="8"/>
        <v>0</v>
      </c>
      <c r="Z131" s="145">
        <f>PRODUCT(O131,'Kosten + Lebensdauer'!V116)</f>
        <v>0</v>
      </c>
      <c r="AA131" s="145">
        <f t="shared" si="12"/>
        <v>0</v>
      </c>
      <c r="AB131" s="85">
        <f t="shared" si="9"/>
        <v>0</v>
      </c>
      <c r="AC131" s="151"/>
      <c r="AD131" s="111"/>
      <c r="AE131" s="13"/>
      <c r="AF131" s="13"/>
    </row>
    <row r="132" spans="1:32" ht="14.25" customHeight="1">
      <c r="A132" s="11">
        <v>765</v>
      </c>
      <c r="B132" s="11">
        <v>785</v>
      </c>
      <c r="C132" s="11">
        <v>1180</v>
      </c>
      <c r="D132" s="12" t="s">
        <v>214</v>
      </c>
      <c r="E132" s="12" t="s">
        <v>869</v>
      </c>
      <c r="F132" s="150" t="s">
        <v>1068</v>
      </c>
      <c r="G132" s="51"/>
      <c r="H132" s="12" t="s">
        <v>205</v>
      </c>
      <c r="I132" s="12" t="s">
        <v>168</v>
      </c>
      <c r="J132" s="433"/>
      <c r="K132" s="23" t="s">
        <v>215</v>
      </c>
      <c r="L132" s="13" t="s">
        <v>209</v>
      </c>
      <c r="M132" s="13" t="s">
        <v>216</v>
      </c>
      <c r="N132" s="13"/>
      <c r="O132" s="161">
        <v>0</v>
      </c>
      <c r="P132" s="50" t="s">
        <v>1120</v>
      </c>
      <c r="Q132" s="162"/>
      <c r="R132" s="186">
        <f t="shared" si="14"/>
        <v>0</v>
      </c>
      <c r="S132" s="186">
        <f>'Kosten + Lebensdauer'!Q117</f>
        <v>25</v>
      </c>
      <c r="T132" s="23"/>
      <c r="U132" s="23"/>
      <c r="V132" s="179">
        <f t="shared" si="13"/>
        <v>1</v>
      </c>
      <c r="W132" s="86">
        <f t="shared" si="10"/>
        <v>1</v>
      </c>
      <c r="X132" s="85">
        <f t="shared" si="11"/>
        <v>0</v>
      </c>
      <c r="Y132" s="85">
        <f t="shared" si="8"/>
        <v>0</v>
      </c>
      <c r="Z132" s="145">
        <f>PRODUCT(O132,'Kosten + Lebensdauer'!V117)</f>
        <v>0</v>
      </c>
      <c r="AA132" s="145">
        <f t="shared" si="12"/>
        <v>0</v>
      </c>
      <c r="AB132" s="85">
        <f t="shared" si="9"/>
        <v>0</v>
      </c>
      <c r="AC132" s="151"/>
      <c r="AD132" s="111"/>
      <c r="AE132" s="13"/>
      <c r="AF132" s="13"/>
    </row>
    <row r="133" spans="1:32" ht="13.5" customHeight="1">
      <c r="A133" s="11">
        <v>766</v>
      </c>
      <c r="B133" s="11">
        <v>786</v>
      </c>
      <c r="C133" s="11">
        <v>1182</v>
      </c>
      <c r="D133" s="12" t="s">
        <v>217</v>
      </c>
      <c r="E133" s="12" t="s">
        <v>869</v>
      </c>
      <c r="F133" s="150" t="s">
        <v>1068</v>
      </c>
      <c r="G133" s="51"/>
      <c r="H133" s="12" t="s">
        <v>205</v>
      </c>
      <c r="I133" s="12" t="s">
        <v>218</v>
      </c>
      <c r="J133" s="420" t="s">
        <v>219</v>
      </c>
      <c r="K133" s="22" t="s">
        <v>220</v>
      </c>
      <c r="L133" s="12" t="s">
        <v>221</v>
      </c>
      <c r="M133" s="12" t="s">
        <v>887</v>
      </c>
      <c r="N133" s="12"/>
      <c r="O133" s="161">
        <v>0</v>
      </c>
      <c r="P133" s="25" t="s">
        <v>1120</v>
      </c>
      <c r="Q133" s="162"/>
      <c r="R133" s="99">
        <f t="shared" si="14"/>
        <v>0</v>
      </c>
      <c r="S133" s="99">
        <f>'Kosten + Lebensdauer'!Q118</f>
        <v>60</v>
      </c>
      <c r="T133" s="22"/>
      <c r="U133" s="22"/>
      <c r="V133" s="181">
        <f t="shared" si="13"/>
        <v>0</v>
      </c>
      <c r="W133" s="121">
        <f t="shared" si="10"/>
        <v>0</v>
      </c>
      <c r="X133" s="48">
        <f t="shared" si="11"/>
        <v>0</v>
      </c>
      <c r="Y133" s="48">
        <f t="shared" si="8"/>
        <v>0</v>
      </c>
      <c r="Z133" s="48">
        <f>PRODUCT(O133,'Kosten + Lebensdauer'!V118)</f>
        <v>0</v>
      </c>
      <c r="AA133" s="48">
        <f t="shared" si="12"/>
        <v>0</v>
      </c>
      <c r="AB133" s="48">
        <f t="shared" si="9"/>
        <v>0</v>
      </c>
      <c r="AC133" s="152"/>
      <c r="AD133" s="69"/>
      <c r="AE133" s="12"/>
      <c r="AF133" s="12"/>
    </row>
    <row r="134" spans="1:32" ht="13.5" customHeight="1">
      <c r="A134" s="11">
        <v>767</v>
      </c>
      <c r="B134" s="11">
        <v>787</v>
      </c>
      <c r="C134" s="11">
        <v>1185</v>
      </c>
      <c r="D134" s="12" t="s">
        <v>222</v>
      </c>
      <c r="E134" s="12" t="s">
        <v>869</v>
      </c>
      <c r="F134" s="150" t="s">
        <v>1068</v>
      </c>
      <c r="G134" s="51"/>
      <c r="H134" s="12" t="s">
        <v>205</v>
      </c>
      <c r="I134" s="12" t="s">
        <v>223</v>
      </c>
      <c r="J134" s="420"/>
      <c r="K134" s="22" t="s">
        <v>224</v>
      </c>
      <c r="L134" s="12" t="s">
        <v>221</v>
      </c>
      <c r="M134" s="12" t="s">
        <v>5</v>
      </c>
      <c r="N134" s="12"/>
      <c r="O134" s="161">
        <v>0</v>
      </c>
      <c r="P134" s="25" t="s">
        <v>1120</v>
      </c>
      <c r="Q134" s="162"/>
      <c r="R134" s="99">
        <f t="shared" si="14"/>
        <v>0</v>
      </c>
      <c r="S134" s="99">
        <f>'Kosten + Lebensdauer'!Q119</f>
        <v>35</v>
      </c>
      <c r="T134" s="22" t="s">
        <v>6</v>
      </c>
      <c r="U134" s="22"/>
      <c r="V134" s="181">
        <f t="shared" si="13"/>
        <v>0.4285714285714286</v>
      </c>
      <c r="W134" s="121">
        <f t="shared" si="10"/>
        <v>1</v>
      </c>
      <c r="X134" s="48">
        <f t="shared" si="11"/>
        <v>0</v>
      </c>
      <c r="Y134" s="48">
        <f aca="true" t="shared" si="15" ref="Y134:Y198">KOSTENREIHE(R134,S134,1.02,W134)</f>
        <v>0</v>
      </c>
      <c r="Z134" s="48">
        <f>PRODUCT(O134,'Kosten + Lebensdauer'!V119)</f>
        <v>0</v>
      </c>
      <c r="AA134" s="48">
        <f t="shared" si="12"/>
        <v>0</v>
      </c>
      <c r="AB134" s="48">
        <f aca="true" t="shared" si="16" ref="AB134:AB198">SUM(R134,Y134,Z134,AA134)</f>
        <v>0</v>
      </c>
      <c r="AC134" s="152"/>
      <c r="AD134" s="69"/>
      <c r="AE134" s="12"/>
      <c r="AF134" s="12"/>
    </row>
    <row r="135" spans="1:32" ht="13.5" customHeight="1">
      <c r="A135" s="11">
        <v>768</v>
      </c>
      <c r="B135" s="11">
        <v>788</v>
      </c>
      <c r="C135" s="11">
        <v>1184</v>
      </c>
      <c r="D135" s="12" t="s">
        <v>225</v>
      </c>
      <c r="E135" s="12" t="s">
        <v>869</v>
      </c>
      <c r="F135" s="150" t="s">
        <v>1068</v>
      </c>
      <c r="G135" s="51"/>
      <c r="H135" s="12" t="s">
        <v>205</v>
      </c>
      <c r="I135" s="12" t="s">
        <v>226</v>
      </c>
      <c r="J135" s="420"/>
      <c r="K135" s="22" t="s">
        <v>227</v>
      </c>
      <c r="L135" s="12" t="s">
        <v>221</v>
      </c>
      <c r="M135" s="12" t="s">
        <v>10</v>
      </c>
      <c r="N135" s="12"/>
      <c r="O135" s="161">
        <v>0</v>
      </c>
      <c r="P135" s="25" t="s">
        <v>1120</v>
      </c>
      <c r="Q135" s="162"/>
      <c r="R135" s="99">
        <f t="shared" si="14"/>
        <v>0</v>
      </c>
      <c r="S135" s="99">
        <f>'Kosten + Lebensdauer'!Q120</f>
        <v>25</v>
      </c>
      <c r="T135" s="22" t="s">
        <v>6</v>
      </c>
      <c r="U135" s="22"/>
      <c r="V135" s="181">
        <f t="shared" si="13"/>
        <v>1</v>
      </c>
      <c r="W135" s="121">
        <f aca="true" t="shared" si="17" ref="W135:W198">ROUNDUP(V135,0)</f>
        <v>1</v>
      </c>
      <c r="X135" s="48">
        <f aca="true" t="shared" si="18" ref="X135:X198">PRODUCT(R135,W135)</f>
        <v>0</v>
      </c>
      <c r="Y135" s="48">
        <f t="shared" si="15"/>
        <v>0</v>
      </c>
      <c r="Z135" s="48">
        <f>PRODUCT(O135,'Kosten + Lebensdauer'!V120)</f>
        <v>0</v>
      </c>
      <c r="AA135" s="48">
        <f t="shared" si="12"/>
        <v>0</v>
      </c>
      <c r="AB135" s="48">
        <f t="shared" si="16"/>
        <v>0</v>
      </c>
      <c r="AC135" s="152"/>
      <c r="AD135" s="69"/>
      <c r="AE135" s="12"/>
      <c r="AF135" s="12"/>
    </row>
    <row r="136" spans="1:32" ht="13.5" customHeight="1">
      <c r="A136" s="11">
        <v>769</v>
      </c>
      <c r="B136" s="11">
        <v>789</v>
      </c>
      <c r="C136" s="11">
        <v>1183</v>
      </c>
      <c r="D136" s="12" t="s">
        <v>228</v>
      </c>
      <c r="E136" s="12" t="s">
        <v>869</v>
      </c>
      <c r="F136" s="150" t="s">
        <v>1068</v>
      </c>
      <c r="G136" s="51"/>
      <c r="H136" s="12" t="s">
        <v>205</v>
      </c>
      <c r="I136" s="12" t="s">
        <v>229</v>
      </c>
      <c r="J136" s="420"/>
      <c r="K136" s="22" t="s">
        <v>230</v>
      </c>
      <c r="L136" s="12" t="s">
        <v>221</v>
      </c>
      <c r="M136" s="12" t="s">
        <v>14</v>
      </c>
      <c r="N136" s="12"/>
      <c r="O136" s="161">
        <v>0</v>
      </c>
      <c r="P136" s="25" t="s">
        <v>1120</v>
      </c>
      <c r="Q136" s="162"/>
      <c r="R136" s="99">
        <f t="shared" si="14"/>
        <v>0</v>
      </c>
      <c r="S136" s="99">
        <f>'Kosten + Lebensdauer'!Q121</f>
        <v>10</v>
      </c>
      <c r="T136" s="22" t="s">
        <v>6</v>
      </c>
      <c r="U136" s="22"/>
      <c r="V136" s="181">
        <f t="shared" si="13"/>
        <v>4</v>
      </c>
      <c r="W136" s="121">
        <f t="shared" si="17"/>
        <v>4</v>
      </c>
      <c r="X136" s="48">
        <f t="shared" si="18"/>
        <v>0</v>
      </c>
      <c r="Y136" s="48">
        <f t="shared" si="15"/>
        <v>0</v>
      </c>
      <c r="Z136" s="48">
        <f>PRODUCT(O136,'Kosten + Lebensdauer'!V121)</f>
        <v>0</v>
      </c>
      <c r="AA136" s="48">
        <f t="shared" si="12"/>
        <v>0</v>
      </c>
      <c r="AB136" s="48">
        <f t="shared" si="16"/>
        <v>0</v>
      </c>
      <c r="AC136" s="152"/>
      <c r="AD136" s="69"/>
      <c r="AE136" s="12"/>
      <c r="AF136" s="12"/>
    </row>
    <row r="137" spans="1:32" ht="13.5" customHeight="1">
      <c r="A137" s="11">
        <v>770</v>
      </c>
      <c r="B137" s="11">
        <v>790</v>
      </c>
      <c r="C137" s="11">
        <v>0</v>
      </c>
      <c r="D137" s="12" t="s">
        <v>231</v>
      </c>
      <c r="E137" s="12" t="s">
        <v>869</v>
      </c>
      <c r="F137" s="150" t="s">
        <v>1068</v>
      </c>
      <c r="G137" s="51"/>
      <c r="H137" s="12" t="s">
        <v>205</v>
      </c>
      <c r="I137" s="12" t="s">
        <v>232</v>
      </c>
      <c r="J137" s="420"/>
      <c r="K137" s="22" t="s">
        <v>233</v>
      </c>
      <c r="L137" s="12" t="s">
        <v>221</v>
      </c>
      <c r="M137" s="12" t="s">
        <v>234</v>
      </c>
      <c r="N137" s="12"/>
      <c r="O137" s="161">
        <v>0</v>
      </c>
      <c r="P137" s="25" t="s">
        <v>1120</v>
      </c>
      <c r="Q137" s="162"/>
      <c r="R137" s="99">
        <f t="shared" si="14"/>
        <v>0</v>
      </c>
      <c r="S137" s="99">
        <f>'Kosten + Lebensdauer'!Q122</f>
        <v>40</v>
      </c>
      <c r="T137" s="22"/>
      <c r="U137" s="22"/>
      <c r="V137" s="181">
        <f t="shared" si="13"/>
        <v>0.25</v>
      </c>
      <c r="W137" s="121">
        <f t="shared" si="17"/>
        <v>1</v>
      </c>
      <c r="X137" s="48">
        <f t="shared" si="18"/>
        <v>0</v>
      </c>
      <c r="Y137" s="48">
        <f t="shared" si="15"/>
        <v>0</v>
      </c>
      <c r="Z137" s="48">
        <f>PRODUCT(O137,'Kosten + Lebensdauer'!V122)</f>
        <v>0</v>
      </c>
      <c r="AA137" s="48">
        <f aca="true" t="shared" si="19" ref="AA137:AA203">modul1.KOSTENREIHE(Z137,1,1.02,49)</f>
        <v>0</v>
      </c>
      <c r="AB137" s="48">
        <f t="shared" si="16"/>
        <v>0</v>
      </c>
      <c r="AC137" s="152"/>
      <c r="AD137" s="69"/>
      <c r="AE137" s="12"/>
      <c r="AF137" s="12"/>
    </row>
    <row r="138" spans="1:32" ht="13.5" customHeight="1">
      <c r="A138" s="11">
        <v>771</v>
      </c>
      <c r="B138" s="11">
        <v>791</v>
      </c>
      <c r="C138" s="11">
        <v>1193</v>
      </c>
      <c r="D138" s="12" t="s">
        <v>235</v>
      </c>
      <c r="E138" s="12" t="s">
        <v>869</v>
      </c>
      <c r="F138" s="150" t="s">
        <v>1068</v>
      </c>
      <c r="G138" s="51"/>
      <c r="H138" s="12" t="s">
        <v>205</v>
      </c>
      <c r="I138" s="12" t="s">
        <v>236</v>
      </c>
      <c r="J138" s="433" t="s">
        <v>237</v>
      </c>
      <c r="K138" s="23" t="s">
        <v>238</v>
      </c>
      <c r="L138" s="13" t="s">
        <v>239</v>
      </c>
      <c r="M138" s="13" t="s">
        <v>240</v>
      </c>
      <c r="N138" s="13"/>
      <c r="O138" s="161">
        <v>0</v>
      </c>
      <c r="P138" s="50" t="s">
        <v>1120</v>
      </c>
      <c r="Q138" s="162"/>
      <c r="R138" s="186">
        <f t="shared" si="14"/>
        <v>0</v>
      </c>
      <c r="S138" s="186">
        <f>'Kosten + Lebensdauer'!Q123</f>
        <v>40</v>
      </c>
      <c r="T138" s="23"/>
      <c r="U138" s="23"/>
      <c r="V138" s="179">
        <f aca="true" t="shared" si="20" ref="V138:V202">IF(S138&lt;=50,(50/S138)-1,0)</f>
        <v>0.25</v>
      </c>
      <c r="W138" s="86">
        <f t="shared" si="17"/>
        <v>1</v>
      </c>
      <c r="X138" s="85">
        <f t="shared" si="18"/>
        <v>0</v>
      </c>
      <c r="Y138" s="85">
        <f t="shared" si="15"/>
        <v>0</v>
      </c>
      <c r="Z138" s="145">
        <f>PRODUCT(O138,'Kosten + Lebensdauer'!V123)</f>
        <v>0</v>
      </c>
      <c r="AA138" s="85">
        <f t="shared" si="19"/>
        <v>0</v>
      </c>
      <c r="AB138" s="85">
        <f t="shared" si="16"/>
        <v>0</v>
      </c>
      <c r="AC138" s="151"/>
      <c r="AD138" s="111"/>
      <c r="AE138" s="13"/>
      <c r="AF138" s="13"/>
    </row>
    <row r="139" spans="1:32" ht="13.5" customHeight="1">
      <c r="A139" s="11">
        <v>772</v>
      </c>
      <c r="B139" s="11">
        <v>792</v>
      </c>
      <c r="C139" s="11">
        <v>1188</v>
      </c>
      <c r="D139" s="12" t="s">
        <v>241</v>
      </c>
      <c r="E139" s="12" t="s">
        <v>869</v>
      </c>
      <c r="F139" s="150" t="s">
        <v>1068</v>
      </c>
      <c r="G139" s="51"/>
      <c r="H139" s="12" t="s">
        <v>205</v>
      </c>
      <c r="I139" s="12" t="s">
        <v>236</v>
      </c>
      <c r="J139" s="433"/>
      <c r="K139" s="23" t="s">
        <v>242</v>
      </c>
      <c r="L139" s="13" t="s">
        <v>239</v>
      </c>
      <c r="M139" s="13" t="s">
        <v>123</v>
      </c>
      <c r="N139" s="13"/>
      <c r="O139" s="161">
        <v>0</v>
      </c>
      <c r="P139" s="50" t="s">
        <v>1120</v>
      </c>
      <c r="Q139" s="162"/>
      <c r="R139" s="186">
        <f t="shared" si="14"/>
        <v>0</v>
      </c>
      <c r="S139" s="186">
        <f>'Kosten + Lebensdauer'!Q124</f>
        <v>25</v>
      </c>
      <c r="T139" s="23"/>
      <c r="U139" s="23"/>
      <c r="V139" s="179">
        <f t="shared" si="20"/>
        <v>1</v>
      </c>
      <c r="W139" s="86">
        <f t="shared" si="17"/>
        <v>1</v>
      </c>
      <c r="X139" s="85">
        <f t="shared" si="18"/>
        <v>0</v>
      </c>
      <c r="Y139" s="85">
        <f t="shared" si="15"/>
        <v>0</v>
      </c>
      <c r="Z139" s="145">
        <f>PRODUCT(O139,'Kosten + Lebensdauer'!V124)</f>
        <v>0</v>
      </c>
      <c r="AA139" s="85">
        <f t="shared" si="19"/>
        <v>0</v>
      </c>
      <c r="AB139" s="85">
        <f t="shared" si="16"/>
        <v>0</v>
      </c>
      <c r="AC139" s="151"/>
      <c r="AD139" s="111"/>
      <c r="AE139" s="13"/>
      <c r="AF139" s="13"/>
    </row>
    <row r="140" spans="1:32" ht="13.5" customHeight="1">
      <c r="A140" s="11">
        <v>773</v>
      </c>
      <c r="B140" s="11">
        <v>793</v>
      </c>
      <c r="C140" s="11">
        <v>1190</v>
      </c>
      <c r="D140" s="12" t="s">
        <v>243</v>
      </c>
      <c r="E140" s="12" t="s">
        <v>869</v>
      </c>
      <c r="F140" s="150" t="s">
        <v>1068</v>
      </c>
      <c r="G140" s="51"/>
      <c r="H140" s="12" t="s">
        <v>205</v>
      </c>
      <c r="I140" s="12" t="s">
        <v>244</v>
      </c>
      <c r="J140" s="433"/>
      <c r="K140" s="23" t="s">
        <v>245</v>
      </c>
      <c r="L140" s="13" t="s">
        <v>239</v>
      </c>
      <c r="M140" s="13" t="s">
        <v>116</v>
      </c>
      <c r="N140" s="13"/>
      <c r="O140" s="161">
        <v>0</v>
      </c>
      <c r="P140" s="50" t="s">
        <v>1120</v>
      </c>
      <c r="Q140" s="162"/>
      <c r="R140" s="186">
        <f t="shared" si="14"/>
        <v>0</v>
      </c>
      <c r="S140" s="186">
        <f>'Kosten + Lebensdauer'!Q125</f>
        <v>15</v>
      </c>
      <c r="T140" s="23"/>
      <c r="U140" s="23"/>
      <c r="V140" s="179">
        <f t="shared" si="20"/>
        <v>2.3333333333333335</v>
      </c>
      <c r="W140" s="86">
        <f t="shared" si="17"/>
        <v>3</v>
      </c>
      <c r="X140" s="85">
        <f t="shared" si="18"/>
        <v>0</v>
      </c>
      <c r="Y140" s="85">
        <f t="shared" si="15"/>
        <v>0</v>
      </c>
      <c r="Z140" s="145">
        <f>PRODUCT(O140,'Kosten + Lebensdauer'!V125)</f>
        <v>0</v>
      </c>
      <c r="AA140" s="85">
        <f t="shared" si="19"/>
        <v>0</v>
      </c>
      <c r="AB140" s="85">
        <f t="shared" si="16"/>
        <v>0</v>
      </c>
      <c r="AC140" s="151"/>
      <c r="AD140" s="111"/>
      <c r="AE140" s="13"/>
      <c r="AF140" s="13"/>
    </row>
    <row r="141" spans="1:32" ht="13.5" customHeight="1">
      <c r="A141" s="11">
        <v>774</v>
      </c>
      <c r="B141" s="11">
        <v>794</v>
      </c>
      <c r="C141" s="11">
        <v>1189</v>
      </c>
      <c r="D141" s="12" t="s">
        <v>246</v>
      </c>
      <c r="E141" s="12" t="s">
        <v>869</v>
      </c>
      <c r="F141" s="150" t="s">
        <v>1068</v>
      </c>
      <c r="G141" s="51"/>
      <c r="H141" s="12" t="s">
        <v>205</v>
      </c>
      <c r="I141" s="12" t="s">
        <v>247</v>
      </c>
      <c r="J141" s="433"/>
      <c r="K141" s="23" t="s">
        <v>248</v>
      </c>
      <c r="L141" s="13" t="s">
        <v>239</v>
      </c>
      <c r="M141" s="13" t="s">
        <v>120</v>
      </c>
      <c r="N141" s="13"/>
      <c r="O141" s="161">
        <v>0</v>
      </c>
      <c r="P141" s="50" t="s">
        <v>1120</v>
      </c>
      <c r="Q141" s="162"/>
      <c r="R141" s="186">
        <f t="shared" si="14"/>
        <v>0</v>
      </c>
      <c r="S141" s="186">
        <f>'Kosten + Lebensdauer'!Q126</f>
        <v>10</v>
      </c>
      <c r="T141" s="23"/>
      <c r="U141" s="23"/>
      <c r="V141" s="179">
        <f t="shared" si="20"/>
        <v>4</v>
      </c>
      <c r="W141" s="86">
        <f t="shared" si="17"/>
        <v>4</v>
      </c>
      <c r="X141" s="85">
        <f t="shared" si="18"/>
        <v>0</v>
      </c>
      <c r="Y141" s="85">
        <f t="shared" si="15"/>
        <v>0</v>
      </c>
      <c r="Z141" s="145">
        <f>PRODUCT(O141,'Kosten + Lebensdauer'!V126)</f>
        <v>0</v>
      </c>
      <c r="AA141" s="85">
        <f t="shared" si="19"/>
        <v>0</v>
      </c>
      <c r="AB141" s="85">
        <f t="shared" si="16"/>
        <v>0</v>
      </c>
      <c r="AC141" s="151"/>
      <c r="AD141" s="111"/>
      <c r="AE141" s="13"/>
      <c r="AF141" s="13"/>
    </row>
    <row r="142" spans="1:32" ht="13.5" customHeight="1">
      <c r="A142" s="11">
        <v>775</v>
      </c>
      <c r="B142" s="11">
        <v>795</v>
      </c>
      <c r="C142" s="11">
        <v>1191</v>
      </c>
      <c r="D142" s="12" t="s">
        <v>249</v>
      </c>
      <c r="E142" s="12" t="s">
        <v>869</v>
      </c>
      <c r="F142" s="150" t="s">
        <v>1068</v>
      </c>
      <c r="G142" s="51"/>
      <c r="H142" s="12" t="s">
        <v>205</v>
      </c>
      <c r="I142" s="12" t="s">
        <v>250</v>
      </c>
      <c r="J142" s="433"/>
      <c r="K142" s="23" t="s">
        <v>251</v>
      </c>
      <c r="L142" s="13" t="s">
        <v>239</v>
      </c>
      <c r="M142" s="13" t="s">
        <v>872</v>
      </c>
      <c r="N142" s="13"/>
      <c r="O142" s="161">
        <v>0</v>
      </c>
      <c r="P142" s="50" t="s">
        <v>1120</v>
      </c>
      <c r="Q142" s="162"/>
      <c r="R142" s="186">
        <f t="shared" si="14"/>
        <v>0</v>
      </c>
      <c r="S142" s="186">
        <f>'Kosten + Lebensdauer'!Q127</f>
        <v>30</v>
      </c>
      <c r="T142" s="23"/>
      <c r="U142" s="23"/>
      <c r="V142" s="179">
        <f t="shared" si="20"/>
        <v>0.6666666666666667</v>
      </c>
      <c r="W142" s="86">
        <f t="shared" si="17"/>
        <v>1</v>
      </c>
      <c r="X142" s="85">
        <f t="shared" si="18"/>
        <v>0</v>
      </c>
      <c r="Y142" s="85">
        <f t="shared" si="15"/>
        <v>0</v>
      </c>
      <c r="Z142" s="145">
        <f>PRODUCT(O142,'Kosten + Lebensdauer'!V127)</f>
        <v>0</v>
      </c>
      <c r="AA142" s="85">
        <f t="shared" si="19"/>
        <v>0</v>
      </c>
      <c r="AB142" s="85">
        <f t="shared" si="16"/>
        <v>0</v>
      </c>
      <c r="AC142" s="151"/>
      <c r="AD142" s="111"/>
      <c r="AE142" s="13"/>
      <c r="AF142" s="13"/>
    </row>
    <row r="143" spans="1:32" ht="13.5" customHeight="1">
      <c r="A143" s="11">
        <v>776</v>
      </c>
      <c r="B143" s="11">
        <v>796</v>
      </c>
      <c r="C143" s="11">
        <v>1192</v>
      </c>
      <c r="D143" s="12" t="s">
        <v>252</v>
      </c>
      <c r="E143" s="12" t="s">
        <v>869</v>
      </c>
      <c r="F143" s="150" t="s">
        <v>1068</v>
      </c>
      <c r="G143" s="51"/>
      <c r="H143" s="12" t="s">
        <v>205</v>
      </c>
      <c r="I143" s="12" t="s">
        <v>253</v>
      </c>
      <c r="J143" s="433"/>
      <c r="K143" s="23" t="s">
        <v>254</v>
      </c>
      <c r="L143" s="13" t="s">
        <v>239</v>
      </c>
      <c r="M143" s="13" t="s">
        <v>255</v>
      </c>
      <c r="N143" s="13"/>
      <c r="O143" s="161">
        <v>0</v>
      </c>
      <c r="P143" s="50" t="s">
        <v>1120</v>
      </c>
      <c r="Q143" s="162"/>
      <c r="R143" s="186">
        <f t="shared" si="14"/>
        <v>0</v>
      </c>
      <c r="S143" s="186">
        <f>'Kosten + Lebensdauer'!Q128</f>
        <v>60</v>
      </c>
      <c r="T143" s="23"/>
      <c r="U143" s="23"/>
      <c r="V143" s="179">
        <f t="shared" si="20"/>
        <v>0</v>
      </c>
      <c r="W143" s="86">
        <f t="shared" si="17"/>
        <v>0</v>
      </c>
      <c r="X143" s="85">
        <f t="shared" si="18"/>
        <v>0</v>
      </c>
      <c r="Y143" s="85">
        <f t="shared" si="15"/>
        <v>0</v>
      </c>
      <c r="Z143" s="145">
        <f>PRODUCT(O143,'Kosten + Lebensdauer'!V128)</f>
        <v>0</v>
      </c>
      <c r="AA143" s="85">
        <f t="shared" si="19"/>
        <v>0</v>
      </c>
      <c r="AB143" s="85">
        <f t="shared" si="16"/>
        <v>0</v>
      </c>
      <c r="AC143" s="151"/>
      <c r="AD143" s="111"/>
      <c r="AE143" s="13"/>
      <c r="AF143" s="13"/>
    </row>
    <row r="144" spans="1:32" ht="15.75" customHeight="1">
      <c r="A144" s="11"/>
      <c r="B144" s="11"/>
      <c r="C144" s="11"/>
      <c r="D144" s="12"/>
      <c r="E144" s="12"/>
      <c r="F144" s="150"/>
      <c r="G144" s="15">
        <v>534</v>
      </c>
      <c r="H144" s="16"/>
      <c r="I144" s="16"/>
      <c r="J144" s="21" t="s">
        <v>256</v>
      </c>
      <c r="K144" s="22"/>
      <c r="L144" s="12"/>
      <c r="M144" s="12"/>
      <c r="N144" s="12"/>
      <c r="O144" s="47"/>
      <c r="P144" s="47"/>
      <c r="Q144" s="47"/>
      <c r="R144" s="99"/>
      <c r="S144" s="99"/>
      <c r="T144" s="22"/>
      <c r="U144" s="22"/>
      <c r="V144" s="181"/>
      <c r="W144" s="121"/>
      <c r="X144" s="48"/>
      <c r="Y144" s="48"/>
      <c r="Z144" s="48"/>
      <c r="AA144" s="48"/>
      <c r="AB144" s="48"/>
      <c r="AC144" s="152"/>
      <c r="AD144" s="69"/>
      <c r="AE144" s="12"/>
      <c r="AF144" s="12"/>
    </row>
    <row r="145" spans="1:32" ht="13.5" customHeight="1">
      <c r="A145" s="11">
        <v>777</v>
      </c>
      <c r="B145" s="11">
        <v>798</v>
      </c>
      <c r="C145" s="11">
        <v>455</v>
      </c>
      <c r="D145" s="12" t="s">
        <v>257</v>
      </c>
      <c r="E145" s="12" t="s">
        <v>869</v>
      </c>
      <c r="F145" s="150" t="s">
        <v>1068</v>
      </c>
      <c r="G145" s="51"/>
      <c r="H145" s="12" t="s">
        <v>256</v>
      </c>
      <c r="I145" s="12" t="s">
        <v>258</v>
      </c>
      <c r="J145" s="420" t="s">
        <v>259</v>
      </c>
      <c r="K145" s="22" t="s">
        <v>260</v>
      </c>
      <c r="L145" s="12" t="s">
        <v>261</v>
      </c>
      <c r="M145" s="12" t="s">
        <v>262</v>
      </c>
      <c r="N145" s="12"/>
      <c r="O145" s="161">
        <v>0</v>
      </c>
      <c r="P145" s="25" t="s">
        <v>53</v>
      </c>
      <c r="Q145" s="162"/>
      <c r="R145" s="99">
        <f aca="true" t="shared" si="21" ref="R145:R207">PRODUCT(O145,Q145)</f>
        <v>0</v>
      </c>
      <c r="S145" s="99">
        <f>'Kosten + Lebensdauer'!Q130</f>
        <v>70</v>
      </c>
      <c r="T145" s="22"/>
      <c r="U145" s="22"/>
      <c r="V145" s="181">
        <f t="shared" si="20"/>
        <v>0</v>
      </c>
      <c r="W145" s="121">
        <f t="shared" si="17"/>
        <v>0</v>
      </c>
      <c r="X145" s="48">
        <f t="shared" si="18"/>
        <v>0</v>
      </c>
      <c r="Y145" s="48">
        <f t="shared" si="15"/>
        <v>0</v>
      </c>
      <c r="Z145" s="48">
        <f>PRODUCT(O145,'Kosten + Lebensdauer'!V130)</f>
        <v>0</v>
      </c>
      <c r="AA145" s="48">
        <f t="shared" si="19"/>
        <v>0</v>
      </c>
      <c r="AB145" s="48">
        <f t="shared" si="16"/>
        <v>0</v>
      </c>
      <c r="AC145" s="152"/>
      <c r="AD145" s="69"/>
      <c r="AE145" s="12"/>
      <c r="AF145" s="12"/>
    </row>
    <row r="146" spans="1:32" ht="13.5" customHeight="1">
      <c r="A146" s="11">
        <v>778</v>
      </c>
      <c r="B146" s="11">
        <v>799</v>
      </c>
      <c r="C146" s="11">
        <v>462</v>
      </c>
      <c r="D146" s="12" t="s">
        <v>263</v>
      </c>
      <c r="E146" s="12" t="s">
        <v>869</v>
      </c>
      <c r="F146" s="150" t="s">
        <v>1068</v>
      </c>
      <c r="G146" s="51"/>
      <c r="H146" s="12" t="s">
        <v>256</v>
      </c>
      <c r="I146" s="12" t="s">
        <v>264</v>
      </c>
      <c r="J146" s="420"/>
      <c r="K146" s="22" t="s">
        <v>265</v>
      </c>
      <c r="L146" s="12" t="s">
        <v>261</v>
      </c>
      <c r="M146" s="12" t="s">
        <v>18</v>
      </c>
      <c r="N146" s="12"/>
      <c r="O146" s="161">
        <v>0</v>
      </c>
      <c r="P146" s="25" t="s">
        <v>53</v>
      </c>
      <c r="Q146" s="162"/>
      <c r="R146" s="99">
        <f t="shared" si="21"/>
        <v>0</v>
      </c>
      <c r="S146" s="99">
        <f>'Kosten + Lebensdauer'!Q131</f>
        <v>50</v>
      </c>
      <c r="T146" s="22" t="s">
        <v>6</v>
      </c>
      <c r="U146" s="22"/>
      <c r="V146" s="181">
        <f t="shared" si="20"/>
        <v>0</v>
      </c>
      <c r="W146" s="121">
        <f t="shared" si="17"/>
        <v>0</v>
      </c>
      <c r="X146" s="48">
        <f t="shared" si="18"/>
        <v>0</v>
      </c>
      <c r="Y146" s="48">
        <f t="shared" si="15"/>
        <v>0</v>
      </c>
      <c r="Z146" s="48">
        <f>PRODUCT(O146,'Kosten + Lebensdauer'!V131)</f>
        <v>0</v>
      </c>
      <c r="AA146" s="48">
        <f t="shared" si="19"/>
        <v>0</v>
      </c>
      <c r="AB146" s="48">
        <f t="shared" si="16"/>
        <v>0</v>
      </c>
      <c r="AC146" s="152"/>
      <c r="AD146" s="69"/>
      <c r="AE146" s="12"/>
      <c r="AF146" s="12"/>
    </row>
    <row r="147" spans="1:32" ht="13.5" customHeight="1">
      <c r="A147" s="11">
        <v>779</v>
      </c>
      <c r="B147" s="11">
        <v>804</v>
      </c>
      <c r="C147" s="11">
        <v>461</v>
      </c>
      <c r="D147" s="12" t="s">
        <v>266</v>
      </c>
      <c r="E147" s="12" t="s">
        <v>869</v>
      </c>
      <c r="F147" s="150" t="s">
        <v>1068</v>
      </c>
      <c r="G147" s="51"/>
      <c r="H147" s="12" t="s">
        <v>256</v>
      </c>
      <c r="I147" s="12" t="s">
        <v>267</v>
      </c>
      <c r="J147" s="420"/>
      <c r="K147" s="22" t="s">
        <v>268</v>
      </c>
      <c r="L147" s="12" t="s">
        <v>261</v>
      </c>
      <c r="M147" s="12" t="s">
        <v>10</v>
      </c>
      <c r="N147" s="12"/>
      <c r="O147" s="161">
        <v>0</v>
      </c>
      <c r="P147" s="25" t="s">
        <v>53</v>
      </c>
      <c r="Q147" s="162"/>
      <c r="R147" s="99">
        <f t="shared" si="21"/>
        <v>0</v>
      </c>
      <c r="S147" s="99">
        <f>'Kosten + Lebensdauer'!Q132</f>
        <v>35</v>
      </c>
      <c r="T147" s="22" t="s">
        <v>6</v>
      </c>
      <c r="U147" s="22"/>
      <c r="V147" s="181">
        <f t="shared" si="20"/>
        <v>0.4285714285714286</v>
      </c>
      <c r="W147" s="121">
        <f t="shared" si="17"/>
        <v>1</v>
      </c>
      <c r="X147" s="48">
        <f t="shared" si="18"/>
        <v>0</v>
      </c>
      <c r="Y147" s="48">
        <f t="shared" si="15"/>
        <v>0</v>
      </c>
      <c r="Z147" s="48">
        <f>PRODUCT(O147,'Kosten + Lebensdauer'!V132)</f>
        <v>0</v>
      </c>
      <c r="AA147" s="48">
        <f t="shared" si="19"/>
        <v>0</v>
      </c>
      <c r="AB147" s="48">
        <f t="shared" si="16"/>
        <v>0</v>
      </c>
      <c r="AC147" s="152"/>
      <c r="AD147" s="69"/>
      <c r="AE147" s="12"/>
      <c r="AF147" s="12"/>
    </row>
    <row r="148" spans="1:32" ht="13.5" customHeight="1">
      <c r="A148" s="11">
        <v>780</v>
      </c>
      <c r="B148" s="11">
        <v>805</v>
      </c>
      <c r="C148" s="11">
        <v>0</v>
      </c>
      <c r="D148" s="12" t="s">
        <v>269</v>
      </c>
      <c r="E148" s="12" t="s">
        <v>869</v>
      </c>
      <c r="F148" s="150" t="s">
        <v>1068</v>
      </c>
      <c r="G148" s="51"/>
      <c r="H148" s="12" t="s">
        <v>256</v>
      </c>
      <c r="I148" s="12" t="s">
        <v>270</v>
      </c>
      <c r="J148" s="420"/>
      <c r="K148" s="22" t="s">
        <v>271</v>
      </c>
      <c r="L148" s="12" t="s">
        <v>261</v>
      </c>
      <c r="M148" s="12" t="s">
        <v>14</v>
      </c>
      <c r="N148" s="12"/>
      <c r="O148" s="161">
        <v>0</v>
      </c>
      <c r="P148" s="25" t="s">
        <v>53</v>
      </c>
      <c r="Q148" s="162"/>
      <c r="R148" s="99">
        <f t="shared" si="21"/>
        <v>0</v>
      </c>
      <c r="S148" s="99">
        <f>'Kosten + Lebensdauer'!Q133</f>
        <v>25</v>
      </c>
      <c r="T148" s="22" t="s">
        <v>6</v>
      </c>
      <c r="U148" s="22"/>
      <c r="V148" s="181">
        <f t="shared" si="20"/>
        <v>1</v>
      </c>
      <c r="W148" s="121">
        <f t="shared" si="17"/>
        <v>1</v>
      </c>
      <c r="X148" s="48">
        <f t="shared" si="18"/>
        <v>0</v>
      </c>
      <c r="Y148" s="48">
        <f t="shared" si="15"/>
        <v>0</v>
      </c>
      <c r="Z148" s="48">
        <f>PRODUCT(O148,'Kosten + Lebensdauer'!V133)</f>
        <v>0</v>
      </c>
      <c r="AA148" s="48">
        <f t="shared" si="19"/>
        <v>0</v>
      </c>
      <c r="AB148" s="48">
        <f t="shared" si="16"/>
        <v>0</v>
      </c>
      <c r="AC148" s="152"/>
      <c r="AD148" s="69"/>
      <c r="AE148" s="12"/>
      <c r="AF148" s="12"/>
    </row>
    <row r="149" spans="1:32" ht="13.5" customHeight="1">
      <c r="A149" s="11">
        <v>781</v>
      </c>
      <c r="B149" s="11">
        <v>800</v>
      </c>
      <c r="C149" s="11">
        <v>468</v>
      </c>
      <c r="D149" s="12" t="s">
        <v>272</v>
      </c>
      <c r="E149" s="12" t="s">
        <v>869</v>
      </c>
      <c r="F149" s="150" t="s">
        <v>1068</v>
      </c>
      <c r="G149" s="51"/>
      <c r="H149" s="12" t="s">
        <v>256</v>
      </c>
      <c r="I149" s="12" t="s">
        <v>273</v>
      </c>
      <c r="J149" s="420"/>
      <c r="K149" s="22" t="s">
        <v>274</v>
      </c>
      <c r="L149" s="12" t="s">
        <v>261</v>
      </c>
      <c r="M149" s="12" t="s">
        <v>957</v>
      </c>
      <c r="N149" s="12"/>
      <c r="O149" s="161">
        <v>0</v>
      </c>
      <c r="P149" s="25" t="s">
        <v>53</v>
      </c>
      <c r="Q149" s="162"/>
      <c r="R149" s="99">
        <f t="shared" si="21"/>
        <v>0</v>
      </c>
      <c r="S149" s="99">
        <f>'Kosten + Lebensdauer'!Q134</f>
        <v>70</v>
      </c>
      <c r="T149" s="22" t="s">
        <v>275</v>
      </c>
      <c r="U149" s="22"/>
      <c r="V149" s="181">
        <f t="shared" si="20"/>
        <v>0</v>
      </c>
      <c r="W149" s="121">
        <f t="shared" si="17"/>
        <v>0</v>
      </c>
      <c r="X149" s="48">
        <f t="shared" si="18"/>
        <v>0</v>
      </c>
      <c r="Y149" s="48">
        <f t="shared" si="15"/>
        <v>0</v>
      </c>
      <c r="Z149" s="48">
        <f>PRODUCT(O149,'Kosten + Lebensdauer'!V134)</f>
        <v>0</v>
      </c>
      <c r="AA149" s="48">
        <f t="shared" si="19"/>
        <v>0</v>
      </c>
      <c r="AB149" s="48">
        <f t="shared" si="16"/>
        <v>0</v>
      </c>
      <c r="AC149" s="152"/>
      <c r="AD149" s="113"/>
      <c r="AE149" s="12"/>
      <c r="AF149" s="12"/>
    </row>
    <row r="150" spans="1:32" ht="13.5" customHeight="1">
      <c r="A150" s="11">
        <v>782</v>
      </c>
      <c r="B150" s="11">
        <v>802</v>
      </c>
      <c r="C150" s="11">
        <v>460</v>
      </c>
      <c r="D150" s="12" t="s">
        <v>276</v>
      </c>
      <c r="E150" s="12" t="s">
        <v>869</v>
      </c>
      <c r="F150" s="150" t="s">
        <v>1068</v>
      </c>
      <c r="G150" s="51"/>
      <c r="H150" s="12" t="s">
        <v>256</v>
      </c>
      <c r="I150" s="12" t="s">
        <v>277</v>
      </c>
      <c r="J150" s="420"/>
      <c r="K150" s="22" t="s">
        <v>278</v>
      </c>
      <c r="L150" s="12" t="s">
        <v>261</v>
      </c>
      <c r="M150" s="12" t="s">
        <v>22</v>
      </c>
      <c r="N150" s="12"/>
      <c r="O150" s="161">
        <v>0</v>
      </c>
      <c r="P150" s="25" t="s">
        <v>53</v>
      </c>
      <c r="Q150" s="162"/>
      <c r="R150" s="99">
        <f t="shared" si="21"/>
        <v>0</v>
      </c>
      <c r="S150" s="99">
        <f>'Kosten + Lebensdauer'!Q135</f>
        <v>100</v>
      </c>
      <c r="T150" s="22"/>
      <c r="U150" s="22"/>
      <c r="V150" s="181">
        <f t="shared" si="20"/>
        <v>0</v>
      </c>
      <c r="W150" s="121">
        <f t="shared" si="17"/>
        <v>0</v>
      </c>
      <c r="X150" s="48">
        <f t="shared" si="18"/>
        <v>0</v>
      </c>
      <c r="Y150" s="48">
        <f t="shared" si="15"/>
        <v>0</v>
      </c>
      <c r="Z150" s="48">
        <f>PRODUCT(O150,'Kosten + Lebensdauer'!V135)</f>
        <v>0</v>
      </c>
      <c r="AA150" s="48">
        <f t="shared" si="19"/>
        <v>0</v>
      </c>
      <c r="AB150" s="48">
        <f t="shared" si="16"/>
        <v>0</v>
      </c>
      <c r="AC150" s="152"/>
      <c r="AD150" s="69"/>
      <c r="AE150" s="12"/>
      <c r="AF150" s="12"/>
    </row>
    <row r="151" spans="1:32" ht="13.5" customHeight="1">
      <c r="A151" s="11">
        <v>783</v>
      </c>
      <c r="B151" s="11">
        <v>803</v>
      </c>
      <c r="C151" s="11">
        <v>457</v>
      </c>
      <c r="D151" s="12" t="s">
        <v>279</v>
      </c>
      <c r="E151" s="12" t="s">
        <v>869</v>
      </c>
      <c r="F151" s="150" t="s">
        <v>1068</v>
      </c>
      <c r="G151" s="51"/>
      <c r="H151" s="12" t="s">
        <v>256</v>
      </c>
      <c r="I151" s="12" t="s">
        <v>280</v>
      </c>
      <c r="J151" s="420"/>
      <c r="K151" s="22" t="s">
        <v>281</v>
      </c>
      <c r="L151" s="12" t="s">
        <v>261</v>
      </c>
      <c r="M151" s="12" t="s">
        <v>1112</v>
      </c>
      <c r="N151" s="12"/>
      <c r="O151" s="161">
        <v>0</v>
      </c>
      <c r="P151" s="25" t="s">
        <v>53</v>
      </c>
      <c r="Q151" s="162"/>
      <c r="R151" s="99">
        <f t="shared" si="21"/>
        <v>0</v>
      </c>
      <c r="S151" s="99">
        <f>'Kosten + Lebensdauer'!Q136</f>
        <v>80</v>
      </c>
      <c r="T151" s="22"/>
      <c r="U151" s="22"/>
      <c r="V151" s="181">
        <f t="shared" si="20"/>
        <v>0</v>
      </c>
      <c r="W151" s="121">
        <f t="shared" si="17"/>
        <v>0</v>
      </c>
      <c r="X151" s="48">
        <f t="shared" si="18"/>
        <v>0</v>
      </c>
      <c r="Y151" s="48">
        <f t="shared" si="15"/>
        <v>0</v>
      </c>
      <c r="Z151" s="48">
        <f>PRODUCT(O151,'Kosten + Lebensdauer'!V136)</f>
        <v>0</v>
      </c>
      <c r="AA151" s="48">
        <f t="shared" si="19"/>
        <v>0</v>
      </c>
      <c r="AB151" s="48">
        <f t="shared" si="16"/>
        <v>0</v>
      </c>
      <c r="AC151" s="152"/>
      <c r="AD151" s="69"/>
      <c r="AE151" s="12"/>
      <c r="AF151" s="12"/>
    </row>
    <row r="152" spans="1:32" ht="13.5" customHeight="1">
      <c r="A152" s="11">
        <v>784</v>
      </c>
      <c r="B152" s="11">
        <v>797</v>
      </c>
      <c r="C152" s="11">
        <v>456</v>
      </c>
      <c r="D152" s="12" t="s">
        <v>282</v>
      </c>
      <c r="E152" s="12" t="s">
        <v>869</v>
      </c>
      <c r="F152" s="150" t="s">
        <v>1068</v>
      </c>
      <c r="G152" s="51"/>
      <c r="H152" s="12" t="s">
        <v>256</v>
      </c>
      <c r="I152" s="12" t="s">
        <v>283</v>
      </c>
      <c r="J152" s="420"/>
      <c r="K152" s="22" t="s">
        <v>284</v>
      </c>
      <c r="L152" s="12" t="s">
        <v>261</v>
      </c>
      <c r="M152" s="12" t="s">
        <v>285</v>
      </c>
      <c r="N152" s="12"/>
      <c r="O152" s="161">
        <v>0</v>
      </c>
      <c r="P152" s="25" t="s">
        <v>53</v>
      </c>
      <c r="Q152" s="162"/>
      <c r="R152" s="99">
        <f t="shared" si="21"/>
        <v>0</v>
      </c>
      <c r="S152" s="99" t="e">
        <f>'Kosten + Lebensdauer'!#REF!</f>
        <v>#REF!</v>
      </c>
      <c r="T152" s="22"/>
      <c r="U152" s="22"/>
      <c r="V152" s="181" t="e">
        <f t="shared" si="20"/>
        <v>#REF!</v>
      </c>
      <c r="W152" s="121" t="e">
        <f t="shared" si="17"/>
        <v>#REF!</v>
      </c>
      <c r="X152" s="48" t="e">
        <f t="shared" si="18"/>
        <v>#REF!</v>
      </c>
      <c r="Y152" s="48" t="e">
        <f t="shared" si="15"/>
        <v>#VALUE!</v>
      </c>
      <c r="Z152" s="48" t="e">
        <f>PRODUCT(O152,'Kosten + Lebensdauer'!#REF!)</f>
        <v>#REF!</v>
      </c>
      <c r="AA152" s="48" t="e">
        <f t="shared" si="19"/>
        <v>#VALUE!</v>
      </c>
      <c r="AB152" s="48" t="e">
        <f t="shared" si="16"/>
        <v>#VALUE!</v>
      </c>
      <c r="AC152" s="152"/>
      <c r="AD152" s="69"/>
      <c r="AE152" s="12"/>
      <c r="AF152" s="12"/>
    </row>
    <row r="153" spans="1:32" ht="27" customHeight="1">
      <c r="A153" s="11">
        <v>785</v>
      </c>
      <c r="B153" s="11">
        <v>806</v>
      </c>
      <c r="C153" s="11">
        <v>466</v>
      </c>
      <c r="D153" s="12" t="s">
        <v>286</v>
      </c>
      <c r="E153" s="12" t="s">
        <v>869</v>
      </c>
      <c r="F153" s="150" t="s">
        <v>1068</v>
      </c>
      <c r="G153" s="51"/>
      <c r="H153" s="12" t="s">
        <v>256</v>
      </c>
      <c r="I153" s="12" t="s">
        <v>287</v>
      </c>
      <c r="J153" s="420"/>
      <c r="K153" s="22" t="s">
        <v>288</v>
      </c>
      <c r="L153" s="12" t="s">
        <v>261</v>
      </c>
      <c r="M153" s="12" t="s">
        <v>289</v>
      </c>
      <c r="N153" s="12"/>
      <c r="O153" s="161">
        <v>0</v>
      </c>
      <c r="P153" s="25" t="s">
        <v>53</v>
      </c>
      <c r="Q153" s="162"/>
      <c r="R153" s="99">
        <f t="shared" si="21"/>
        <v>0</v>
      </c>
      <c r="S153" s="99" t="e">
        <f>'Kosten + Lebensdauer'!#REF!</f>
        <v>#REF!</v>
      </c>
      <c r="T153" s="22" t="s">
        <v>6</v>
      </c>
      <c r="U153" s="22"/>
      <c r="V153" s="181" t="e">
        <f t="shared" si="20"/>
        <v>#REF!</v>
      </c>
      <c r="W153" s="121" t="e">
        <f t="shared" si="17"/>
        <v>#REF!</v>
      </c>
      <c r="X153" s="48" t="e">
        <f t="shared" si="18"/>
        <v>#REF!</v>
      </c>
      <c r="Y153" s="48" t="e">
        <f t="shared" si="15"/>
        <v>#VALUE!</v>
      </c>
      <c r="Z153" s="48" t="e">
        <f>PRODUCT(O153,'Kosten + Lebensdauer'!#REF!)</f>
        <v>#REF!</v>
      </c>
      <c r="AA153" s="48" t="e">
        <f t="shared" si="19"/>
        <v>#VALUE!</v>
      </c>
      <c r="AB153" s="48" t="e">
        <f t="shared" si="16"/>
        <v>#VALUE!</v>
      </c>
      <c r="AC153" s="152"/>
      <c r="AD153" s="69"/>
      <c r="AE153" s="12"/>
      <c r="AF153" s="12"/>
    </row>
    <row r="154" spans="1:32" ht="13.5" customHeight="1">
      <c r="A154" s="11">
        <v>786</v>
      </c>
      <c r="B154" s="11">
        <v>801</v>
      </c>
      <c r="C154" s="11">
        <v>459</v>
      </c>
      <c r="D154" s="12" t="s">
        <v>290</v>
      </c>
      <c r="E154" s="12" t="s">
        <v>869</v>
      </c>
      <c r="F154" s="150" t="s">
        <v>1068</v>
      </c>
      <c r="G154" s="51"/>
      <c r="H154" s="12" t="s">
        <v>256</v>
      </c>
      <c r="I154" s="12" t="s">
        <v>291</v>
      </c>
      <c r="J154" s="420"/>
      <c r="K154" s="22" t="s">
        <v>292</v>
      </c>
      <c r="L154" s="12" t="s">
        <v>261</v>
      </c>
      <c r="M154" s="12" t="s">
        <v>234</v>
      </c>
      <c r="N154" s="12"/>
      <c r="O154" s="161">
        <v>0</v>
      </c>
      <c r="P154" s="25" t="s">
        <v>53</v>
      </c>
      <c r="Q154" s="162"/>
      <c r="R154" s="99">
        <f t="shared" si="21"/>
        <v>0</v>
      </c>
      <c r="S154" s="99" t="e">
        <f>'Kosten + Lebensdauer'!#REF!</f>
        <v>#REF!</v>
      </c>
      <c r="T154" s="22" t="s">
        <v>293</v>
      </c>
      <c r="U154" s="22"/>
      <c r="V154" s="181" t="e">
        <f t="shared" si="20"/>
        <v>#REF!</v>
      </c>
      <c r="W154" s="121" t="e">
        <f t="shared" si="17"/>
        <v>#REF!</v>
      </c>
      <c r="X154" s="48" t="e">
        <f t="shared" si="18"/>
        <v>#REF!</v>
      </c>
      <c r="Y154" s="48" t="e">
        <f t="shared" si="15"/>
        <v>#VALUE!</v>
      </c>
      <c r="Z154" s="48" t="e">
        <f>PRODUCT(O154,'Kosten + Lebensdauer'!#REF!)</f>
        <v>#REF!</v>
      </c>
      <c r="AA154" s="48" t="e">
        <f t="shared" si="19"/>
        <v>#VALUE!</v>
      </c>
      <c r="AB154" s="48" t="e">
        <f t="shared" si="16"/>
        <v>#VALUE!</v>
      </c>
      <c r="AC154" s="152"/>
      <c r="AD154" s="69"/>
      <c r="AE154" s="12"/>
      <c r="AF154" s="12"/>
    </row>
    <row r="155" spans="1:32" ht="13.5" customHeight="1">
      <c r="A155" s="11">
        <v>787</v>
      </c>
      <c r="B155" s="11">
        <v>807</v>
      </c>
      <c r="C155" s="11">
        <v>474</v>
      </c>
      <c r="D155" s="12" t="s">
        <v>294</v>
      </c>
      <c r="E155" s="12" t="s">
        <v>869</v>
      </c>
      <c r="F155" s="150" t="s">
        <v>1068</v>
      </c>
      <c r="G155" s="51"/>
      <c r="H155" s="12" t="s">
        <v>256</v>
      </c>
      <c r="I155" s="12" t="s">
        <v>295</v>
      </c>
      <c r="J155" s="433" t="s">
        <v>296</v>
      </c>
      <c r="K155" s="23" t="s">
        <v>297</v>
      </c>
      <c r="L155" s="13" t="s">
        <v>298</v>
      </c>
      <c r="M155" s="13" t="s">
        <v>1086</v>
      </c>
      <c r="N155" s="13"/>
      <c r="O155" s="161">
        <v>0</v>
      </c>
      <c r="P155" s="50" t="s">
        <v>874</v>
      </c>
      <c r="Q155" s="162"/>
      <c r="R155" s="186">
        <f t="shared" si="21"/>
        <v>0</v>
      </c>
      <c r="S155" s="186" t="e">
        <f>'Kosten + Lebensdauer'!#REF!</f>
        <v>#REF!</v>
      </c>
      <c r="T155" s="23" t="s">
        <v>299</v>
      </c>
      <c r="U155" s="23"/>
      <c r="V155" s="179" t="e">
        <f t="shared" si="20"/>
        <v>#REF!</v>
      </c>
      <c r="W155" s="86" t="e">
        <f t="shared" si="17"/>
        <v>#REF!</v>
      </c>
      <c r="X155" s="85" t="e">
        <f t="shared" si="18"/>
        <v>#REF!</v>
      </c>
      <c r="Y155" s="85" t="e">
        <f t="shared" si="15"/>
        <v>#VALUE!</v>
      </c>
      <c r="Z155" s="145" t="e">
        <f>PRODUCT(O155,'Kosten + Lebensdauer'!#REF!)</f>
        <v>#REF!</v>
      </c>
      <c r="AA155" s="85" t="e">
        <f t="shared" si="19"/>
        <v>#VALUE!</v>
      </c>
      <c r="AB155" s="85" t="e">
        <f t="shared" si="16"/>
        <v>#VALUE!</v>
      </c>
      <c r="AC155" s="151"/>
      <c r="AD155" s="114"/>
      <c r="AE155" s="13"/>
      <c r="AF155" s="13"/>
    </row>
    <row r="156" spans="1:32" ht="13.5" customHeight="1">
      <c r="A156" s="11">
        <v>788</v>
      </c>
      <c r="B156" s="11">
        <v>808</v>
      </c>
      <c r="C156" s="11">
        <v>475</v>
      </c>
      <c r="D156" s="12" t="s">
        <v>300</v>
      </c>
      <c r="E156" s="12" t="s">
        <v>869</v>
      </c>
      <c r="F156" s="150" t="s">
        <v>1068</v>
      </c>
      <c r="G156" s="51"/>
      <c r="H156" s="12" t="s">
        <v>256</v>
      </c>
      <c r="I156" s="12" t="s">
        <v>301</v>
      </c>
      <c r="J156" s="433"/>
      <c r="K156" s="23" t="s">
        <v>302</v>
      </c>
      <c r="L156" s="13" t="s">
        <v>298</v>
      </c>
      <c r="M156" s="13" t="s">
        <v>303</v>
      </c>
      <c r="N156" s="13"/>
      <c r="O156" s="161">
        <v>0</v>
      </c>
      <c r="P156" s="50" t="s">
        <v>874</v>
      </c>
      <c r="Q156" s="162"/>
      <c r="R156" s="186">
        <f t="shared" si="21"/>
        <v>0</v>
      </c>
      <c r="S156" s="186" t="e">
        <f>'Kosten + Lebensdauer'!#REF!</f>
        <v>#REF!</v>
      </c>
      <c r="T156" s="23"/>
      <c r="U156" s="23"/>
      <c r="V156" s="179" t="e">
        <f t="shared" si="20"/>
        <v>#REF!</v>
      </c>
      <c r="W156" s="86" t="e">
        <f t="shared" si="17"/>
        <v>#REF!</v>
      </c>
      <c r="X156" s="85" t="e">
        <f t="shared" si="18"/>
        <v>#REF!</v>
      </c>
      <c r="Y156" s="85" t="e">
        <f t="shared" si="15"/>
        <v>#VALUE!</v>
      </c>
      <c r="Z156" s="145" t="e">
        <f>PRODUCT(O156,'Kosten + Lebensdauer'!#REF!)</f>
        <v>#REF!</v>
      </c>
      <c r="AA156" s="85" t="e">
        <f t="shared" si="19"/>
        <v>#VALUE!</v>
      </c>
      <c r="AB156" s="85" t="e">
        <f t="shared" si="16"/>
        <v>#VALUE!</v>
      </c>
      <c r="AC156" s="151"/>
      <c r="AD156" s="111"/>
      <c r="AE156" s="13"/>
      <c r="AF156" s="13"/>
    </row>
    <row r="157" spans="1:32" ht="13.5" customHeight="1">
      <c r="A157" s="11">
        <v>792</v>
      </c>
      <c r="B157" s="11">
        <v>812</v>
      </c>
      <c r="C157" s="11">
        <v>471</v>
      </c>
      <c r="D157" s="12" t="s">
        <v>304</v>
      </c>
      <c r="E157" s="12" t="s">
        <v>869</v>
      </c>
      <c r="F157" s="150" t="s">
        <v>1068</v>
      </c>
      <c r="G157" s="51"/>
      <c r="H157" s="12" t="s">
        <v>256</v>
      </c>
      <c r="I157" s="12" t="s">
        <v>305</v>
      </c>
      <c r="J157" s="420" t="s">
        <v>306</v>
      </c>
      <c r="K157" s="22" t="s">
        <v>307</v>
      </c>
      <c r="L157" s="12" t="s">
        <v>308</v>
      </c>
      <c r="M157" s="12" t="s">
        <v>309</v>
      </c>
      <c r="N157" s="12"/>
      <c r="O157" s="161">
        <v>0</v>
      </c>
      <c r="P157" s="25" t="s">
        <v>874</v>
      </c>
      <c r="Q157" s="162"/>
      <c r="R157" s="99">
        <f t="shared" si="21"/>
        <v>0</v>
      </c>
      <c r="S157" s="99" t="e">
        <f>'Kosten + Lebensdauer'!#REF!</f>
        <v>#REF!</v>
      </c>
      <c r="T157" s="22"/>
      <c r="U157" s="22"/>
      <c r="V157" s="181" t="e">
        <f t="shared" si="20"/>
        <v>#REF!</v>
      </c>
      <c r="W157" s="121" t="e">
        <f t="shared" si="17"/>
        <v>#REF!</v>
      </c>
      <c r="X157" s="48" t="e">
        <f t="shared" si="18"/>
        <v>#REF!</v>
      </c>
      <c r="Y157" s="48" t="e">
        <f t="shared" si="15"/>
        <v>#VALUE!</v>
      </c>
      <c r="Z157" s="48" t="e">
        <f>PRODUCT(O157,'Kosten + Lebensdauer'!#REF!)</f>
        <v>#REF!</v>
      </c>
      <c r="AA157" s="48" t="e">
        <f t="shared" si="19"/>
        <v>#VALUE!</v>
      </c>
      <c r="AB157" s="48" t="e">
        <f t="shared" si="16"/>
        <v>#VALUE!</v>
      </c>
      <c r="AC157" s="152"/>
      <c r="AD157" s="69"/>
      <c r="AE157" s="12"/>
      <c r="AF157" s="12"/>
    </row>
    <row r="158" spans="1:32" ht="15.75" customHeight="1">
      <c r="A158" s="11">
        <v>793</v>
      </c>
      <c r="B158" s="11">
        <v>813</v>
      </c>
      <c r="C158" s="11">
        <v>473</v>
      </c>
      <c r="D158" s="12" t="s">
        <v>310</v>
      </c>
      <c r="E158" s="12" t="s">
        <v>869</v>
      </c>
      <c r="F158" s="150" t="s">
        <v>1068</v>
      </c>
      <c r="G158" s="51"/>
      <c r="H158" s="12" t="s">
        <v>256</v>
      </c>
      <c r="I158" s="12" t="s">
        <v>311</v>
      </c>
      <c r="J158" s="420"/>
      <c r="K158" s="22" t="s">
        <v>312</v>
      </c>
      <c r="L158" s="12" t="s">
        <v>308</v>
      </c>
      <c r="M158" s="12" t="s">
        <v>5</v>
      </c>
      <c r="N158" s="12"/>
      <c r="O158" s="161">
        <v>0</v>
      </c>
      <c r="P158" s="25" t="s">
        <v>874</v>
      </c>
      <c r="Q158" s="162"/>
      <c r="R158" s="99">
        <f t="shared" si="21"/>
        <v>0</v>
      </c>
      <c r="S158" s="99" t="e">
        <f>'Kosten + Lebensdauer'!#REF!</f>
        <v>#REF!</v>
      </c>
      <c r="T158" s="22" t="s">
        <v>6</v>
      </c>
      <c r="U158" s="22"/>
      <c r="V158" s="181" t="e">
        <f t="shared" si="20"/>
        <v>#REF!</v>
      </c>
      <c r="W158" s="121" t="e">
        <f t="shared" si="17"/>
        <v>#REF!</v>
      </c>
      <c r="X158" s="48" t="e">
        <f t="shared" si="18"/>
        <v>#REF!</v>
      </c>
      <c r="Y158" s="48" t="e">
        <f t="shared" si="15"/>
        <v>#VALUE!</v>
      </c>
      <c r="Z158" s="48" t="e">
        <f>PRODUCT(O158,'Kosten + Lebensdauer'!#REF!)</f>
        <v>#REF!</v>
      </c>
      <c r="AA158" s="48" t="e">
        <f t="shared" si="19"/>
        <v>#VALUE!</v>
      </c>
      <c r="AB158" s="48" t="e">
        <f t="shared" si="16"/>
        <v>#VALUE!</v>
      </c>
      <c r="AC158" s="152"/>
      <c r="AD158" s="69"/>
      <c r="AE158" s="12"/>
      <c r="AF158" s="12"/>
    </row>
    <row r="159" spans="1:32" ht="15.75" customHeight="1">
      <c r="A159" s="11">
        <v>794</v>
      </c>
      <c r="B159" s="11">
        <v>814</v>
      </c>
      <c r="C159" s="11">
        <v>472</v>
      </c>
      <c r="D159" s="12" t="s">
        <v>313</v>
      </c>
      <c r="E159" s="12" t="s">
        <v>869</v>
      </c>
      <c r="F159" s="150" t="s">
        <v>1068</v>
      </c>
      <c r="G159" s="51"/>
      <c r="H159" s="12" t="s">
        <v>256</v>
      </c>
      <c r="I159" s="12" t="s">
        <v>314</v>
      </c>
      <c r="J159" s="420"/>
      <c r="K159" s="22" t="s">
        <v>315</v>
      </c>
      <c r="L159" s="12" t="s">
        <v>308</v>
      </c>
      <c r="M159" s="12" t="s">
        <v>18</v>
      </c>
      <c r="N159" s="12"/>
      <c r="O159" s="161">
        <v>0</v>
      </c>
      <c r="P159" s="25" t="s">
        <v>874</v>
      </c>
      <c r="Q159" s="162"/>
      <c r="R159" s="99">
        <f t="shared" si="21"/>
        <v>0</v>
      </c>
      <c r="S159" s="99" t="e">
        <f>'Kosten + Lebensdauer'!#REF!</f>
        <v>#REF!</v>
      </c>
      <c r="T159" s="22" t="s">
        <v>6</v>
      </c>
      <c r="U159" s="22"/>
      <c r="V159" s="181" t="e">
        <f t="shared" si="20"/>
        <v>#REF!</v>
      </c>
      <c r="W159" s="121" t="e">
        <f t="shared" si="17"/>
        <v>#REF!</v>
      </c>
      <c r="X159" s="48" t="e">
        <f t="shared" si="18"/>
        <v>#REF!</v>
      </c>
      <c r="Y159" s="48" t="e">
        <f t="shared" si="15"/>
        <v>#VALUE!</v>
      </c>
      <c r="Z159" s="48" t="e">
        <f>PRODUCT(O159,'Kosten + Lebensdauer'!#REF!)</f>
        <v>#REF!</v>
      </c>
      <c r="AA159" s="48" t="e">
        <f t="shared" si="19"/>
        <v>#VALUE!</v>
      </c>
      <c r="AB159" s="48" t="e">
        <f t="shared" si="16"/>
        <v>#VALUE!</v>
      </c>
      <c r="AC159" s="152"/>
      <c r="AD159" s="69"/>
      <c r="AE159" s="12"/>
      <c r="AF159" s="12"/>
    </row>
    <row r="160" spans="1:32" ht="15.75" customHeight="1">
      <c r="A160" s="11">
        <v>795</v>
      </c>
      <c r="B160" s="11">
        <v>815</v>
      </c>
      <c r="C160" s="11">
        <v>470</v>
      </c>
      <c r="D160" s="12" t="s">
        <v>316</v>
      </c>
      <c r="E160" s="12" t="s">
        <v>869</v>
      </c>
      <c r="F160" s="150" t="s">
        <v>1068</v>
      </c>
      <c r="G160" s="51"/>
      <c r="H160" s="12" t="s">
        <v>256</v>
      </c>
      <c r="I160" s="12" t="s">
        <v>317</v>
      </c>
      <c r="J160" s="420"/>
      <c r="K160" s="22" t="s">
        <v>318</v>
      </c>
      <c r="L160" s="12" t="s">
        <v>308</v>
      </c>
      <c r="M160" s="12" t="s">
        <v>319</v>
      </c>
      <c r="N160" s="12"/>
      <c r="O160" s="161">
        <v>0</v>
      </c>
      <c r="P160" s="25" t="s">
        <v>874</v>
      </c>
      <c r="Q160" s="162"/>
      <c r="R160" s="99">
        <f t="shared" si="21"/>
        <v>0</v>
      </c>
      <c r="S160" s="99" t="e">
        <f>'Kosten + Lebensdauer'!#REF!</f>
        <v>#REF!</v>
      </c>
      <c r="T160" s="22" t="s">
        <v>320</v>
      </c>
      <c r="U160" s="22"/>
      <c r="V160" s="181" t="e">
        <f t="shared" si="20"/>
        <v>#REF!</v>
      </c>
      <c r="W160" s="121" t="e">
        <f t="shared" si="17"/>
        <v>#REF!</v>
      </c>
      <c r="X160" s="48" t="e">
        <f t="shared" si="18"/>
        <v>#REF!</v>
      </c>
      <c r="Y160" s="48" t="e">
        <f t="shared" si="15"/>
        <v>#VALUE!</v>
      </c>
      <c r="Z160" s="48" t="e">
        <f>PRODUCT(O160,'Kosten + Lebensdauer'!#REF!)</f>
        <v>#REF!</v>
      </c>
      <c r="AA160" s="48" t="e">
        <f t="shared" si="19"/>
        <v>#VALUE!</v>
      </c>
      <c r="AB160" s="48" t="e">
        <f t="shared" si="16"/>
        <v>#VALUE!</v>
      </c>
      <c r="AC160" s="152"/>
      <c r="AD160" s="69"/>
      <c r="AE160" s="12"/>
      <c r="AF160" s="12"/>
    </row>
    <row r="161" spans="1:32" ht="15.75" customHeight="1">
      <c r="A161" s="11">
        <v>796</v>
      </c>
      <c r="B161" s="11">
        <v>816</v>
      </c>
      <c r="C161" s="11">
        <v>469</v>
      </c>
      <c r="D161" s="12" t="s">
        <v>321</v>
      </c>
      <c r="E161" s="12" t="s">
        <v>869</v>
      </c>
      <c r="F161" s="150" t="s">
        <v>1068</v>
      </c>
      <c r="G161" s="51"/>
      <c r="H161" s="12" t="s">
        <v>256</v>
      </c>
      <c r="I161" s="12" t="s">
        <v>322</v>
      </c>
      <c r="J161" s="420"/>
      <c r="K161" s="22" t="s">
        <v>323</v>
      </c>
      <c r="L161" s="12" t="s">
        <v>308</v>
      </c>
      <c r="M161" s="12" t="s">
        <v>324</v>
      </c>
      <c r="N161" s="12"/>
      <c r="O161" s="161">
        <v>0</v>
      </c>
      <c r="P161" s="25" t="s">
        <v>874</v>
      </c>
      <c r="Q161" s="162"/>
      <c r="R161" s="99">
        <f t="shared" si="21"/>
        <v>0</v>
      </c>
      <c r="S161" s="99" t="e">
        <f>'Kosten + Lebensdauer'!#REF!</f>
        <v>#REF!</v>
      </c>
      <c r="T161" s="22"/>
      <c r="U161" s="22"/>
      <c r="V161" s="181" t="e">
        <f t="shared" si="20"/>
        <v>#REF!</v>
      </c>
      <c r="W161" s="121" t="e">
        <f t="shared" si="17"/>
        <v>#REF!</v>
      </c>
      <c r="X161" s="48" t="e">
        <f t="shared" si="18"/>
        <v>#REF!</v>
      </c>
      <c r="Y161" s="48" t="e">
        <f t="shared" si="15"/>
        <v>#VALUE!</v>
      </c>
      <c r="Z161" s="48" t="e">
        <f>PRODUCT(O161,'Kosten + Lebensdauer'!#REF!)</f>
        <v>#REF!</v>
      </c>
      <c r="AA161" s="48" t="e">
        <f t="shared" si="19"/>
        <v>#VALUE!</v>
      </c>
      <c r="AB161" s="48" t="e">
        <f t="shared" si="16"/>
        <v>#VALUE!</v>
      </c>
      <c r="AC161" s="152"/>
      <c r="AD161" s="69"/>
      <c r="AE161" s="12"/>
      <c r="AF161" s="12"/>
    </row>
    <row r="162" spans="1:32" ht="15.75" customHeight="1">
      <c r="A162" s="11">
        <v>789</v>
      </c>
      <c r="B162" s="11">
        <v>809</v>
      </c>
      <c r="C162" s="11">
        <v>479</v>
      </c>
      <c r="D162" s="12" t="s">
        <v>325</v>
      </c>
      <c r="E162" s="12" t="s">
        <v>869</v>
      </c>
      <c r="F162" s="150" t="s">
        <v>1068</v>
      </c>
      <c r="G162" s="51"/>
      <c r="H162" s="12" t="s">
        <v>256</v>
      </c>
      <c r="I162" s="12" t="s">
        <v>326</v>
      </c>
      <c r="J162" s="433" t="s">
        <v>327</v>
      </c>
      <c r="K162" s="23" t="s">
        <v>328</v>
      </c>
      <c r="L162" s="13" t="s">
        <v>329</v>
      </c>
      <c r="M162" s="13" t="s">
        <v>22</v>
      </c>
      <c r="N162" s="13"/>
      <c r="O162" s="161">
        <v>0</v>
      </c>
      <c r="P162" s="50" t="s">
        <v>874</v>
      </c>
      <c r="Q162" s="162"/>
      <c r="R162" s="186">
        <f t="shared" si="21"/>
        <v>0</v>
      </c>
      <c r="S162" s="186">
        <f>'Kosten + Lebensdauer'!Q137</f>
        <v>80</v>
      </c>
      <c r="T162" s="23"/>
      <c r="U162" s="23"/>
      <c r="V162" s="179">
        <f t="shared" si="20"/>
        <v>0</v>
      </c>
      <c r="W162" s="86">
        <f t="shared" si="17"/>
        <v>0</v>
      </c>
      <c r="X162" s="85">
        <f t="shared" si="18"/>
        <v>0</v>
      </c>
      <c r="Y162" s="85">
        <f t="shared" si="15"/>
        <v>0</v>
      </c>
      <c r="Z162" s="145">
        <f>PRODUCT(O162,'Kosten + Lebensdauer'!V137)</f>
        <v>0</v>
      </c>
      <c r="AA162" s="85">
        <f t="shared" si="19"/>
        <v>0</v>
      </c>
      <c r="AB162" s="85">
        <f t="shared" si="16"/>
        <v>0</v>
      </c>
      <c r="AC162" s="151"/>
      <c r="AD162" s="111"/>
      <c r="AE162" s="13"/>
      <c r="AF162" s="13"/>
    </row>
    <row r="163" spans="1:32" ht="27" customHeight="1">
      <c r="A163" s="11">
        <v>790</v>
      </c>
      <c r="B163" s="11">
        <v>810</v>
      </c>
      <c r="C163" s="11">
        <v>476</v>
      </c>
      <c r="D163" s="12" t="s">
        <v>330</v>
      </c>
      <c r="E163" s="12" t="s">
        <v>869</v>
      </c>
      <c r="F163" s="150" t="s">
        <v>1068</v>
      </c>
      <c r="G163" s="51"/>
      <c r="H163" s="12" t="s">
        <v>256</v>
      </c>
      <c r="I163" s="12" t="s">
        <v>331</v>
      </c>
      <c r="J163" s="433"/>
      <c r="K163" s="23" t="s">
        <v>332</v>
      </c>
      <c r="L163" s="13" t="s">
        <v>329</v>
      </c>
      <c r="M163" s="13" t="s">
        <v>1119</v>
      </c>
      <c r="N163" s="13"/>
      <c r="O163" s="161">
        <v>0</v>
      </c>
      <c r="P163" s="50" t="s">
        <v>874</v>
      </c>
      <c r="Q163" s="162"/>
      <c r="R163" s="186">
        <f t="shared" si="21"/>
        <v>0</v>
      </c>
      <c r="S163" s="186">
        <f>'Kosten + Lebensdauer'!Q138</f>
        <v>60</v>
      </c>
      <c r="T163" s="23" t="s">
        <v>333</v>
      </c>
      <c r="U163" s="23"/>
      <c r="V163" s="179">
        <f t="shared" si="20"/>
        <v>0</v>
      </c>
      <c r="W163" s="86">
        <f t="shared" si="17"/>
        <v>0</v>
      </c>
      <c r="X163" s="85">
        <f t="shared" si="18"/>
        <v>0</v>
      </c>
      <c r="Y163" s="85">
        <f t="shared" si="15"/>
        <v>0</v>
      </c>
      <c r="Z163" s="145">
        <f>PRODUCT(O163,'Kosten + Lebensdauer'!V138)</f>
        <v>0</v>
      </c>
      <c r="AA163" s="85">
        <f t="shared" si="19"/>
        <v>0</v>
      </c>
      <c r="AB163" s="85">
        <f t="shared" si="16"/>
        <v>0</v>
      </c>
      <c r="AC163" s="151"/>
      <c r="AD163" s="111"/>
      <c r="AE163" s="13"/>
      <c r="AF163" s="13"/>
    </row>
    <row r="164" spans="1:32" ht="15.75" customHeight="1">
      <c r="A164" s="11">
        <v>791</v>
      </c>
      <c r="B164" s="11">
        <v>811</v>
      </c>
      <c r="C164" s="11">
        <v>480</v>
      </c>
      <c r="D164" s="12" t="s">
        <v>334</v>
      </c>
      <c r="E164" s="12" t="s">
        <v>869</v>
      </c>
      <c r="F164" s="150" t="s">
        <v>1068</v>
      </c>
      <c r="G164" s="51"/>
      <c r="H164" s="12" t="s">
        <v>256</v>
      </c>
      <c r="I164" s="12" t="s">
        <v>335</v>
      </c>
      <c r="J164" s="433"/>
      <c r="K164" s="23" t="s">
        <v>336</v>
      </c>
      <c r="L164" s="13" t="s">
        <v>329</v>
      </c>
      <c r="M164" s="13" t="s">
        <v>337</v>
      </c>
      <c r="N164" s="13"/>
      <c r="O164" s="161">
        <v>0</v>
      </c>
      <c r="P164" s="50" t="s">
        <v>874</v>
      </c>
      <c r="Q164" s="162"/>
      <c r="R164" s="186">
        <f t="shared" si="21"/>
        <v>0</v>
      </c>
      <c r="S164" s="186">
        <f>'Kosten + Lebensdauer'!Q139</f>
        <v>30</v>
      </c>
      <c r="T164" s="23" t="s">
        <v>117</v>
      </c>
      <c r="U164" s="23"/>
      <c r="V164" s="179">
        <f t="shared" si="20"/>
        <v>0.6666666666666667</v>
      </c>
      <c r="W164" s="86">
        <f t="shared" si="17"/>
        <v>1</v>
      </c>
      <c r="X164" s="85">
        <f t="shared" si="18"/>
        <v>0</v>
      </c>
      <c r="Y164" s="85">
        <f t="shared" si="15"/>
        <v>0</v>
      </c>
      <c r="Z164" s="145">
        <f>PRODUCT(O164,'Kosten + Lebensdauer'!V139)</f>
        <v>0</v>
      </c>
      <c r="AA164" s="85">
        <f t="shared" si="19"/>
        <v>0</v>
      </c>
      <c r="AB164" s="85">
        <f t="shared" si="16"/>
        <v>0</v>
      </c>
      <c r="AC164" s="151"/>
      <c r="AD164" s="111"/>
      <c r="AE164" s="13"/>
      <c r="AF164" s="13"/>
    </row>
    <row r="165" spans="1:32" ht="15.75" customHeight="1">
      <c r="A165" s="11"/>
      <c r="B165" s="11"/>
      <c r="C165" s="11"/>
      <c r="D165" s="12"/>
      <c r="E165" s="12"/>
      <c r="F165" s="150"/>
      <c r="G165" s="15">
        <v>535</v>
      </c>
      <c r="H165" s="16"/>
      <c r="I165" s="16"/>
      <c r="J165" s="16" t="s">
        <v>338</v>
      </c>
      <c r="K165" s="22"/>
      <c r="L165" s="12"/>
      <c r="M165" s="12"/>
      <c r="N165" s="12"/>
      <c r="O165" s="47"/>
      <c r="P165" s="47"/>
      <c r="Q165" s="47"/>
      <c r="R165" s="99"/>
      <c r="S165" s="99"/>
      <c r="T165" s="71"/>
      <c r="U165" s="22"/>
      <c r="V165" s="181"/>
      <c r="W165" s="121"/>
      <c r="X165" s="48"/>
      <c r="Y165" s="48"/>
      <c r="Z165" s="48"/>
      <c r="AA165" s="48"/>
      <c r="AB165" s="48"/>
      <c r="AC165" s="152"/>
      <c r="AD165" s="69"/>
      <c r="AE165" s="12"/>
      <c r="AF165" s="12"/>
    </row>
    <row r="166" spans="1:32" ht="15.75" customHeight="1">
      <c r="A166" s="11">
        <v>797</v>
      </c>
      <c r="B166" s="11">
        <v>817</v>
      </c>
      <c r="C166" s="11">
        <v>984</v>
      </c>
      <c r="D166" s="12" t="s">
        <v>339</v>
      </c>
      <c r="E166" s="12" t="s">
        <v>869</v>
      </c>
      <c r="F166" s="150" t="s">
        <v>1068</v>
      </c>
      <c r="G166" s="51"/>
      <c r="H166" s="12" t="s">
        <v>338</v>
      </c>
      <c r="I166" s="12" t="s">
        <v>340</v>
      </c>
      <c r="J166" s="420" t="s">
        <v>341</v>
      </c>
      <c r="K166" s="22" t="s">
        <v>342</v>
      </c>
      <c r="L166" s="12" t="s">
        <v>343</v>
      </c>
      <c r="M166" s="12" t="s">
        <v>887</v>
      </c>
      <c r="N166" s="12"/>
      <c r="O166" s="161">
        <v>0</v>
      </c>
      <c r="P166" s="25" t="s">
        <v>53</v>
      </c>
      <c r="Q166" s="162"/>
      <c r="R166" s="99">
        <f t="shared" si="21"/>
        <v>0</v>
      </c>
      <c r="S166" s="99">
        <f>'Kosten + Lebensdauer'!Q141</f>
        <v>60</v>
      </c>
      <c r="T166" s="22"/>
      <c r="U166" s="22"/>
      <c r="V166" s="181">
        <f t="shared" si="20"/>
        <v>0</v>
      </c>
      <c r="W166" s="121">
        <f t="shared" si="17"/>
        <v>0</v>
      </c>
      <c r="X166" s="48">
        <f t="shared" si="18"/>
        <v>0</v>
      </c>
      <c r="Y166" s="48">
        <f t="shared" si="15"/>
        <v>0</v>
      </c>
      <c r="Z166" s="48">
        <f>PRODUCT(O166,'Kosten + Lebensdauer'!V141)</f>
        <v>0</v>
      </c>
      <c r="AA166" s="48">
        <f t="shared" si="19"/>
        <v>0</v>
      </c>
      <c r="AB166" s="48">
        <f t="shared" si="16"/>
        <v>0</v>
      </c>
      <c r="AC166" s="152"/>
      <c r="AD166" s="69"/>
      <c r="AE166" s="12"/>
      <c r="AF166" s="12"/>
    </row>
    <row r="167" spans="1:32" ht="15.75" customHeight="1">
      <c r="A167" s="11">
        <v>798</v>
      </c>
      <c r="B167" s="11">
        <v>818</v>
      </c>
      <c r="C167" s="11">
        <v>982</v>
      </c>
      <c r="D167" s="12" t="s">
        <v>344</v>
      </c>
      <c r="E167" s="12" t="s">
        <v>869</v>
      </c>
      <c r="F167" s="150" t="s">
        <v>1068</v>
      </c>
      <c r="G167" s="51"/>
      <c r="H167" s="12" t="s">
        <v>338</v>
      </c>
      <c r="I167" s="12" t="s">
        <v>345</v>
      </c>
      <c r="J167" s="420"/>
      <c r="K167" s="22" t="s">
        <v>346</v>
      </c>
      <c r="L167" s="12" t="s">
        <v>343</v>
      </c>
      <c r="M167" s="12" t="s">
        <v>1112</v>
      </c>
      <c r="N167" s="12"/>
      <c r="O167" s="161">
        <v>0</v>
      </c>
      <c r="P167" s="25" t="s">
        <v>53</v>
      </c>
      <c r="Q167" s="162"/>
      <c r="R167" s="99">
        <f t="shared" si="21"/>
        <v>0</v>
      </c>
      <c r="S167" s="99">
        <f>'Kosten + Lebensdauer'!Q142</f>
        <v>40</v>
      </c>
      <c r="T167" s="22"/>
      <c r="U167" s="22"/>
      <c r="V167" s="181">
        <f t="shared" si="20"/>
        <v>0.25</v>
      </c>
      <c r="W167" s="121">
        <f t="shared" si="17"/>
        <v>1</v>
      </c>
      <c r="X167" s="48">
        <f t="shared" si="18"/>
        <v>0</v>
      </c>
      <c r="Y167" s="48">
        <f t="shared" si="15"/>
        <v>0</v>
      </c>
      <c r="Z167" s="48">
        <f>PRODUCT(O167,'Kosten + Lebensdauer'!V143)</f>
        <v>0</v>
      </c>
      <c r="AA167" s="48">
        <f t="shared" si="19"/>
        <v>0</v>
      </c>
      <c r="AB167" s="48">
        <f t="shared" si="16"/>
        <v>0</v>
      </c>
      <c r="AC167" s="152"/>
      <c r="AD167" s="69"/>
      <c r="AE167" s="12"/>
      <c r="AF167" s="12"/>
    </row>
    <row r="168" spans="1:32" ht="18" customHeight="1">
      <c r="A168" s="11"/>
      <c r="B168" s="11"/>
      <c r="C168" s="11"/>
      <c r="D168" s="12"/>
      <c r="E168" s="12"/>
      <c r="F168" s="150"/>
      <c r="G168" s="15">
        <v>538</v>
      </c>
      <c r="H168" s="16"/>
      <c r="I168" s="16"/>
      <c r="J168" s="21" t="s">
        <v>347</v>
      </c>
      <c r="K168" s="22"/>
      <c r="L168" s="12"/>
      <c r="M168" s="12"/>
      <c r="N168" s="12"/>
      <c r="O168" s="47"/>
      <c r="P168" s="47"/>
      <c r="Q168" s="47"/>
      <c r="R168" s="99"/>
      <c r="S168" s="99"/>
      <c r="T168" s="22"/>
      <c r="U168" s="22"/>
      <c r="V168" s="181"/>
      <c r="W168" s="121"/>
      <c r="X168" s="48"/>
      <c r="Y168" s="48"/>
      <c r="Z168" s="48"/>
      <c r="AA168" s="48"/>
      <c r="AB168" s="48"/>
      <c r="AC168" s="152"/>
      <c r="AD168" s="69"/>
      <c r="AE168" s="12"/>
      <c r="AF168" s="12"/>
    </row>
    <row r="169" spans="1:32" ht="13.5" customHeight="1">
      <c r="A169" s="11">
        <v>800</v>
      </c>
      <c r="B169" s="11">
        <v>820</v>
      </c>
      <c r="C169" s="11">
        <v>1563</v>
      </c>
      <c r="D169" s="12" t="s">
        <v>348</v>
      </c>
      <c r="E169" s="12" t="s">
        <v>869</v>
      </c>
      <c r="F169" s="150" t="s">
        <v>1068</v>
      </c>
      <c r="G169" s="51"/>
      <c r="H169" s="12" t="s">
        <v>347</v>
      </c>
      <c r="I169" s="12" t="s">
        <v>349</v>
      </c>
      <c r="J169" s="433" t="s">
        <v>350</v>
      </c>
      <c r="K169" s="23" t="s">
        <v>351</v>
      </c>
      <c r="L169" s="13" t="s">
        <v>352</v>
      </c>
      <c r="M169" s="13" t="s">
        <v>353</v>
      </c>
      <c r="N169" s="13"/>
      <c r="O169" s="161">
        <v>0</v>
      </c>
      <c r="P169" s="50" t="s">
        <v>53</v>
      </c>
      <c r="Q169" s="162"/>
      <c r="R169" s="186">
        <f t="shared" si="21"/>
        <v>0</v>
      </c>
      <c r="S169" s="186">
        <f>'Kosten + Lebensdauer'!Q152</f>
        <v>25</v>
      </c>
      <c r="T169" s="23"/>
      <c r="U169" s="23"/>
      <c r="V169" s="179">
        <f t="shared" si="20"/>
        <v>1</v>
      </c>
      <c r="W169" s="86">
        <f t="shared" si="17"/>
        <v>1</v>
      </c>
      <c r="X169" s="85">
        <f t="shared" si="18"/>
        <v>0</v>
      </c>
      <c r="Y169" s="85">
        <f t="shared" si="15"/>
        <v>0</v>
      </c>
      <c r="Z169" s="145">
        <f>PRODUCT(O169,'Kosten + Lebensdauer'!V152)</f>
        <v>0</v>
      </c>
      <c r="AA169" s="85">
        <f t="shared" si="19"/>
        <v>0</v>
      </c>
      <c r="AB169" s="85">
        <f t="shared" si="16"/>
        <v>0</v>
      </c>
      <c r="AC169" s="151"/>
      <c r="AD169" s="111"/>
      <c r="AE169" s="13"/>
      <c r="AF169" s="13"/>
    </row>
    <row r="170" spans="1:32" ht="13.5" customHeight="1">
      <c r="A170" s="11">
        <v>802</v>
      </c>
      <c r="B170" s="11">
        <v>822</v>
      </c>
      <c r="C170" s="11">
        <v>1560</v>
      </c>
      <c r="D170" s="12" t="s">
        <v>354</v>
      </c>
      <c r="E170" s="12" t="s">
        <v>869</v>
      </c>
      <c r="F170" s="150" t="s">
        <v>1068</v>
      </c>
      <c r="G170" s="51"/>
      <c r="H170" s="12" t="s">
        <v>347</v>
      </c>
      <c r="I170" s="12" t="s">
        <v>355</v>
      </c>
      <c r="J170" s="433"/>
      <c r="K170" s="23" t="s">
        <v>356</v>
      </c>
      <c r="L170" s="13" t="s">
        <v>352</v>
      </c>
      <c r="M170" s="13" t="s">
        <v>357</v>
      </c>
      <c r="N170" s="13"/>
      <c r="O170" s="161">
        <v>0</v>
      </c>
      <c r="P170" s="50" t="s">
        <v>53</v>
      </c>
      <c r="Q170" s="162"/>
      <c r="R170" s="186">
        <f t="shared" si="21"/>
        <v>0</v>
      </c>
      <c r="S170" s="186">
        <f>'Kosten + Lebensdauer'!Q153</f>
        <v>40</v>
      </c>
      <c r="T170" s="23"/>
      <c r="U170" s="23"/>
      <c r="V170" s="179">
        <f t="shared" si="20"/>
        <v>0.25</v>
      </c>
      <c r="W170" s="86">
        <f t="shared" si="17"/>
        <v>1</v>
      </c>
      <c r="X170" s="85">
        <f t="shared" si="18"/>
        <v>0</v>
      </c>
      <c r="Y170" s="85">
        <f t="shared" si="15"/>
        <v>0</v>
      </c>
      <c r="Z170" s="145">
        <f>PRODUCT(O170,'Kosten + Lebensdauer'!V153)</f>
        <v>0</v>
      </c>
      <c r="AA170" s="85">
        <f t="shared" si="19"/>
        <v>0</v>
      </c>
      <c r="AB170" s="85">
        <f t="shared" si="16"/>
        <v>0</v>
      </c>
      <c r="AC170" s="151"/>
      <c r="AD170" s="111"/>
      <c r="AE170" s="13"/>
      <c r="AF170" s="13"/>
    </row>
    <row r="171" spans="1:32" ht="27" customHeight="1">
      <c r="A171" s="11"/>
      <c r="B171" s="11"/>
      <c r="C171" s="11"/>
      <c r="D171" s="12"/>
      <c r="E171" s="12"/>
      <c r="F171" s="150"/>
      <c r="G171" s="51"/>
      <c r="H171" s="12"/>
      <c r="I171" s="12"/>
      <c r="J171" s="433"/>
      <c r="K171" s="465" t="s">
        <v>360</v>
      </c>
      <c r="L171" s="13"/>
      <c r="M171" s="13"/>
      <c r="N171" s="129" t="s">
        <v>808</v>
      </c>
      <c r="O171" s="161">
        <v>0</v>
      </c>
      <c r="P171" s="50" t="s">
        <v>53</v>
      </c>
      <c r="Q171" s="162"/>
      <c r="R171" s="186">
        <f t="shared" si="21"/>
        <v>0</v>
      </c>
      <c r="S171" s="186">
        <f>'Kosten + Lebensdauer'!Q154</f>
        <v>25</v>
      </c>
      <c r="T171" s="23"/>
      <c r="U171" s="23"/>
      <c r="V171" s="179">
        <f>IF(S171&lt;=50,(50/S171)-1,0)</f>
        <v>1</v>
      </c>
      <c r="W171" s="86">
        <f>ROUNDUP(V171,0)</f>
        <v>1</v>
      </c>
      <c r="X171" s="85">
        <f>PRODUCT(R171,W171)</f>
        <v>0</v>
      </c>
      <c r="Y171" s="85">
        <f>KOSTENREIHE(R171,S171,1.02,W171)</f>
        <v>0</v>
      </c>
      <c r="Z171" s="145">
        <f>PRODUCT(O171,'Kosten + Lebensdauer'!V154)</f>
        <v>0</v>
      </c>
      <c r="AA171" s="85">
        <f>modul1.KOSTENREIHE(Z171,1,1.02,49)</f>
        <v>0</v>
      </c>
      <c r="AB171" s="85">
        <f>SUM(R171,Y171,Z171,AA171)</f>
        <v>0</v>
      </c>
      <c r="AC171" s="151"/>
      <c r="AD171" s="111"/>
      <c r="AE171" s="13"/>
      <c r="AF171" s="13"/>
    </row>
    <row r="172" spans="1:32" ht="27" customHeight="1">
      <c r="A172" s="11">
        <v>803</v>
      </c>
      <c r="B172" s="11">
        <v>823</v>
      </c>
      <c r="C172" s="11">
        <v>1565</v>
      </c>
      <c r="D172" s="12" t="s">
        <v>358</v>
      </c>
      <c r="E172" s="12" t="s">
        <v>869</v>
      </c>
      <c r="F172" s="150" t="s">
        <v>1068</v>
      </c>
      <c r="G172" s="51"/>
      <c r="H172" s="12" t="s">
        <v>347</v>
      </c>
      <c r="I172" s="12" t="s">
        <v>359</v>
      </c>
      <c r="J172" s="433"/>
      <c r="K172" s="466"/>
      <c r="L172" s="13" t="s">
        <v>352</v>
      </c>
      <c r="M172" s="13" t="s">
        <v>361</v>
      </c>
      <c r="N172" s="129" t="s">
        <v>809</v>
      </c>
      <c r="O172" s="161">
        <v>0</v>
      </c>
      <c r="P172" s="50" t="s">
        <v>53</v>
      </c>
      <c r="Q172" s="162"/>
      <c r="R172" s="186">
        <f t="shared" si="21"/>
        <v>0</v>
      </c>
      <c r="S172" s="186">
        <f>'Kosten + Lebensdauer'!Q155</f>
        <v>25</v>
      </c>
      <c r="T172" s="23"/>
      <c r="U172" s="23"/>
      <c r="V172" s="179">
        <f>IF(S172&lt;=50,(50/S172)-1,0)</f>
        <v>1</v>
      </c>
      <c r="W172" s="86">
        <f>ROUNDUP(V172,0)</f>
        <v>1</v>
      </c>
      <c r="X172" s="85">
        <f>PRODUCT(R172,W172)</f>
        <v>0</v>
      </c>
      <c r="Y172" s="85">
        <f>KOSTENREIHE(R172,S172,1.02,W172)</f>
        <v>0</v>
      </c>
      <c r="Z172" s="145">
        <f>PRODUCT(O172,'Kosten + Lebensdauer'!V155)</f>
        <v>0</v>
      </c>
      <c r="AA172" s="85">
        <f>modul1.KOSTENREIHE(Z172,1,1.02,49)</f>
        <v>0</v>
      </c>
      <c r="AB172" s="85">
        <f>SUM(R172,Y172,Z172,AA172)</f>
        <v>0</v>
      </c>
      <c r="AC172" s="151"/>
      <c r="AD172" s="111"/>
      <c r="AE172" s="13"/>
      <c r="AF172" s="13"/>
    </row>
    <row r="173" spans="1:32" ht="13.5" customHeight="1">
      <c r="A173" s="11">
        <v>804</v>
      </c>
      <c r="B173" s="11">
        <v>824</v>
      </c>
      <c r="C173" s="11">
        <v>1558</v>
      </c>
      <c r="D173" s="12" t="s">
        <v>362</v>
      </c>
      <c r="E173" s="12" t="s">
        <v>869</v>
      </c>
      <c r="F173" s="150" t="s">
        <v>1068</v>
      </c>
      <c r="G173" s="51"/>
      <c r="H173" s="12" t="s">
        <v>347</v>
      </c>
      <c r="I173" s="12" t="s">
        <v>363</v>
      </c>
      <c r="J173" s="433"/>
      <c r="K173" s="23" t="s">
        <v>364</v>
      </c>
      <c r="L173" s="13" t="s">
        <v>352</v>
      </c>
      <c r="M173" s="13" t="s">
        <v>365</v>
      </c>
      <c r="N173" s="13"/>
      <c r="O173" s="161">
        <v>0</v>
      </c>
      <c r="P173" s="50" t="s">
        <v>53</v>
      </c>
      <c r="Q173" s="164"/>
      <c r="R173" s="186">
        <f t="shared" si="21"/>
        <v>0</v>
      </c>
      <c r="S173" s="186">
        <f>'Kosten + Lebensdauer'!Q156</f>
        <v>35</v>
      </c>
      <c r="T173" s="23"/>
      <c r="U173" s="23"/>
      <c r="V173" s="179">
        <f t="shared" si="20"/>
        <v>0.4285714285714286</v>
      </c>
      <c r="W173" s="86">
        <f t="shared" si="17"/>
        <v>1</v>
      </c>
      <c r="X173" s="85">
        <f t="shared" si="18"/>
        <v>0</v>
      </c>
      <c r="Y173" s="85">
        <f t="shared" si="15"/>
        <v>0</v>
      </c>
      <c r="Z173" s="145">
        <f>PRODUCT(O173,'Kosten + Lebensdauer'!V156)</f>
        <v>0</v>
      </c>
      <c r="AA173" s="85">
        <f t="shared" si="19"/>
        <v>0</v>
      </c>
      <c r="AB173" s="85">
        <f t="shared" si="16"/>
        <v>0</v>
      </c>
      <c r="AC173" s="151"/>
      <c r="AD173" s="111"/>
      <c r="AE173" s="13"/>
      <c r="AF173" s="13"/>
    </row>
    <row r="174" spans="1:32" ht="13.5" customHeight="1">
      <c r="A174" s="11">
        <v>805</v>
      </c>
      <c r="B174" s="11">
        <v>825</v>
      </c>
      <c r="C174" s="11">
        <v>1567</v>
      </c>
      <c r="D174" s="12" t="s">
        <v>366</v>
      </c>
      <c r="E174" s="12" t="s">
        <v>869</v>
      </c>
      <c r="F174" s="150" t="s">
        <v>1068</v>
      </c>
      <c r="G174" s="51"/>
      <c r="H174" s="12" t="s">
        <v>347</v>
      </c>
      <c r="I174" s="12" t="s">
        <v>367</v>
      </c>
      <c r="J174" s="433"/>
      <c r="K174" s="23" t="s">
        <v>368</v>
      </c>
      <c r="L174" s="13" t="s">
        <v>352</v>
      </c>
      <c r="M174" s="13" t="s">
        <v>369</v>
      </c>
      <c r="N174" s="13"/>
      <c r="O174" s="161">
        <v>0</v>
      </c>
      <c r="P174" s="50" t="s">
        <v>53</v>
      </c>
      <c r="Q174" s="162"/>
      <c r="R174" s="186">
        <f t="shared" si="21"/>
        <v>0</v>
      </c>
      <c r="S174" s="186">
        <f>'Kosten + Lebensdauer'!Q157</f>
        <v>40</v>
      </c>
      <c r="T174" s="23"/>
      <c r="U174" s="23"/>
      <c r="V174" s="179">
        <f t="shared" si="20"/>
        <v>0.25</v>
      </c>
      <c r="W174" s="86">
        <f t="shared" si="17"/>
        <v>1</v>
      </c>
      <c r="X174" s="85">
        <f t="shared" si="18"/>
        <v>0</v>
      </c>
      <c r="Y174" s="85">
        <f t="shared" si="15"/>
        <v>0</v>
      </c>
      <c r="Z174" s="145">
        <f>PRODUCT(O174,'Kosten + Lebensdauer'!V157)</f>
        <v>0</v>
      </c>
      <c r="AA174" s="85">
        <f t="shared" si="19"/>
        <v>0</v>
      </c>
      <c r="AB174" s="85">
        <f t="shared" si="16"/>
        <v>0</v>
      </c>
      <c r="AC174" s="151"/>
      <c r="AD174" s="111"/>
      <c r="AE174" s="13"/>
      <c r="AF174" s="13"/>
    </row>
    <row r="175" spans="1:32" ht="13.5" customHeight="1">
      <c r="A175" s="11">
        <v>801</v>
      </c>
      <c r="B175" s="11">
        <v>821</v>
      </c>
      <c r="C175" s="11">
        <v>1568</v>
      </c>
      <c r="D175" s="12" t="s">
        <v>370</v>
      </c>
      <c r="E175" s="12" t="s">
        <v>869</v>
      </c>
      <c r="F175" s="150" t="s">
        <v>1068</v>
      </c>
      <c r="G175" s="51"/>
      <c r="H175" s="12" t="s">
        <v>347</v>
      </c>
      <c r="I175" s="12" t="s">
        <v>371</v>
      </c>
      <c r="J175" s="433"/>
      <c r="K175" s="23" t="s">
        <v>372</v>
      </c>
      <c r="L175" s="13" t="s">
        <v>352</v>
      </c>
      <c r="M175" s="13" t="s">
        <v>373</v>
      </c>
      <c r="N175" s="13"/>
      <c r="O175" s="161">
        <v>0</v>
      </c>
      <c r="P175" s="50" t="s">
        <v>53</v>
      </c>
      <c r="Q175" s="162"/>
      <c r="R175" s="186">
        <f t="shared" si="21"/>
        <v>0</v>
      </c>
      <c r="S175" s="186">
        <f>'Kosten + Lebensdauer'!Q158</f>
        <v>30</v>
      </c>
      <c r="T175" s="23"/>
      <c r="U175" s="23"/>
      <c r="V175" s="179">
        <f t="shared" si="20"/>
        <v>0.6666666666666667</v>
      </c>
      <c r="W175" s="86">
        <f t="shared" si="17"/>
        <v>1</v>
      </c>
      <c r="X175" s="85">
        <f t="shared" si="18"/>
        <v>0</v>
      </c>
      <c r="Y175" s="85">
        <f t="shared" si="15"/>
        <v>0</v>
      </c>
      <c r="Z175" s="145">
        <f>PRODUCT(O175,'Kosten + Lebensdauer'!V158)</f>
        <v>0</v>
      </c>
      <c r="AA175" s="85">
        <f t="shared" si="19"/>
        <v>0</v>
      </c>
      <c r="AB175" s="85">
        <f t="shared" si="16"/>
        <v>0</v>
      </c>
      <c r="AC175" s="151"/>
      <c r="AD175" s="111"/>
      <c r="AE175" s="13"/>
      <c r="AF175" s="13"/>
    </row>
    <row r="176" spans="1:32" ht="15.75" customHeight="1" thickBot="1">
      <c r="A176" s="11">
        <v>799</v>
      </c>
      <c r="B176" s="11">
        <v>819</v>
      </c>
      <c r="C176" s="11">
        <v>1559</v>
      </c>
      <c r="D176" s="12" t="s">
        <v>374</v>
      </c>
      <c r="E176" s="12" t="s">
        <v>869</v>
      </c>
      <c r="F176" s="150" t="s">
        <v>1068</v>
      </c>
      <c r="G176" s="51"/>
      <c r="H176" s="12" t="s">
        <v>347</v>
      </c>
      <c r="I176" s="12" t="s">
        <v>375</v>
      </c>
      <c r="J176" s="433"/>
      <c r="K176" s="23" t="s">
        <v>376</v>
      </c>
      <c r="L176" s="13" t="s">
        <v>352</v>
      </c>
      <c r="M176" s="13" t="s">
        <v>377</v>
      </c>
      <c r="N176" s="13"/>
      <c r="O176" s="161">
        <v>0</v>
      </c>
      <c r="P176" s="50" t="s">
        <v>53</v>
      </c>
      <c r="Q176" s="162"/>
      <c r="R176" s="186">
        <f t="shared" si="21"/>
        <v>0</v>
      </c>
      <c r="S176" s="186">
        <f>'Kosten + Lebensdauer'!Q159</f>
        <v>15</v>
      </c>
      <c r="T176" s="23"/>
      <c r="U176" s="23"/>
      <c r="V176" s="179">
        <f t="shared" si="20"/>
        <v>2.3333333333333335</v>
      </c>
      <c r="W176" s="86">
        <f t="shared" si="17"/>
        <v>3</v>
      </c>
      <c r="X176" s="85">
        <f t="shared" si="18"/>
        <v>0</v>
      </c>
      <c r="Y176" s="85">
        <f t="shared" si="15"/>
        <v>0</v>
      </c>
      <c r="Z176" s="145">
        <f>PRODUCT(O176,'Kosten + Lebensdauer'!V159)</f>
        <v>0</v>
      </c>
      <c r="AA176" s="85">
        <f t="shared" si="19"/>
        <v>0</v>
      </c>
      <c r="AB176" s="85">
        <f t="shared" si="16"/>
        <v>0</v>
      </c>
      <c r="AC176" s="151"/>
      <c r="AD176" s="115"/>
      <c r="AE176" s="13"/>
      <c r="AF176" s="13"/>
    </row>
    <row r="177" spans="1:32" s="20" customFormat="1" ht="15.75" customHeight="1">
      <c r="A177" s="19"/>
      <c r="B177" s="19"/>
      <c r="C177" s="19"/>
      <c r="D177" s="16"/>
      <c r="E177" s="16"/>
      <c r="F177" s="9"/>
      <c r="G177" s="194">
        <v>540</v>
      </c>
      <c r="H177" s="195" t="s">
        <v>378</v>
      </c>
      <c r="I177" s="196"/>
      <c r="J177" s="195" t="s">
        <v>378</v>
      </c>
      <c r="K177" s="53"/>
      <c r="L177" s="16"/>
      <c r="M177" s="16"/>
      <c r="N177" s="16"/>
      <c r="O177" s="47"/>
      <c r="P177" s="47"/>
      <c r="Q177" s="47"/>
      <c r="R177" s="99"/>
      <c r="S177" s="99"/>
      <c r="T177" s="53"/>
      <c r="U177" s="53"/>
      <c r="V177" s="181"/>
      <c r="W177" s="121"/>
      <c r="X177" s="48"/>
      <c r="Y177" s="48"/>
      <c r="Z177" s="48"/>
      <c r="AA177" s="48"/>
      <c r="AB177" s="48"/>
      <c r="AC177" s="154"/>
      <c r="AD177" s="67"/>
      <c r="AE177" s="16"/>
      <c r="AF177" s="16"/>
    </row>
    <row r="178" spans="1:32" s="20" customFormat="1" ht="13.5">
      <c r="A178" s="19"/>
      <c r="B178" s="19"/>
      <c r="C178" s="19"/>
      <c r="D178" s="16"/>
      <c r="E178" s="16"/>
      <c r="F178" s="9"/>
      <c r="G178" s="15">
        <v>541</v>
      </c>
      <c r="H178" s="21"/>
      <c r="I178" s="16"/>
      <c r="J178" s="21" t="s">
        <v>379</v>
      </c>
      <c r="K178" s="53"/>
      <c r="L178" s="16"/>
      <c r="M178" s="16"/>
      <c r="N178" s="16"/>
      <c r="O178" s="214"/>
      <c r="P178" s="214"/>
      <c r="Q178" s="214"/>
      <c r="R178" s="99"/>
      <c r="S178" s="99"/>
      <c r="T178" s="214"/>
      <c r="U178" s="214"/>
      <c r="V178" s="215"/>
      <c r="W178" s="214"/>
      <c r="X178" s="214"/>
      <c r="Y178" s="214"/>
      <c r="Z178" s="48"/>
      <c r="AA178" s="214"/>
      <c r="AB178" s="214"/>
      <c r="AC178" s="154"/>
      <c r="AD178" s="69"/>
      <c r="AE178" s="16"/>
      <c r="AF178" s="16"/>
    </row>
    <row r="179" spans="1:32" ht="15.75" customHeight="1">
      <c r="A179" s="11">
        <v>807</v>
      </c>
      <c r="B179" s="11">
        <v>827</v>
      </c>
      <c r="C179" s="11">
        <v>1462</v>
      </c>
      <c r="D179" s="12" t="s">
        <v>380</v>
      </c>
      <c r="E179" s="12" t="s">
        <v>869</v>
      </c>
      <c r="F179" s="150" t="s">
        <v>381</v>
      </c>
      <c r="G179" s="51"/>
      <c r="H179" s="12" t="s">
        <v>379</v>
      </c>
      <c r="I179" s="12" t="s">
        <v>382</v>
      </c>
      <c r="J179" s="420" t="s">
        <v>383</v>
      </c>
      <c r="K179" s="22" t="s">
        <v>384</v>
      </c>
      <c r="L179" s="12" t="s">
        <v>385</v>
      </c>
      <c r="M179" s="12" t="s">
        <v>1112</v>
      </c>
      <c r="N179" s="12"/>
      <c r="O179" s="161">
        <v>0</v>
      </c>
      <c r="P179" s="25" t="s">
        <v>53</v>
      </c>
      <c r="Q179" s="162"/>
      <c r="R179" s="99">
        <f t="shared" si="21"/>
        <v>0</v>
      </c>
      <c r="S179" s="99">
        <f>'Kosten + Lebensdauer'!Q162</f>
        <v>30</v>
      </c>
      <c r="T179" s="22"/>
      <c r="U179" s="22"/>
      <c r="V179" s="181">
        <f t="shared" si="20"/>
        <v>0.6666666666666667</v>
      </c>
      <c r="W179" s="121">
        <f t="shared" si="17"/>
        <v>1</v>
      </c>
      <c r="X179" s="48">
        <f t="shared" si="18"/>
        <v>0</v>
      </c>
      <c r="Y179" s="48">
        <f t="shared" si="15"/>
        <v>0</v>
      </c>
      <c r="Z179" s="48">
        <f>PRODUCT(O179,'Kosten + Lebensdauer'!V162)</f>
        <v>0</v>
      </c>
      <c r="AA179" s="48">
        <f t="shared" si="19"/>
        <v>0</v>
      </c>
      <c r="AB179" s="48">
        <f t="shared" si="16"/>
        <v>0</v>
      </c>
      <c r="AC179" s="152"/>
      <c r="AD179" s="69"/>
      <c r="AE179" s="12"/>
      <c r="AF179" s="12"/>
    </row>
    <row r="180" spans="1:32" ht="15.75" customHeight="1">
      <c r="A180" s="11">
        <v>808</v>
      </c>
      <c r="B180" s="11">
        <v>828</v>
      </c>
      <c r="C180" s="11">
        <v>1460</v>
      </c>
      <c r="D180" s="12" t="s">
        <v>386</v>
      </c>
      <c r="E180" s="12" t="s">
        <v>869</v>
      </c>
      <c r="F180" s="150" t="s">
        <v>381</v>
      </c>
      <c r="G180" s="51"/>
      <c r="H180" s="12" t="s">
        <v>379</v>
      </c>
      <c r="I180" s="12" t="s">
        <v>387</v>
      </c>
      <c r="J180" s="420"/>
      <c r="K180" s="22" t="s">
        <v>388</v>
      </c>
      <c r="L180" s="12" t="s">
        <v>385</v>
      </c>
      <c r="M180" s="12" t="s">
        <v>255</v>
      </c>
      <c r="N180" s="12"/>
      <c r="O180" s="161">
        <v>0</v>
      </c>
      <c r="P180" s="25" t="s">
        <v>53</v>
      </c>
      <c r="Q180" s="162"/>
      <c r="R180" s="99">
        <f t="shared" si="21"/>
        <v>0</v>
      </c>
      <c r="S180" s="99">
        <f>'Kosten + Lebensdauer'!Q163</f>
        <v>60</v>
      </c>
      <c r="T180" s="22"/>
      <c r="U180" s="22"/>
      <c r="V180" s="181">
        <f t="shared" si="20"/>
        <v>0</v>
      </c>
      <c r="W180" s="121">
        <f t="shared" si="17"/>
        <v>0</v>
      </c>
      <c r="X180" s="48">
        <f t="shared" si="18"/>
        <v>0</v>
      </c>
      <c r="Y180" s="48">
        <f t="shared" si="15"/>
        <v>0</v>
      </c>
      <c r="Z180" s="48">
        <f>PRODUCT(O180,'Kosten + Lebensdauer'!V163)</f>
        <v>0</v>
      </c>
      <c r="AA180" s="48">
        <f t="shared" si="19"/>
        <v>0</v>
      </c>
      <c r="AB180" s="48">
        <f t="shared" si="16"/>
        <v>0</v>
      </c>
      <c r="AC180" s="152"/>
      <c r="AD180" s="69"/>
      <c r="AE180" s="12"/>
      <c r="AF180" s="12"/>
    </row>
    <row r="181" spans="1:32" ht="13.5" customHeight="1">
      <c r="A181" s="11">
        <v>809</v>
      </c>
      <c r="B181" s="11">
        <v>829</v>
      </c>
      <c r="C181" s="11">
        <v>1461</v>
      </c>
      <c r="D181" s="12" t="s">
        <v>389</v>
      </c>
      <c r="E181" s="12" t="s">
        <v>869</v>
      </c>
      <c r="F181" s="150" t="s">
        <v>381</v>
      </c>
      <c r="G181" s="51"/>
      <c r="H181" s="12" t="s">
        <v>379</v>
      </c>
      <c r="I181" s="12" t="s">
        <v>390</v>
      </c>
      <c r="J181" s="420"/>
      <c r="K181" s="22" t="s">
        <v>391</v>
      </c>
      <c r="L181" s="12" t="s">
        <v>385</v>
      </c>
      <c r="M181" s="12" t="s">
        <v>22</v>
      </c>
      <c r="N181" s="12"/>
      <c r="O181" s="161">
        <v>0</v>
      </c>
      <c r="P181" s="25" t="s">
        <v>53</v>
      </c>
      <c r="Q181" s="162"/>
      <c r="R181" s="99">
        <f t="shared" si="21"/>
        <v>0</v>
      </c>
      <c r="S181" s="99">
        <f>'Kosten + Lebensdauer'!Q164</f>
        <v>90</v>
      </c>
      <c r="T181" s="22"/>
      <c r="U181" s="22"/>
      <c r="V181" s="181">
        <f t="shared" si="20"/>
        <v>0</v>
      </c>
      <c r="W181" s="121">
        <f t="shared" si="17"/>
        <v>0</v>
      </c>
      <c r="X181" s="48">
        <f t="shared" si="18"/>
        <v>0</v>
      </c>
      <c r="Y181" s="48">
        <f t="shared" si="15"/>
        <v>0</v>
      </c>
      <c r="Z181" s="48">
        <f>PRODUCT(O181,'Kosten + Lebensdauer'!V164)</f>
        <v>0</v>
      </c>
      <c r="AA181" s="48">
        <f t="shared" si="19"/>
        <v>0</v>
      </c>
      <c r="AB181" s="48">
        <f t="shared" si="16"/>
        <v>0</v>
      </c>
      <c r="AC181" s="152"/>
      <c r="AD181" s="69"/>
      <c r="AE181" s="12"/>
      <c r="AF181" s="12"/>
    </row>
    <row r="182" spans="1:32" ht="27.75" customHeight="1">
      <c r="A182" s="11">
        <v>810</v>
      </c>
      <c r="B182" s="11">
        <v>830</v>
      </c>
      <c r="C182" s="11">
        <v>1476</v>
      </c>
      <c r="D182" s="12" t="s">
        <v>392</v>
      </c>
      <c r="E182" s="12" t="s">
        <v>869</v>
      </c>
      <c r="F182" s="150" t="s">
        <v>381</v>
      </c>
      <c r="G182" s="51"/>
      <c r="H182" s="12" t="s">
        <v>379</v>
      </c>
      <c r="I182" s="12" t="s">
        <v>393</v>
      </c>
      <c r="J182" s="23" t="s">
        <v>394</v>
      </c>
      <c r="K182" s="23" t="s">
        <v>395</v>
      </c>
      <c r="L182" s="13" t="s">
        <v>396</v>
      </c>
      <c r="M182" s="13" t="s">
        <v>887</v>
      </c>
      <c r="N182" s="13"/>
      <c r="O182" s="161">
        <v>0</v>
      </c>
      <c r="P182" s="50" t="s">
        <v>53</v>
      </c>
      <c r="Q182" s="162"/>
      <c r="R182" s="186">
        <f t="shared" si="21"/>
        <v>0</v>
      </c>
      <c r="S182" s="186">
        <f>'Kosten + Lebensdauer'!Q165</f>
        <v>60</v>
      </c>
      <c r="T182" s="23"/>
      <c r="U182" s="23"/>
      <c r="V182" s="179">
        <f t="shared" si="20"/>
        <v>0</v>
      </c>
      <c r="W182" s="86">
        <f t="shared" si="17"/>
        <v>0</v>
      </c>
      <c r="X182" s="85">
        <f t="shared" si="18"/>
        <v>0</v>
      </c>
      <c r="Y182" s="85">
        <f t="shared" si="15"/>
        <v>0</v>
      </c>
      <c r="Z182" s="145">
        <f>PRODUCT(O182,'Kosten + Lebensdauer'!V165)</f>
        <v>0</v>
      </c>
      <c r="AA182" s="145">
        <f t="shared" si="19"/>
        <v>0</v>
      </c>
      <c r="AB182" s="85">
        <f t="shared" si="16"/>
        <v>0</v>
      </c>
      <c r="AC182" s="151"/>
      <c r="AD182" s="111"/>
      <c r="AE182" s="13"/>
      <c r="AF182" s="13"/>
    </row>
    <row r="183" spans="1:32" ht="15.75" customHeight="1">
      <c r="A183" s="11">
        <v>811</v>
      </c>
      <c r="B183" s="11">
        <v>831</v>
      </c>
      <c r="C183" s="11">
        <v>1463</v>
      </c>
      <c r="D183" s="12" t="s">
        <v>397</v>
      </c>
      <c r="E183" s="12" t="s">
        <v>869</v>
      </c>
      <c r="F183" s="150" t="s">
        <v>381</v>
      </c>
      <c r="G183" s="51"/>
      <c r="H183" s="12" t="s">
        <v>379</v>
      </c>
      <c r="I183" s="12" t="s">
        <v>398</v>
      </c>
      <c r="J183" s="420" t="s">
        <v>399</v>
      </c>
      <c r="K183" s="22" t="s">
        <v>400</v>
      </c>
      <c r="L183" s="12" t="s">
        <v>401</v>
      </c>
      <c r="M183" s="12" t="s">
        <v>131</v>
      </c>
      <c r="N183" s="12"/>
      <c r="O183" s="161">
        <v>0</v>
      </c>
      <c r="P183" s="25" t="s">
        <v>53</v>
      </c>
      <c r="Q183" s="162"/>
      <c r="R183" s="99">
        <f t="shared" si="21"/>
        <v>0</v>
      </c>
      <c r="S183" s="99">
        <f>'Kosten + Lebensdauer'!Q166</f>
        <v>90</v>
      </c>
      <c r="T183" s="22"/>
      <c r="U183" s="22"/>
      <c r="V183" s="181">
        <f t="shared" si="20"/>
        <v>0</v>
      </c>
      <c r="W183" s="121">
        <f t="shared" si="17"/>
        <v>0</v>
      </c>
      <c r="X183" s="48">
        <f t="shared" si="18"/>
        <v>0</v>
      </c>
      <c r="Y183" s="48">
        <f t="shared" si="15"/>
        <v>0</v>
      </c>
      <c r="Z183" s="48">
        <f>PRODUCT(O183,'Kosten + Lebensdauer'!V166)</f>
        <v>0</v>
      </c>
      <c r="AA183" s="48">
        <f t="shared" si="19"/>
        <v>0</v>
      </c>
      <c r="AB183" s="48">
        <f t="shared" si="16"/>
        <v>0</v>
      </c>
      <c r="AC183" s="152"/>
      <c r="AD183" s="69"/>
      <c r="AE183" s="12"/>
      <c r="AF183" s="12"/>
    </row>
    <row r="184" spans="1:32" ht="15.75" customHeight="1">
      <c r="A184" s="11">
        <v>812</v>
      </c>
      <c r="B184" s="11">
        <v>832</v>
      </c>
      <c r="C184" s="11">
        <v>1469</v>
      </c>
      <c r="D184" s="12" t="s">
        <v>402</v>
      </c>
      <c r="E184" s="12" t="s">
        <v>869</v>
      </c>
      <c r="F184" s="150" t="s">
        <v>381</v>
      </c>
      <c r="G184" s="51"/>
      <c r="H184" s="12" t="s">
        <v>379</v>
      </c>
      <c r="I184" s="12" t="s">
        <v>403</v>
      </c>
      <c r="J184" s="420"/>
      <c r="K184" s="22" t="s">
        <v>404</v>
      </c>
      <c r="L184" s="12" t="s">
        <v>401</v>
      </c>
      <c r="M184" s="12" t="s">
        <v>405</v>
      </c>
      <c r="N184" s="12"/>
      <c r="O184" s="161">
        <v>0</v>
      </c>
      <c r="P184" s="25" t="s">
        <v>53</v>
      </c>
      <c r="Q184" s="162"/>
      <c r="R184" s="99">
        <f t="shared" si="21"/>
        <v>0</v>
      </c>
      <c r="S184" s="99">
        <f>'Kosten + Lebensdauer'!Q167</f>
        <v>70</v>
      </c>
      <c r="T184" s="22"/>
      <c r="U184" s="22"/>
      <c r="V184" s="181">
        <f t="shared" si="20"/>
        <v>0</v>
      </c>
      <c r="W184" s="121">
        <f t="shared" si="17"/>
        <v>0</v>
      </c>
      <c r="X184" s="48">
        <f t="shared" si="18"/>
        <v>0</v>
      </c>
      <c r="Y184" s="48">
        <f t="shared" si="15"/>
        <v>0</v>
      </c>
      <c r="Z184" s="48">
        <f>PRODUCT(O184,'Kosten + Lebensdauer'!V167)</f>
        <v>0</v>
      </c>
      <c r="AA184" s="48">
        <f t="shared" si="19"/>
        <v>0</v>
      </c>
      <c r="AB184" s="48">
        <f t="shared" si="16"/>
        <v>0</v>
      </c>
      <c r="AC184" s="152"/>
      <c r="AD184" s="69"/>
      <c r="AE184" s="12"/>
      <c r="AF184" s="12"/>
    </row>
    <row r="185" spans="1:32" ht="13.5" customHeight="1">
      <c r="A185" s="11">
        <v>813</v>
      </c>
      <c r="B185" s="11">
        <v>833</v>
      </c>
      <c r="C185" s="11">
        <v>1467</v>
      </c>
      <c r="D185" s="12" t="s">
        <v>406</v>
      </c>
      <c r="E185" s="12" t="s">
        <v>869</v>
      </c>
      <c r="F185" s="150" t="s">
        <v>381</v>
      </c>
      <c r="G185" s="51"/>
      <c r="H185" s="12" t="s">
        <v>379</v>
      </c>
      <c r="I185" s="12" t="s">
        <v>407</v>
      </c>
      <c r="J185" s="420"/>
      <c r="K185" s="22" t="s">
        <v>408</v>
      </c>
      <c r="L185" s="12" t="s">
        <v>401</v>
      </c>
      <c r="M185" s="12" t="s">
        <v>409</v>
      </c>
      <c r="N185" s="12"/>
      <c r="O185" s="161">
        <v>0</v>
      </c>
      <c r="P185" s="25" t="s">
        <v>53</v>
      </c>
      <c r="Q185" s="162"/>
      <c r="R185" s="99">
        <f t="shared" si="21"/>
        <v>0</v>
      </c>
      <c r="S185" s="99">
        <f>'Kosten + Lebensdauer'!Q169</f>
        <v>60</v>
      </c>
      <c r="T185" s="22"/>
      <c r="U185" s="22"/>
      <c r="V185" s="181">
        <f t="shared" si="20"/>
        <v>0</v>
      </c>
      <c r="W185" s="121">
        <f t="shared" si="17"/>
        <v>0</v>
      </c>
      <c r="X185" s="48">
        <f t="shared" si="18"/>
        <v>0</v>
      </c>
      <c r="Y185" s="48">
        <f t="shared" si="15"/>
        <v>0</v>
      </c>
      <c r="Z185" s="48">
        <f>PRODUCT(O185,'Kosten + Lebensdauer'!V169)</f>
        <v>0</v>
      </c>
      <c r="AA185" s="48">
        <f t="shared" si="19"/>
        <v>0</v>
      </c>
      <c r="AB185" s="48">
        <f t="shared" si="16"/>
        <v>0</v>
      </c>
      <c r="AC185" s="152"/>
      <c r="AD185" s="69"/>
      <c r="AE185" s="12"/>
      <c r="AF185" s="12"/>
    </row>
    <row r="186" spans="1:32" ht="13.5" customHeight="1">
      <c r="A186" s="11">
        <v>814</v>
      </c>
      <c r="B186" s="11">
        <v>834</v>
      </c>
      <c r="C186" s="11">
        <v>1468</v>
      </c>
      <c r="D186" s="12" t="s">
        <v>410</v>
      </c>
      <c r="E186" s="12" t="s">
        <v>869</v>
      </c>
      <c r="F186" s="150" t="s">
        <v>381</v>
      </c>
      <c r="G186" s="51"/>
      <c r="H186" s="12" t="s">
        <v>379</v>
      </c>
      <c r="I186" s="12" t="s">
        <v>411</v>
      </c>
      <c r="J186" s="420"/>
      <c r="K186" s="22" t="s">
        <v>412</v>
      </c>
      <c r="L186" s="12" t="s">
        <v>401</v>
      </c>
      <c r="M186" s="12" t="s">
        <v>413</v>
      </c>
      <c r="N186" s="12"/>
      <c r="O186" s="161">
        <v>0</v>
      </c>
      <c r="P186" s="25" t="s">
        <v>53</v>
      </c>
      <c r="Q186" s="162"/>
      <c r="R186" s="99">
        <f t="shared" si="21"/>
        <v>0</v>
      </c>
      <c r="S186" s="99">
        <f>'Kosten + Lebensdauer'!Q170</f>
        <v>80</v>
      </c>
      <c r="T186" s="22"/>
      <c r="U186" s="22"/>
      <c r="V186" s="181">
        <f t="shared" si="20"/>
        <v>0</v>
      </c>
      <c r="W186" s="121">
        <f t="shared" si="17"/>
        <v>0</v>
      </c>
      <c r="X186" s="48">
        <f t="shared" si="18"/>
        <v>0</v>
      </c>
      <c r="Y186" s="48">
        <f t="shared" si="15"/>
        <v>0</v>
      </c>
      <c r="Z186" s="48">
        <f>PRODUCT(O186,'Kosten + Lebensdauer'!V170)</f>
        <v>0</v>
      </c>
      <c r="AA186" s="48">
        <f t="shared" si="19"/>
        <v>0</v>
      </c>
      <c r="AB186" s="48">
        <f t="shared" si="16"/>
        <v>0</v>
      </c>
      <c r="AC186" s="152"/>
      <c r="AD186" s="69"/>
      <c r="AE186" s="12"/>
      <c r="AF186" s="12"/>
    </row>
    <row r="187" spans="1:32" ht="13.5" customHeight="1">
      <c r="A187" s="11">
        <v>815</v>
      </c>
      <c r="B187" s="11">
        <v>835</v>
      </c>
      <c r="C187" s="11">
        <v>1472</v>
      </c>
      <c r="D187" s="12" t="s">
        <v>414</v>
      </c>
      <c r="E187" s="12" t="s">
        <v>869</v>
      </c>
      <c r="F187" s="150" t="s">
        <v>381</v>
      </c>
      <c r="G187" s="51"/>
      <c r="H187" s="12" t="s">
        <v>379</v>
      </c>
      <c r="I187" s="12" t="s">
        <v>415</v>
      </c>
      <c r="J187" s="420"/>
      <c r="K187" s="22" t="s">
        <v>416</v>
      </c>
      <c r="L187" s="12" t="s">
        <v>401</v>
      </c>
      <c r="M187" s="12" t="s">
        <v>417</v>
      </c>
      <c r="N187" s="12"/>
      <c r="O187" s="161">
        <v>0</v>
      </c>
      <c r="P187" s="25" t="s">
        <v>53</v>
      </c>
      <c r="Q187" s="162"/>
      <c r="R187" s="99">
        <f t="shared" si="21"/>
        <v>0</v>
      </c>
      <c r="S187" s="99">
        <f>'Kosten + Lebensdauer'!Q171</f>
        <v>50</v>
      </c>
      <c r="T187" s="22"/>
      <c r="U187" s="22"/>
      <c r="V187" s="181">
        <f t="shared" si="20"/>
        <v>0</v>
      </c>
      <c r="W187" s="121">
        <f t="shared" si="17"/>
        <v>0</v>
      </c>
      <c r="X187" s="48">
        <f t="shared" si="18"/>
        <v>0</v>
      </c>
      <c r="Y187" s="48">
        <f t="shared" si="15"/>
        <v>0</v>
      </c>
      <c r="Z187" s="48">
        <f>PRODUCT(O187,'Kosten + Lebensdauer'!V171)</f>
        <v>0</v>
      </c>
      <c r="AA187" s="48">
        <f t="shared" si="19"/>
        <v>0</v>
      </c>
      <c r="AB187" s="48">
        <f t="shared" si="16"/>
        <v>0</v>
      </c>
      <c r="AC187" s="152"/>
      <c r="AD187" s="69"/>
      <c r="AE187" s="12"/>
      <c r="AF187" s="12"/>
    </row>
    <row r="188" spans="1:32" ht="29.25" customHeight="1">
      <c r="A188" s="11">
        <v>816</v>
      </c>
      <c r="B188" s="11">
        <v>836</v>
      </c>
      <c r="C188" s="11">
        <v>1466</v>
      </c>
      <c r="D188" s="12" t="s">
        <v>418</v>
      </c>
      <c r="E188" s="12" t="s">
        <v>869</v>
      </c>
      <c r="F188" s="150" t="s">
        <v>381</v>
      </c>
      <c r="G188" s="51"/>
      <c r="H188" s="12" t="s">
        <v>379</v>
      </c>
      <c r="I188" s="12" t="s">
        <v>419</v>
      </c>
      <c r="J188" s="420"/>
      <c r="K188" s="22" t="s">
        <v>420</v>
      </c>
      <c r="L188" s="12" t="s">
        <v>401</v>
      </c>
      <c r="M188" s="12" t="s">
        <v>255</v>
      </c>
      <c r="N188" s="12"/>
      <c r="O188" s="161">
        <v>0</v>
      </c>
      <c r="P188" s="25" t="s">
        <v>53</v>
      </c>
      <c r="Q188" s="162"/>
      <c r="R188" s="99">
        <f t="shared" si="21"/>
        <v>0</v>
      </c>
      <c r="S188" s="99">
        <f>'Kosten + Lebensdauer'!Q172</f>
        <v>60</v>
      </c>
      <c r="T188" s="22"/>
      <c r="U188" s="22"/>
      <c r="V188" s="181">
        <f t="shared" si="20"/>
        <v>0</v>
      </c>
      <c r="W188" s="121">
        <f t="shared" si="17"/>
        <v>0</v>
      </c>
      <c r="X188" s="48">
        <f t="shared" si="18"/>
        <v>0</v>
      </c>
      <c r="Y188" s="48">
        <f t="shared" si="15"/>
        <v>0</v>
      </c>
      <c r="Z188" s="48">
        <f>PRODUCT(O188,'Kosten + Lebensdauer'!V172)</f>
        <v>0</v>
      </c>
      <c r="AA188" s="48">
        <f t="shared" si="19"/>
        <v>0</v>
      </c>
      <c r="AB188" s="48">
        <f t="shared" si="16"/>
        <v>0</v>
      </c>
      <c r="AC188" s="152"/>
      <c r="AD188" s="69"/>
      <c r="AE188" s="12"/>
      <c r="AF188" s="12"/>
    </row>
    <row r="189" spans="1:32" ht="13.5" customHeight="1">
      <c r="A189" s="11">
        <v>817</v>
      </c>
      <c r="B189" s="11">
        <v>837</v>
      </c>
      <c r="C189" s="11">
        <v>1062</v>
      </c>
      <c r="D189" s="12" t="s">
        <v>421</v>
      </c>
      <c r="E189" s="12" t="s">
        <v>869</v>
      </c>
      <c r="F189" s="150" t="s">
        <v>381</v>
      </c>
      <c r="G189" s="51"/>
      <c r="H189" s="12" t="s">
        <v>379</v>
      </c>
      <c r="I189" s="12" t="s">
        <v>422</v>
      </c>
      <c r="J189" s="433" t="s">
        <v>423</v>
      </c>
      <c r="K189" s="23" t="s">
        <v>424</v>
      </c>
      <c r="L189" s="13" t="s">
        <v>425</v>
      </c>
      <c r="M189" s="13" t="s">
        <v>426</v>
      </c>
      <c r="N189" s="13"/>
      <c r="O189" s="161">
        <v>0</v>
      </c>
      <c r="P189" s="50" t="s">
        <v>874</v>
      </c>
      <c r="Q189" s="162"/>
      <c r="R189" s="186">
        <f t="shared" si="21"/>
        <v>0</v>
      </c>
      <c r="S189" s="186">
        <f>'Kosten + Lebensdauer'!Q173</f>
        <v>50</v>
      </c>
      <c r="T189" s="23"/>
      <c r="U189" s="23"/>
      <c r="V189" s="179">
        <f t="shared" si="20"/>
        <v>0</v>
      </c>
      <c r="W189" s="86">
        <f t="shared" si="17"/>
        <v>0</v>
      </c>
      <c r="X189" s="85">
        <f t="shared" si="18"/>
        <v>0</v>
      </c>
      <c r="Y189" s="85">
        <f t="shared" si="15"/>
        <v>0</v>
      </c>
      <c r="Z189" s="145">
        <f>PRODUCT(O189,'Kosten + Lebensdauer'!V173)</f>
        <v>0</v>
      </c>
      <c r="AA189" s="85">
        <f t="shared" si="19"/>
        <v>0</v>
      </c>
      <c r="AB189" s="85">
        <f t="shared" si="16"/>
        <v>0</v>
      </c>
      <c r="AC189" s="151"/>
      <c r="AD189" s="111"/>
      <c r="AE189" s="13"/>
      <c r="AF189" s="13"/>
    </row>
    <row r="190" spans="1:32" ht="28.5" customHeight="1">
      <c r="A190" s="11">
        <v>818</v>
      </c>
      <c r="B190" s="11">
        <v>838</v>
      </c>
      <c r="C190" s="11">
        <v>1060</v>
      </c>
      <c r="D190" s="12" t="s">
        <v>428</v>
      </c>
      <c r="E190" s="12" t="s">
        <v>869</v>
      </c>
      <c r="F190" s="150" t="s">
        <v>381</v>
      </c>
      <c r="G190" s="51"/>
      <c r="H190" s="12" t="s">
        <v>379</v>
      </c>
      <c r="I190" s="12" t="s">
        <v>429</v>
      </c>
      <c r="J190" s="433"/>
      <c r="K190" s="23" t="s">
        <v>430</v>
      </c>
      <c r="L190" s="13" t="s">
        <v>431</v>
      </c>
      <c r="M190" s="13" t="s">
        <v>432</v>
      </c>
      <c r="N190" s="13"/>
      <c r="O190" s="161">
        <v>0</v>
      </c>
      <c r="P190" s="50" t="s">
        <v>874</v>
      </c>
      <c r="Q190" s="162"/>
      <c r="R190" s="186">
        <f t="shared" si="21"/>
        <v>0</v>
      </c>
      <c r="S190" s="186">
        <f>'Kosten + Lebensdauer'!Q174</f>
        <v>50</v>
      </c>
      <c r="T190" s="23"/>
      <c r="U190" s="23"/>
      <c r="V190" s="179">
        <f t="shared" si="20"/>
        <v>0</v>
      </c>
      <c r="W190" s="86">
        <f t="shared" si="17"/>
        <v>0</v>
      </c>
      <c r="X190" s="85">
        <f t="shared" si="18"/>
        <v>0</v>
      </c>
      <c r="Y190" s="85">
        <f t="shared" si="15"/>
        <v>0</v>
      </c>
      <c r="Z190" s="145">
        <f>PRODUCT(O190,'Kosten + Lebensdauer'!V174)</f>
        <v>0</v>
      </c>
      <c r="AA190" s="85">
        <f t="shared" si="19"/>
        <v>0</v>
      </c>
      <c r="AB190" s="85">
        <f t="shared" si="16"/>
        <v>0</v>
      </c>
      <c r="AC190" s="151"/>
      <c r="AD190" s="111"/>
      <c r="AE190" s="13"/>
      <c r="AF190" s="13"/>
    </row>
    <row r="191" spans="1:32" ht="13.5" customHeight="1">
      <c r="A191" s="11">
        <v>819</v>
      </c>
      <c r="B191" s="11">
        <v>839</v>
      </c>
      <c r="C191" s="11">
        <v>1058</v>
      </c>
      <c r="D191" s="12" t="s">
        <v>433</v>
      </c>
      <c r="E191" s="12" t="s">
        <v>869</v>
      </c>
      <c r="F191" s="150" t="s">
        <v>381</v>
      </c>
      <c r="G191" s="51"/>
      <c r="H191" s="12" t="s">
        <v>379</v>
      </c>
      <c r="I191" s="12" t="s">
        <v>434</v>
      </c>
      <c r="J191" s="433"/>
      <c r="K191" s="23" t="s">
        <v>435</v>
      </c>
      <c r="L191" s="13" t="s">
        <v>436</v>
      </c>
      <c r="M191" s="13" t="s">
        <v>1090</v>
      </c>
      <c r="N191" s="13"/>
      <c r="O191" s="161">
        <v>0</v>
      </c>
      <c r="P191" s="50" t="s">
        <v>1120</v>
      </c>
      <c r="Q191" s="162"/>
      <c r="R191" s="186">
        <f t="shared" si="21"/>
        <v>0</v>
      </c>
      <c r="S191" s="186" t="e">
        <f>'Kosten + Lebensdauer'!#REF!</f>
        <v>#REF!</v>
      </c>
      <c r="T191" s="23"/>
      <c r="U191" s="23"/>
      <c r="V191" s="179" t="e">
        <f t="shared" si="20"/>
        <v>#REF!</v>
      </c>
      <c r="W191" s="86" t="e">
        <f t="shared" si="17"/>
        <v>#REF!</v>
      </c>
      <c r="X191" s="85" t="e">
        <f t="shared" si="18"/>
        <v>#REF!</v>
      </c>
      <c r="Y191" s="85" t="e">
        <f t="shared" si="15"/>
        <v>#VALUE!</v>
      </c>
      <c r="Z191" s="145" t="e">
        <f>PRODUCT(O191,'Kosten + Lebensdauer'!#REF!)</f>
        <v>#REF!</v>
      </c>
      <c r="AA191" s="85" t="e">
        <f t="shared" si="19"/>
        <v>#VALUE!</v>
      </c>
      <c r="AB191" s="85" t="e">
        <f t="shared" si="16"/>
        <v>#VALUE!</v>
      </c>
      <c r="AC191" s="151"/>
      <c r="AD191" s="111"/>
      <c r="AE191" s="13"/>
      <c r="AF191" s="13"/>
    </row>
    <row r="192" spans="1:32" ht="13.5" customHeight="1">
      <c r="A192" s="11">
        <v>820</v>
      </c>
      <c r="B192" s="11">
        <v>840</v>
      </c>
      <c r="C192" s="11">
        <v>1054</v>
      </c>
      <c r="D192" s="12" t="s">
        <v>437</v>
      </c>
      <c r="E192" s="12" t="s">
        <v>869</v>
      </c>
      <c r="F192" s="150" t="s">
        <v>381</v>
      </c>
      <c r="G192" s="51"/>
      <c r="H192" s="12" t="s">
        <v>379</v>
      </c>
      <c r="I192" s="12" t="s">
        <v>438</v>
      </c>
      <c r="J192" s="433"/>
      <c r="K192" s="23" t="s">
        <v>439</v>
      </c>
      <c r="L192" s="13" t="s">
        <v>436</v>
      </c>
      <c r="M192" s="13" t="s">
        <v>440</v>
      </c>
      <c r="N192" s="13"/>
      <c r="O192" s="161">
        <v>0</v>
      </c>
      <c r="P192" s="50" t="s">
        <v>1120</v>
      </c>
      <c r="Q192" s="162"/>
      <c r="R192" s="186">
        <f t="shared" si="21"/>
        <v>0</v>
      </c>
      <c r="S192" s="186" t="e">
        <f>'Kosten + Lebensdauer'!#REF!</f>
        <v>#REF!</v>
      </c>
      <c r="T192" s="23"/>
      <c r="U192" s="23"/>
      <c r="V192" s="179" t="e">
        <f t="shared" si="20"/>
        <v>#REF!</v>
      </c>
      <c r="W192" s="86" t="e">
        <f t="shared" si="17"/>
        <v>#REF!</v>
      </c>
      <c r="X192" s="85" t="e">
        <f t="shared" si="18"/>
        <v>#REF!</v>
      </c>
      <c r="Y192" s="85" t="e">
        <f t="shared" si="15"/>
        <v>#VALUE!</v>
      </c>
      <c r="Z192" s="145" t="e">
        <f>PRODUCT(O192,'Kosten + Lebensdauer'!#REF!)</f>
        <v>#REF!</v>
      </c>
      <c r="AA192" s="85" t="e">
        <f t="shared" si="19"/>
        <v>#VALUE!</v>
      </c>
      <c r="AB192" s="85" t="e">
        <f t="shared" si="16"/>
        <v>#VALUE!</v>
      </c>
      <c r="AC192" s="151"/>
      <c r="AD192" s="111"/>
      <c r="AE192" s="13"/>
      <c r="AF192" s="13"/>
    </row>
    <row r="193" spans="1:32" ht="13.5" customHeight="1">
      <c r="A193" s="11">
        <v>821</v>
      </c>
      <c r="B193" s="11">
        <v>841</v>
      </c>
      <c r="C193" s="11">
        <v>1057</v>
      </c>
      <c r="D193" s="12" t="s">
        <v>441</v>
      </c>
      <c r="E193" s="12" t="s">
        <v>869</v>
      </c>
      <c r="F193" s="150" t="s">
        <v>381</v>
      </c>
      <c r="G193" s="51"/>
      <c r="H193" s="12" t="s">
        <v>379</v>
      </c>
      <c r="I193" s="12" t="s">
        <v>442</v>
      </c>
      <c r="J193" s="433"/>
      <c r="K193" s="23" t="s">
        <v>443</v>
      </c>
      <c r="L193" s="13" t="s">
        <v>436</v>
      </c>
      <c r="M193" s="13" t="s">
        <v>444</v>
      </c>
      <c r="N193" s="13"/>
      <c r="O193" s="161">
        <v>0</v>
      </c>
      <c r="P193" s="50" t="s">
        <v>1120</v>
      </c>
      <c r="Q193" s="162"/>
      <c r="R193" s="186">
        <f t="shared" si="21"/>
        <v>0</v>
      </c>
      <c r="S193" s="186" t="e">
        <f>'Kosten + Lebensdauer'!#REF!</f>
        <v>#REF!</v>
      </c>
      <c r="T193" s="23"/>
      <c r="U193" s="23"/>
      <c r="V193" s="179" t="e">
        <f t="shared" si="20"/>
        <v>#REF!</v>
      </c>
      <c r="W193" s="86" t="e">
        <f t="shared" si="17"/>
        <v>#REF!</v>
      </c>
      <c r="X193" s="85" t="e">
        <f t="shared" si="18"/>
        <v>#REF!</v>
      </c>
      <c r="Y193" s="85" t="e">
        <f t="shared" si="15"/>
        <v>#VALUE!</v>
      </c>
      <c r="Z193" s="145" t="e">
        <f>PRODUCT(O193,'Kosten + Lebensdauer'!#REF!)</f>
        <v>#REF!</v>
      </c>
      <c r="AA193" s="85" t="e">
        <f t="shared" si="19"/>
        <v>#VALUE!</v>
      </c>
      <c r="AB193" s="85" t="e">
        <f t="shared" si="16"/>
        <v>#VALUE!</v>
      </c>
      <c r="AC193" s="151"/>
      <c r="AD193" s="111"/>
      <c r="AE193" s="13"/>
      <c r="AF193" s="13"/>
    </row>
    <row r="194" spans="1:32" ht="14.25" customHeight="1">
      <c r="A194" s="11">
        <v>822</v>
      </c>
      <c r="B194" s="11">
        <v>842</v>
      </c>
      <c r="C194" s="11">
        <v>1056</v>
      </c>
      <c r="D194" s="12" t="s">
        <v>445</v>
      </c>
      <c r="E194" s="12" t="s">
        <v>869</v>
      </c>
      <c r="F194" s="150" t="s">
        <v>381</v>
      </c>
      <c r="G194" s="51"/>
      <c r="H194" s="12" t="s">
        <v>379</v>
      </c>
      <c r="I194" s="12" t="s">
        <v>446</v>
      </c>
      <c r="J194" s="433"/>
      <c r="K194" s="23" t="s">
        <v>447</v>
      </c>
      <c r="L194" s="13" t="s">
        <v>436</v>
      </c>
      <c r="M194" s="13" t="s">
        <v>1079</v>
      </c>
      <c r="N194" s="13"/>
      <c r="O194" s="161">
        <v>0</v>
      </c>
      <c r="P194" s="50" t="s">
        <v>1120</v>
      </c>
      <c r="Q194" s="162"/>
      <c r="R194" s="186">
        <f t="shared" si="21"/>
        <v>0</v>
      </c>
      <c r="S194" s="186" t="e">
        <f>'Kosten + Lebensdauer'!#REF!</f>
        <v>#REF!</v>
      </c>
      <c r="T194" s="23"/>
      <c r="U194" s="23"/>
      <c r="V194" s="179" t="e">
        <f t="shared" si="20"/>
        <v>#REF!</v>
      </c>
      <c r="W194" s="86" t="e">
        <f t="shared" si="17"/>
        <v>#REF!</v>
      </c>
      <c r="X194" s="85" t="e">
        <f t="shared" si="18"/>
        <v>#REF!</v>
      </c>
      <c r="Y194" s="85" t="e">
        <f t="shared" si="15"/>
        <v>#VALUE!</v>
      </c>
      <c r="Z194" s="145" t="e">
        <f>PRODUCT(O194,'Kosten + Lebensdauer'!#REF!)</f>
        <v>#REF!</v>
      </c>
      <c r="AA194" s="85" t="e">
        <f t="shared" si="19"/>
        <v>#VALUE!</v>
      </c>
      <c r="AB194" s="85" t="e">
        <f t="shared" si="16"/>
        <v>#VALUE!</v>
      </c>
      <c r="AC194" s="151"/>
      <c r="AD194" s="111"/>
      <c r="AE194" s="13"/>
      <c r="AF194" s="13"/>
    </row>
    <row r="195" spans="1:32" ht="13.5" customHeight="1">
      <c r="A195" s="11">
        <v>823</v>
      </c>
      <c r="B195" s="11">
        <v>843</v>
      </c>
      <c r="C195" s="11">
        <v>1063</v>
      </c>
      <c r="D195" s="12" t="s">
        <v>448</v>
      </c>
      <c r="E195" s="12" t="s">
        <v>869</v>
      </c>
      <c r="F195" s="150" t="s">
        <v>381</v>
      </c>
      <c r="G195" s="51"/>
      <c r="H195" s="12" t="s">
        <v>379</v>
      </c>
      <c r="I195" s="12" t="s">
        <v>449</v>
      </c>
      <c r="J195" s="433"/>
      <c r="K195" s="23" t="s">
        <v>450</v>
      </c>
      <c r="L195" s="13" t="s">
        <v>451</v>
      </c>
      <c r="M195" s="13" t="s">
        <v>452</v>
      </c>
      <c r="N195" s="13"/>
      <c r="O195" s="161">
        <v>0</v>
      </c>
      <c r="P195" s="50" t="s">
        <v>1120</v>
      </c>
      <c r="Q195" s="162"/>
      <c r="R195" s="186">
        <f t="shared" si="21"/>
        <v>0</v>
      </c>
      <c r="S195" s="186" t="e">
        <f>'Kosten + Lebensdauer'!#REF!</f>
        <v>#REF!</v>
      </c>
      <c r="T195" s="23"/>
      <c r="U195" s="23"/>
      <c r="V195" s="179" t="e">
        <f t="shared" si="20"/>
        <v>#REF!</v>
      </c>
      <c r="W195" s="86" t="e">
        <f t="shared" si="17"/>
        <v>#REF!</v>
      </c>
      <c r="X195" s="85" t="e">
        <f t="shared" si="18"/>
        <v>#REF!</v>
      </c>
      <c r="Y195" s="85" t="e">
        <f t="shared" si="15"/>
        <v>#VALUE!</v>
      </c>
      <c r="Z195" s="145" t="e">
        <f>PRODUCT(O195,'Kosten + Lebensdauer'!#REF!)</f>
        <v>#REF!</v>
      </c>
      <c r="AA195" s="85" t="e">
        <f t="shared" si="19"/>
        <v>#VALUE!</v>
      </c>
      <c r="AB195" s="85" t="e">
        <f t="shared" si="16"/>
        <v>#VALUE!</v>
      </c>
      <c r="AC195" s="151"/>
      <c r="AD195" s="111"/>
      <c r="AE195" s="13"/>
      <c r="AF195" s="13"/>
    </row>
    <row r="196" spans="1:32" ht="13.5" customHeight="1">
      <c r="A196" s="11">
        <v>824</v>
      </c>
      <c r="B196" s="11">
        <v>844</v>
      </c>
      <c r="C196" s="11">
        <v>1064</v>
      </c>
      <c r="D196" s="12" t="s">
        <v>453</v>
      </c>
      <c r="E196" s="12" t="s">
        <v>869</v>
      </c>
      <c r="F196" s="150" t="s">
        <v>381</v>
      </c>
      <c r="G196" s="51"/>
      <c r="H196" s="12" t="s">
        <v>379</v>
      </c>
      <c r="I196" s="12" t="s">
        <v>454</v>
      </c>
      <c r="J196" s="433"/>
      <c r="K196" s="23" t="s">
        <v>455</v>
      </c>
      <c r="L196" s="13" t="s">
        <v>451</v>
      </c>
      <c r="M196" s="13" t="s">
        <v>413</v>
      </c>
      <c r="N196" s="13"/>
      <c r="O196" s="161">
        <v>0</v>
      </c>
      <c r="P196" s="50" t="s">
        <v>1120</v>
      </c>
      <c r="Q196" s="162"/>
      <c r="R196" s="186">
        <f t="shared" si="21"/>
        <v>0</v>
      </c>
      <c r="S196" s="186" t="e">
        <f>'Kosten + Lebensdauer'!#REF!</f>
        <v>#REF!</v>
      </c>
      <c r="T196" s="23"/>
      <c r="U196" s="23"/>
      <c r="V196" s="179" t="e">
        <f t="shared" si="20"/>
        <v>#REF!</v>
      </c>
      <c r="W196" s="86" t="e">
        <f t="shared" si="17"/>
        <v>#REF!</v>
      </c>
      <c r="X196" s="85" t="e">
        <f t="shared" si="18"/>
        <v>#REF!</v>
      </c>
      <c r="Y196" s="85" t="e">
        <f t="shared" si="15"/>
        <v>#VALUE!</v>
      </c>
      <c r="Z196" s="145" t="e">
        <f>PRODUCT(O196,'Kosten + Lebensdauer'!#REF!)</f>
        <v>#REF!</v>
      </c>
      <c r="AA196" s="85" t="e">
        <f t="shared" si="19"/>
        <v>#VALUE!</v>
      </c>
      <c r="AB196" s="85" t="e">
        <f t="shared" si="16"/>
        <v>#VALUE!</v>
      </c>
      <c r="AC196" s="151"/>
      <c r="AD196" s="111"/>
      <c r="AE196" s="13"/>
      <c r="AF196" s="13"/>
    </row>
    <row r="197" spans="1:32" ht="13.5" customHeight="1">
      <c r="A197" s="11">
        <v>825</v>
      </c>
      <c r="B197" s="11">
        <v>845</v>
      </c>
      <c r="C197" s="11">
        <v>1065</v>
      </c>
      <c r="D197" s="12" t="s">
        <v>456</v>
      </c>
      <c r="E197" s="12" t="s">
        <v>869</v>
      </c>
      <c r="F197" s="150" t="s">
        <v>381</v>
      </c>
      <c r="G197" s="51"/>
      <c r="H197" s="12" t="s">
        <v>379</v>
      </c>
      <c r="I197" s="12" t="s">
        <v>457</v>
      </c>
      <c r="J197" s="433"/>
      <c r="K197" s="23" t="s">
        <v>458</v>
      </c>
      <c r="L197" s="13" t="s">
        <v>451</v>
      </c>
      <c r="M197" s="13" t="s">
        <v>459</v>
      </c>
      <c r="N197" s="13"/>
      <c r="O197" s="161">
        <v>0</v>
      </c>
      <c r="P197" s="50" t="s">
        <v>1120</v>
      </c>
      <c r="Q197" s="162"/>
      <c r="R197" s="186">
        <f t="shared" si="21"/>
        <v>0</v>
      </c>
      <c r="S197" s="186" t="e">
        <f>'Kosten + Lebensdauer'!#REF!</f>
        <v>#REF!</v>
      </c>
      <c r="T197" s="23"/>
      <c r="U197" s="23"/>
      <c r="V197" s="179" t="e">
        <f t="shared" si="20"/>
        <v>#REF!</v>
      </c>
      <c r="W197" s="86" t="e">
        <f t="shared" si="17"/>
        <v>#REF!</v>
      </c>
      <c r="X197" s="85" t="e">
        <f t="shared" si="18"/>
        <v>#REF!</v>
      </c>
      <c r="Y197" s="85" t="e">
        <f t="shared" si="15"/>
        <v>#VALUE!</v>
      </c>
      <c r="Z197" s="145" t="e">
        <f>PRODUCT(O197,'Kosten + Lebensdauer'!#REF!)</f>
        <v>#REF!</v>
      </c>
      <c r="AA197" s="85" t="e">
        <f t="shared" si="19"/>
        <v>#VALUE!</v>
      </c>
      <c r="AB197" s="85" t="e">
        <f t="shared" si="16"/>
        <v>#VALUE!</v>
      </c>
      <c r="AC197" s="151"/>
      <c r="AD197" s="111"/>
      <c r="AE197" s="13"/>
      <c r="AF197" s="13"/>
    </row>
    <row r="198" spans="1:32" ht="13.5" customHeight="1">
      <c r="A198" s="11">
        <v>806</v>
      </c>
      <c r="B198" s="11">
        <v>826</v>
      </c>
      <c r="C198" s="11">
        <v>1508</v>
      </c>
      <c r="D198" s="12" t="s">
        <v>460</v>
      </c>
      <c r="E198" s="12" t="s">
        <v>869</v>
      </c>
      <c r="F198" s="150" t="s">
        <v>381</v>
      </c>
      <c r="G198" s="51"/>
      <c r="H198" s="12" t="s">
        <v>379</v>
      </c>
      <c r="I198" s="12" t="s">
        <v>461</v>
      </c>
      <c r="J198" s="22" t="s">
        <v>462</v>
      </c>
      <c r="K198" s="22" t="s">
        <v>463</v>
      </c>
      <c r="L198" s="12" t="s">
        <v>464</v>
      </c>
      <c r="M198" s="12" t="s">
        <v>465</v>
      </c>
      <c r="N198" s="12"/>
      <c r="O198" s="161">
        <v>0</v>
      </c>
      <c r="P198" s="25" t="s">
        <v>53</v>
      </c>
      <c r="Q198" s="162"/>
      <c r="R198" s="99">
        <f t="shared" si="21"/>
        <v>0</v>
      </c>
      <c r="S198" s="99" t="e">
        <f>'Kosten + Lebensdauer'!#REF!</f>
        <v>#REF!</v>
      </c>
      <c r="T198" s="22"/>
      <c r="U198" s="22"/>
      <c r="V198" s="181" t="e">
        <f t="shared" si="20"/>
        <v>#REF!</v>
      </c>
      <c r="W198" s="121" t="e">
        <f t="shared" si="17"/>
        <v>#REF!</v>
      </c>
      <c r="X198" s="48" t="e">
        <f t="shared" si="18"/>
        <v>#REF!</v>
      </c>
      <c r="Y198" s="48" t="e">
        <f t="shared" si="15"/>
        <v>#VALUE!</v>
      </c>
      <c r="Z198" s="48" t="e">
        <f>PRODUCT(O198,'Kosten + Lebensdauer'!#REF!)</f>
        <v>#REF!</v>
      </c>
      <c r="AA198" s="48" t="e">
        <f t="shared" si="19"/>
        <v>#VALUE!</v>
      </c>
      <c r="AB198" s="48" t="e">
        <f t="shared" si="16"/>
        <v>#VALUE!</v>
      </c>
      <c r="AC198" s="152"/>
      <c r="AD198" s="69"/>
      <c r="AE198" s="12"/>
      <c r="AF198" s="12"/>
    </row>
    <row r="199" spans="1:32" ht="15.75" customHeight="1">
      <c r="A199" s="11"/>
      <c r="B199" s="11"/>
      <c r="C199" s="11"/>
      <c r="D199" s="12"/>
      <c r="E199" s="12"/>
      <c r="F199" s="150"/>
      <c r="G199" s="15">
        <v>546</v>
      </c>
      <c r="H199" s="16"/>
      <c r="I199" s="16"/>
      <c r="J199" s="21" t="s">
        <v>466</v>
      </c>
      <c r="K199" s="22"/>
      <c r="L199" s="12"/>
      <c r="M199" s="12"/>
      <c r="N199" s="12"/>
      <c r="O199" s="214"/>
      <c r="P199" s="214"/>
      <c r="Q199" s="214"/>
      <c r="R199" s="99"/>
      <c r="S199" s="99"/>
      <c r="T199" s="214"/>
      <c r="U199" s="214"/>
      <c r="V199" s="215"/>
      <c r="W199" s="214"/>
      <c r="X199" s="214"/>
      <c r="Y199" s="214"/>
      <c r="Z199" s="48"/>
      <c r="AA199" s="214"/>
      <c r="AB199" s="214"/>
      <c r="AC199" s="152"/>
      <c r="AD199" s="69"/>
      <c r="AE199" s="12"/>
      <c r="AF199" s="12"/>
    </row>
    <row r="200" spans="1:32" ht="13.5" customHeight="1">
      <c r="A200" s="11">
        <v>827</v>
      </c>
      <c r="B200" s="11">
        <v>847</v>
      </c>
      <c r="C200" s="11">
        <v>1633</v>
      </c>
      <c r="D200" s="12" t="s">
        <v>467</v>
      </c>
      <c r="E200" s="12" t="s">
        <v>869</v>
      </c>
      <c r="F200" s="150" t="s">
        <v>381</v>
      </c>
      <c r="G200" s="51"/>
      <c r="H200" s="12" t="s">
        <v>466</v>
      </c>
      <c r="I200" s="12" t="s">
        <v>468</v>
      </c>
      <c r="J200" s="433" t="s">
        <v>469</v>
      </c>
      <c r="K200" s="23" t="s">
        <v>836</v>
      </c>
      <c r="L200" s="13" t="s">
        <v>470</v>
      </c>
      <c r="M200" s="13" t="s">
        <v>22</v>
      </c>
      <c r="N200" s="216"/>
      <c r="O200" s="161">
        <v>0</v>
      </c>
      <c r="P200" s="50" t="s">
        <v>53</v>
      </c>
      <c r="Q200" s="162"/>
      <c r="R200" s="186">
        <f t="shared" si="21"/>
        <v>0</v>
      </c>
      <c r="S200" s="186">
        <f>'Kosten + Lebensdauer'!Q179</f>
        <v>70</v>
      </c>
      <c r="T200" s="23"/>
      <c r="U200" s="23"/>
      <c r="V200" s="179">
        <f t="shared" si="20"/>
        <v>0</v>
      </c>
      <c r="W200" s="86">
        <f aca="true" t="shared" si="22" ref="W200:W225">ROUNDUP(V200,0)</f>
        <v>0</v>
      </c>
      <c r="X200" s="85">
        <f aca="true" t="shared" si="23" ref="X200:X225">PRODUCT(R200,W200)</f>
        <v>0</v>
      </c>
      <c r="Y200" s="85">
        <f aca="true" t="shared" si="24" ref="Y200:Y224">KOSTENREIHE(R200,S200,1.02,W200)</f>
        <v>0</v>
      </c>
      <c r="Z200" s="145">
        <f>PRODUCT(O200,'Kosten + Lebensdauer'!V179)</f>
        <v>0</v>
      </c>
      <c r="AA200" s="145">
        <f t="shared" si="19"/>
        <v>0</v>
      </c>
      <c r="AB200" s="85">
        <f aca="true" t="shared" si="25" ref="AB200:AB222">SUM(R200,Y200,Z200,AA200)</f>
        <v>0</v>
      </c>
      <c r="AC200" s="151"/>
      <c r="AD200" s="111"/>
      <c r="AE200" s="13"/>
      <c r="AF200" s="13"/>
    </row>
    <row r="201" spans="1:32" ht="13.5" customHeight="1">
      <c r="A201" s="11">
        <v>826</v>
      </c>
      <c r="B201" s="11">
        <v>846</v>
      </c>
      <c r="C201" s="11">
        <v>1636</v>
      </c>
      <c r="D201" s="12" t="s">
        <v>474</v>
      </c>
      <c r="E201" s="12" t="s">
        <v>869</v>
      </c>
      <c r="F201" s="150" t="s">
        <v>381</v>
      </c>
      <c r="G201" s="51"/>
      <c r="H201" s="12" t="s">
        <v>466</v>
      </c>
      <c r="I201" s="12" t="s">
        <v>475</v>
      </c>
      <c r="J201" s="433"/>
      <c r="K201" s="23" t="s">
        <v>837</v>
      </c>
      <c r="L201" s="13" t="s">
        <v>470</v>
      </c>
      <c r="M201" s="13" t="s">
        <v>337</v>
      </c>
      <c r="N201" s="216"/>
      <c r="O201" s="161">
        <v>0</v>
      </c>
      <c r="P201" s="50" t="s">
        <v>53</v>
      </c>
      <c r="Q201" s="162"/>
      <c r="R201" s="186">
        <f t="shared" si="21"/>
        <v>0</v>
      </c>
      <c r="S201" s="186">
        <f>'Kosten + Lebensdauer'!Q180</f>
        <v>70</v>
      </c>
      <c r="T201" s="23" t="s">
        <v>117</v>
      </c>
      <c r="U201" s="23"/>
      <c r="V201" s="179">
        <f t="shared" si="20"/>
        <v>0</v>
      </c>
      <c r="W201" s="86">
        <f t="shared" si="22"/>
        <v>0</v>
      </c>
      <c r="X201" s="85">
        <f t="shared" si="23"/>
        <v>0</v>
      </c>
      <c r="Y201" s="85">
        <f t="shared" si="24"/>
        <v>0</v>
      </c>
      <c r="Z201" s="145">
        <f>PRODUCT(O201,'Kosten + Lebensdauer'!V180)</f>
        <v>0</v>
      </c>
      <c r="AA201" s="145">
        <f aca="true" t="shared" si="26" ref="AA201:AA224">modul1.KOSTENREIHE(Z201,1,1.02,49)</f>
        <v>0</v>
      </c>
      <c r="AB201" s="85">
        <f t="shared" si="25"/>
        <v>0</v>
      </c>
      <c r="AC201" s="151"/>
      <c r="AD201" s="111"/>
      <c r="AE201" s="13"/>
      <c r="AF201" s="13"/>
    </row>
    <row r="202" spans="1:32" ht="14.25" customHeight="1">
      <c r="A202" s="11"/>
      <c r="B202" s="11"/>
      <c r="C202" s="11"/>
      <c r="D202" s="12"/>
      <c r="E202" s="12"/>
      <c r="F202" s="150"/>
      <c r="G202" s="51"/>
      <c r="H202" s="12"/>
      <c r="I202" s="12"/>
      <c r="J202" s="49"/>
      <c r="K202" s="23" t="s">
        <v>839</v>
      </c>
      <c r="L202" s="13"/>
      <c r="M202" s="13"/>
      <c r="N202" s="216"/>
      <c r="O202" s="161">
        <v>0</v>
      </c>
      <c r="P202" s="50"/>
      <c r="Q202" s="162"/>
      <c r="R202" s="186">
        <f t="shared" si="21"/>
        <v>0</v>
      </c>
      <c r="S202" s="186">
        <f>'Kosten + Lebensdauer'!Q181</f>
        <v>40</v>
      </c>
      <c r="T202" s="23"/>
      <c r="U202" s="23"/>
      <c r="V202" s="179">
        <f t="shared" si="20"/>
        <v>0.25</v>
      </c>
      <c r="W202" s="86">
        <f t="shared" si="22"/>
        <v>1</v>
      </c>
      <c r="X202" s="85">
        <f t="shared" si="23"/>
        <v>0</v>
      </c>
      <c r="Y202" s="85">
        <f t="shared" si="24"/>
        <v>0</v>
      </c>
      <c r="Z202" s="145">
        <f>PRODUCT(O202,'Kosten + Lebensdauer'!V181)</f>
        <v>0</v>
      </c>
      <c r="AA202" s="145">
        <f t="shared" si="26"/>
        <v>0</v>
      </c>
      <c r="AB202" s="85">
        <f t="shared" si="25"/>
        <v>0</v>
      </c>
      <c r="AC202" s="151"/>
      <c r="AD202" s="111"/>
      <c r="AE202" s="13"/>
      <c r="AF202" s="13"/>
    </row>
    <row r="203" spans="1:32" ht="13.5" customHeight="1">
      <c r="A203" s="11"/>
      <c r="B203" s="11"/>
      <c r="C203" s="11"/>
      <c r="D203" s="12"/>
      <c r="E203" s="12"/>
      <c r="F203" s="150"/>
      <c r="G203" s="51"/>
      <c r="H203" s="12"/>
      <c r="I203" s="12"/>
      <c r="J203" s="49"/>
      <c r="K203" s="23" t="s">
        <v>838</v>
      </c>
      <c r="L203" s="13" t="s">
        <v>470</v>
      </c>
      <c r="M203" s="13" t="s">
        <v>22</v>
      </c>
      <c r="N203" s="216"/>
      <c r="O203" s="161">
        <v>0</v>
      </c>
      <c r="P203" s="50" t="s">
        <v>53</v>
      </c>
      <c r="Q203" s="162"/>
      <c r="R203" s="186">
        <f t="shared" si="21"/>
        <v>0</v>
      </c>
      <c r="S203" s="186">
        <f>'Kosten + Lebensdauer'!Q182</f>
        <v>30</v>
      </c>
      <c r="T203" s="23"/>
      <c r="U203" s="23"/>
      <c r="V203" s="179">
        <f>IF(S203&lt;=50,(50/S203)-1,0)</f>
        <v>0.6666666666666667</v>
      </c>
      <c r="W203" s="86">
        <f t="shared" si="22"/>
        <v>1</v>
      </c>
      <c r="X203" s="85">
        <f>PRODUCT(R203,W203)</f>
        <v>0</v>
      </c>
      <c r="Y203" s="85">
        <f>KOSTENREIHE(R203,S203,1.02,W203)</f>
        <v>0</v>
      </c>
      <c r="Z203" s="145">
        <f>PRODUCT(O203,'Kosten + Lebensdauer'!V182)</f>
        <v>0</v>
      </c>
      <c r="AA203" s="145">
        <f t="shared" si="19"/>
        <v>0</v>
      </c>
      <c r="AB203" s="85">
        <f>SUM(R203,Y203,Z203,AA203)</f>
        <v>0</v>
      </c>
      <c r="AC203" s="151"/>
      <c r="AD203" s="111"/>
      <c r="AE203" s="13"/>
      <c r="AF203" s="13"/>
    </row>
    <row r="204" spans="1:32" ht="13.5" customHeight="1">
      <c r="A204" s="11"/>
      <c r="B204" s="11"/>
      <c r="C204" s="11"/>
      <c r="D204" s="12"/>
      <c r="E204" s="12"/>
      <c r="F204" s="150"/>
      <c r="G204" s="51"/>
      <c r="H204" s="12"/>
      <c r="I204" s="12"/>
      <c r="J204" s="49"/>
      <c r="K204" s="23" t="s">
        <v>840</v>
      </c>
      <c r="L204" s="13" t="s">
        <v>470</v>
      </c>
      <c r="M204" s="13" t="s">
        <v>337</v>
      </c>
      <c r="N204" s="216"/>
      <c r="O204" s="161">
        <v>0</v>
      </c>
      <c r="P204" s="50" t="s">
        <v>53</v>
      </c>
      <c r="Q204" s="162"/>
      <c r="R204" s="186">
        <f t="shared" si="21"/>
        <v>0</v>
      </c>
      <c r="S204" s="186">
        <f>'Kosten + Lebensdauer'!Q183</f>
        <v>30</v>
      </c>
      <c r="T204" s="23" t="s">
        <v>117</v>
      </c>
      <c r="U204" s="23"/>
      <c r="V204" s="179">
        <f>IF(S204&lt;=50,(50/S204)-1,0)</f>
        <v>0.6666666666666667</v>
      </c>
      <c r="W204" s="86">
        <f t="shared" si="22"/>
        <v>1</v>
      </c>
      <c r="X204" s="85">
        <f>PRODUCT(R204,W204)</f>
        <v>0</v>
      </c>
      <c r="Y204" s="85">
        <f>KOSTENREIHE(R204,S204,1.02,W204)</f>
        <v>0</v>
      </c>
      <c r="Z204" s="145">
        <f>PRODUCT(O204,'Kosten + Lebensdauer'!V183)</f>
        <v>0</v>
      </c>
      <c r="AA204" s="145">
        <f t="shared" si="26"/>
        <v>0</v>
      </c>
      <c r="AB204" s="85">
        <f>SUM(R204,Y204,Z204,AA204)</f>
        <v>0</v>
      </c>
      <c r="AC204" s="151"/>
      <c r="AD204" s="111"/>
      <c r="AE204" s="13"/>
      <c r="AF204" s="13"/>
    </row>
    <row r="205" spans="1:32" ht="15.75" customHeight="1">
      <c r="A205" s="11"/>
      <c r="B205" s="11"/>
      <c r="C205" s="11"/>
      <c r="D205" s="12"/>
      <c r="E205" s="12"/>
      <c r="F205" s="150"/>
      <c r="G205" s="15">
        <v>547</v>
      </c>
      <c r="H205" s="16"/>
      <c r="I205" s="16"/>
      <c r="J205" s="21" t="s">
        <v>476</v>
      </c>
      <c r="K205" s="22"/>
      <c r="L205" s="12"/>
      <c r="M205" s="12"/>
      <c r="N205" s="12"/>
      <c r="O205" s="161"/>
      <c r="P205" s="25"/>
      <c r="Q205" s="162"/>
      <c r="R205" s="99"/>
      <c r="S205" s="99"/>
      <c r="T205" s="71"/>
      <c r="U205" s="22"/>
      <c r="V205" s="181"/>
      <c r="W205" s="121"/>
      <c r="X205" s="48"/>
      <c r="Y205" s="48"/>
      <c r="Z205" s="48"/>
      <c r="AA205" s="48"/>
      <c r="AB205" s="48"/>
      <c r="AC205" s="152"/>
      <c r="AD205" s="69"/>
      <c r="AE205" s="12"/>
      <c r="AF205" s="12"/>
    </row>
    <row r="206" spans="1:32" ht="13.5" customHeight="1">
      <c r="A206" s="11">
        <v>829</v>
      </c>
      <c r="B206" s="11">
        <v>849</v>
      </c>
      <c r="C206" s="11">
        <v>1595</v>
      </c>
      <c r="D206" s="12" t="s">
        <v>477</v>
      </c>
      <c r="E206" s="12" t="s">
        <v>869</v>
      </c>
      <c r="F206" s="150" t="s">
        <v>381</v>
      </c>
      <c r="G206" s="51"/>
      <c r="H206" s="12" t="s">
        <v>476</v>
      </c>
      <c r="I206" s="12" t="s">
        <v>478</v>
      </c>
      <c r="J206" s="420" t="s">
        <v>479</v>
      </c>
      <c r="K206" s="22" t="s">
        <v>480</v>
      </c>
      <c r="L206" s="12" t="s">
        <v>481</v>
      </c>
      <c r="M206" s="12" t="s">
        <v>482</v>
      </c>
      <c r="N206" s="12"/>
      <c r="O206" s="161">
        <v>0</v>
      </c>
      <c r="P206" s="25" t="s">
        <v>53</v>
      </c>
      <c r="Q206" s="162"/>
      <c r="R206" s="99">
        <f t="shared" si="21"/>
        <v>0</v>
      </c>
      <c r="S206" s="99" t="e">
        <f>'Kosten + Lebensdauer'!#REF!</f>
        <v>#REF!</v>
      </c>
      <c r="T206" s="22"/>
      <c r="U206" s="22"/>
      <c r="V206" s="181" t="e">
        <f>IF(S206&lt;=50,(50/S206)-1,0)</f>
        <v>#REF!</v>
      </c>
      <c r="W206" s="121" t="e">
        <f t="shared" si="22"/>
        <v>#REF!</v>
      </c>
      <c r="X206" s="48" t="e">
        <f t="shared" si="23"/>
        <v>#REF!</v>
      </c>
      <c r="Y206" s="48" t="e">
        <f t="shared" si="24"/>
        <v>#VALUE!</v>
      </c>
      <c r="Z206" s="48" t="e">
        <f>PRODUCT(O206,'Kosten + Lebensdauer'!#REF!)</f>
        <v>#REF!</v>
      </c>
      <c r="AA206" s="48" t="e">
        <f t="shared" si="26"/>
        <v>#VALUE!</v>
      </c>
      <c r="AB206" s="48" t="e">
        <f t="shared" si="25"/>
        <v>#VALUE!</v>
      </c>
      <c r="AC206" s="152"/>
      <c r="AD206" s="69"/>
      <c r="AE206" s="12"/>
      <c r="AF206" s="12"/>
    </row>
    <row r="207" spans="1:32" ht="13.5" customHeight="1" thickBot="1">
      <c r="A207" s="11">
        <v>830</v>
      </c>
      <c r="B207" s="11">
        <v>850</v>
      </c>
      <c r="C207" s="11">
        <v>1593</v>
      </c>
      <c r="D207" s="12" t="s">
        <v>483</v>
      </c>
      <c r="E207" s="12" t="s">
        <v>869</v>
      </c>
      <c r="F207" s="150" t="s">
        <v>381</v>
      </c>
      <c r="G207" s="51"/>
      <c r="H207" s="12" t="s">
        <v>476</v>
      </c>
      <c r="I207" s="12" t="s">
        <v>484</v>
      </c>
      <c r="J207" s="420"/>
      <c r="K207" s="22" t="s">
        <v>485</v>
      </c>
      <c r="L207" s="12" t="s">
        <v>481</v>
      </c>
      <c r="M207" s="12" t="s">
        <v>486</v>
      </c>
      <c r="N207" s="12"/>
      <c r="O207" s="161">
        <v>0</v>
      </c>
      <c r="P207" s="25" t="s">
        <v>53</v>
      </c>
      <c r="Q207" s="162"/>
      <c r="R207" s="99">
        <f t="shared" si="21"/>
        <v>0</v>
      </c>
      <c r="S207" s="99" t="e">
        <f>'Kosten + Lebensdauer'!#REF!</f>
        <v>#REF!</v>
      </c>
      <c r="T207" s="22"/>
      <c r="U207" s="22"/>
      <c r="V207" s="181" t="e">
        <f>IF(S207&lt;=50,(50/S207)-1,0)</f>
        <v>#REF!</v>
      </c>
      <c r="W207" s="121" t="e">
        <f t="shared" si="22"/>
        <v>#REF!</v>
      </c>
      <c r="X207" s="48" t="e">
        <f t="shared" si="23"/>
        <v>#REF!</v>
      </c>
      <c r="Y207" s="48" t="e">
        <f t="shared" si="24"/>
        <v>#VALUE!</v>
      </c>
      <c r="Z207" s="48" t="e">
        <f>PRODUCT(O207,'Kosten + Lebensdauer'!#REF!)</f>
        <v>#REF!</v>
      </c>
      <c r="AA207" s="48" t="e">
        <f t="shared" si="26"/>
        <v>#VALUE!</v>
      </c>
      <c r="AB207" s="48" t="e">
        <f t="shared" si="25"/>
        <v>#VALUE!</v>
      </c>
      <c r="AC207" s="152"/>
      <c r="AD207" s="116"/>
      <c r="AE207" s="12"/>
      <c r="AF207" s="12"/>
    </row>
    <row r="208" spans="1:32" s="20" customFormat="1" ht="15.75">
      <c r="A208" s="19"/>
      <c r="B208" s="19"/>
      <c r="C208" s="19"/>
      <c r="D208" s="16"/>
      <c r="E208" s="16"/>
      <c r="F208" s="9"/>
      <c r="G208" s="217">
        <v>550</v>
      </c>
      <c r="H208" s="195" t="s">
        <v>487</v>
      </c>
      <c r="I208" s="196"/>
      <c r="J208" s="195" t="s">
        <v>487</v>
      </c>
      <c r="K208" s="53"/>
      <c r="L208" s="16"/>
      <c r="M208" s="16"/>
      <c r="N208" s="16"/>
      <c r="O208" s="214"/>
      <c r="P208" s="214"/>
      <c r="Q208" s="214"/>
      <c r="R208" s="99"/>
      <c r="S208" s="99"/>
      <c r="T208" s="214"/>
      <c r="U208" s="214"/>
      <c r="V208" s="215"/>
      <c r="W208" s="214"/>
      <c r="X208" s="214"/>
      <c r="Y208" s="214"/>
      <c r="Z208" s="214"/>
      <c r="AA208" s="214"/>
      <c r="AB208" s="214"/>
      <c r="AC208" s="154"/>
      <c r="AD208" s="67"/>
      <c r="AE208" s="16"/>
      <c r="AF208" s="16"/>
    </row>
    <row r="209" spans="1:32" s="20" customFormat="1" ht="13.5">
      <c r="A209" s="19"/>
      <c r="B209" s="19"/>
      <c r="C209" s="19"/>
      <c r="D209" s="16"/>
      <c r="E209" s="16"/>
      <c r="F209" s="9"/>
      <c r="G209" s="15">
        <v>551</v>
      </c>
      <c r="H209" s="21"/>
      <c r="I209" s="16"/>
      <c r="J209" s="21" t="s">
        <v>488</v>
      </c>
      <c r="K209" s="53"/>
      <c r="L209" s="16"/>
      <c r="M209" s="16"/>
      <c r="N209" s="16"/>
      <c r="O209" s="214"/>
      <c r="P209" s="214"/>
      <c r="Q209" s="214"/>
      <c r="R209" s="99"/>
      <c r="S209" s="99"/>
      <c r="T209" s="214"/>
      <c r="U209" s="214"/>
      <c r="V209" s="215"/>
      <c r="W209" s="214"/>
      <c r="X209" s="214"/>
      <c r="Y209" s="214"/>
      <c r="Z209" s="214"/>
      <c r="AA209" s="214"/>
      <c r="AB209" s="214"/>
      <c r="AC209" s="154"/>
      <c r="AD209" s="69"/>
      <c r="AE209" s="16"/>
      <c r="AF209" s="16"/>
    </row>
    <row r="210" spans="1:32" ht="13.5" customHeight="1">
      <c r="A210" s="11">
        <v>831</v>
      </c>
      <c r="B210" s="11">
        <v>851</v>
      </c>
      <c r="C210" s="11">
        <v>1194</v>
      </c>
      <c r="D210" s="12" t="s">
        <v>489</v>
      </c>
      <c r="E210" s="12" t="s">
        <v>869</v>
      </c>
      <c r="F210" s="150" t="s">
        <v>490</v>
      </c>
      <c r="G210" s="51"/>
      <c r="H210" s="12" t="s">
        <v>491</v>
      </c>
      <c r="I210" s="12" t="s">
        <v>492</v>
      </c>
      <c r="J210" s="433"/>
      <c r="K210" s="23" t="s">
        <v>493</v>
      </c>
      <c r="L210" s="13"/>
      <c r="M210" s="13" t="s">
        <v>887</v>
      </c>
      <c r="N210" s="13"/>
      <c r="O210" s="161">
        <v>0</v>
      </c>
      <c r="P210" s="50" t="s">
        <v>53</v>
      </c>
      <c r="Q210" s="162"/>
      <c r="R210" s="186">
        <f aca="true" t="shared" si="27" ref="R210:R233">PRODUCT(O210,Q210)</f>
        <v>0</v>
      </c>
      <c r="S210" s="186">
        <f>'Kosten + Lebensdauer'!Q196</f>
        <v>20</v>
      </c>
      <c r="T210" s="23"/>
      <c r="U210" s="23"/>
      <c r="V210" s="179">
        <f>IF(S210&lt;=50,(50/S210)-1,0)</f>
        <v>1.5</v>
      </c>
      <c r="W210" s="86">
        <f t="shared" si="22"/>
        <v>2</v>
      </c>
      <c r="X210" s="85">
        <f t="shared" si="23"/>
        <v>0</v>
      </c>
      <c r="Y210" s="85">
        <f t="shared" si="24"/>
        <v>0</v>
      </c>
      <c r="Z210" s="145">
        <f>PRODUCT(O210,'Kosten + Lebensdauer'!V196)</f>
        <v>0</v>
      </c>
      <c r="AA210" s="85">
        <f t="shared" si="26"/>
        <v>0</v>
      </c>
      <c r="AB210" s="85">
        <f t="shared" si="25"/>
        <v>0</v>
      </c>
      <c r="AC210" s="151"/>
      <c r="AD210" s="111"/>
      <c r="AE210" s="13"/>
      <c r="AF210" s="13"/>
    </row>
    <row r="211" spans="1:32" ht="13.5" customHeight="1">
      <c r="A211" s="11">
        <v>832</v>
      </c>
      <c r="B211" s="11">
        <v>852</v>
      </c>
      <c r="C211" s="11">
        <v>1196</v>
      </c>
      <c r="D211" s="12" t="s">
        <v>494</v>
      </c>
      <c r="E211" s="12" t="s">
        <v>869</v>
      </c>
      <c r="F211" s="150" t="s">
        <v>490</v>
      </c>
      <c r="G211" s="51"/>
      <c r="H211" s="12" t="s">
        <v>491</v>
      </c>
      <c r="I211" s="12" t="s">
        <v>495</v>
      </c>
      <c r="J211" s="433"/>
      <c r="K211" s="23" t="s">
        <v>496</v>
      </c>
      <c r="L211" s="13"/>
      <c r="M211" s="13" t="s">
        <v>496</v>
      </c>
      <c r="N211" s="13"/>
      <c r="O211" s="161">
        <v>0</v>
      </c>
      <c r="P211" s="50" t="s">
        <v>53</v>
      </c>
      <c r="Q211" s="162"/>
      <c r="R211" s="186">
        <f t="shared" si="27"/>
        <v>0</v>
      </c>
      <c r="S211" s="186">
        <f>'Kosten + Lebensdauer'!Q197</f>
        <v>15</v>
      </c>
      <c r="T211" s="23"/>
      <c r="U211" s="23"/>
      <c r="V211" s="179">
        <f>IF(S211&lt;=50,(50/S211)-1,0)</f>
        <v>2.3333333333333335</v>
      </c>
      <c r="W211" s="86">
        <f t="shared" si="22"/>
        <v>3</v>
      </c>
      <c r="X211" s="85">
        <f t="shared" si="23"/>
        <v>0</v>
      </c>
      <c r="Y211" s="85">
        <f t="shared" si="24"/>
        <v>0</v>
      </c>
      <c r="Z211" s="145">
        <f>PRODUCT(O211,'Kosten + Lebensdauer'!V197)</f>
        <v>0</v>
      </c>
      <c r="AA211" s="85">
        <f t="shared" si="26"/>
        <v>0</v>
      </c>
      <c r="AB211" s="85">
        <f t="shared" si="25"/>
        <v>0</v>
      </c>
      <c r="AC211" s="151"/>
      <c r="AD211" s="111"/>
      <c r="AE211" s="13"/>
      <c r="AF211" s="13"/>
    </row>
    <row r="212" spans="1:32" ht="13.5" customHeight="1">
      <c r="A212" s="11">
        <v>833</v>
      </c>
      <c r="B212" s="11">
        <v>853</v>
      </c>
      <c r="C212" s="11">
        <v>1198</v>
      </c>
      <c r="D212" s="12" t="s">
        <v>497</v>
      </c>
      <c r="E212" s="12" t="s">
        <v>869</v>
      </c>
      <c r="F212" s="150" t="s">
        <v>490</v>
      </c>
      <c r="G212" s="51"/>
      <c r="H212" s="12" t="s">
        <v>491</v>
      </c>
      <c r="I212" s="12" t="s">
        <v>498</v>
      </c>
      <c r="J212" s="433"/>
      <c r="K212" s="23" t="s">
        <v>872</v>
      </c>
      <c r="L212" s="13"/>
      <c r="M212" s="13" t="s">
        <v>872</v>
      </c>
      <c r="N212" s="13"/>
      <c r="O212" s="161">
        <v>0</v>
      </c>
      <c r="P212" s="50" t="s">
        <v>53</v>
      </c>
      <c r="Q212" s="162"/>
      <c r="R212" s="186">
        <f t="shared" si="27"/>
        <v>0</v>
      </c>
      <c r="S212" s="186">
        <f>'Kosten + Lebensdauer'!Q198</f>
        <v>20</v>
      </c>
      <c r="T212" s="23"/>
      <c r="U212" s="23"/>
      <c r="V212" s="179">
        <f>IF(S212&lt;=50,(50/S212)-1,0)</f>
        <v>1.5</v>
      </c>
      <c r="W212" s="86">
        <f t="shared" si="22"/>
        <v>2</v>
      </c>
      <c r="X212" s="85">
        <f t="shared" si="23"/>
        <v>0</v>
      </c>
      <c r="Y212" s="85">
        <f t="shared" si="24"/>
        <v>0</v>
      </c>
      <c r="Z212" s="145">
        <f>PRODUCT(O212,'Kosten + Lebensdauer'!V198)</f>
        <v>0</v>
      </c>
      <c r="AA212" s="85">
        <f t="shared" si="26"/>
        <v>0</v>
      </c>
      <c r="AB212" s="85">
        <f t="shared" si="25"/>
        <v>0</v>
      </c>
      <c r="AC212" s="151"/>
      <c r="AD212" s="111"/>
      <c r="AE212" s="13"/>
      <c r="AF212" s="13"/>
    </row>
    <row r="213" spans="1:32" ht="13.5" customHeight="1" thickBot="1">
      <c r="A213" s="11">
        <v>834</v>
      </c>
      <c r="B213" s="11">
        <v>854</v>
      </c>
      <c r="C213" s="11">
        <v>1199</v>
      </c>
      <c r="D213" s="12" t="s">
        <v>499</v>
      </c>
      <c r="E213" s="12" t="s">
        <v>869</v>
      </c>
      <c r="F213" s="150" t="s">
        <v>490</v>
      </c>
      <c r="G213" s="51"/>
      <c r="H213" s="12" t="s">
        <v>491</v>
      </c>
      <c r="I213" s="12" t="s">
        <v>500</v>
      </c>
      <c r="J213" s="433"/>
      <c r="K213" s="23" t="s">
        <v>957</v>
      </c>
      <c r="L213" s="13"/>
      <c r="M213" s="13" t="s">
        <v>957</v>
      </c>
      <c r="N213" s="13"/>
      <c r="O213" s="161">
        <v>0</v>
      </c>
      <c r="P213" s="50" t="s">
        <v>53</v>
      </c>
      <c r="Q213" s="162"/>
      <c r="R213" s="186">
        <f t="shared" si="27"/>
        <v>0</v>
      </c>
      <c r="S213" s="186">
        <f>'Kosten + Lebensdauer'!Q199</f>
        <v>30</v>
      </c>
      <c r="T213" s="23"/>
      <c r="U213" s="23"/>
      <c r="V213" s="179">
        <f>IF(S213&lt;=50,(50/S213)-1,0)</f>
        <v>0.6666666666666667</v>
      </c>
      <c r="W213" s="86">
        <f t="shared" si="22"/>
        <v>1</v>
      </c>
      <c r="X213" s="85">
        <f t="shared" si="23"/>
        <v>0</v>
      </c>
      <c r="Y213" s="85">
        <f t="shared" si="24"/>
        <v>0</v>
      </c>
      <c r="Z213" s="145">
        <f>PRODUCT(O213,'Kosten + Lebensdauer'!V199)</f>
        <v>0</v>
      </c>
      <c r="AA213" s="85">
        <f t="shared" si="26"/>
        <v>0</v>
      </c>
      <c r="AB213" s="85">
        <f t="shared" si="25"/>
        <v>0</v>
      </c>
      <c r="AC213" s="151"/>
      <c r="AD213" s="112"/>
      <c r="AE213" s="13"/>
      <c r="AF213" s="13"/>
    </row>
    <row r="214" spans="1:32" s="20" customFormat="1" ht="15.75" customHeight="1">
      <c r="A214" s="19"/>
      <c r="B214" s="19"/>
      <c r="C214" s="19"/>
      <c r="D214" s="16"/>
      <c r="E214" s="16"/>
      <c r="F214" s="9"/>
      <c r="G214" s="194">
        <v>570</v>
      </c>
      <c r="H214" s="196" t="s">
        <v>501</v>
      </c>
      <c r="I214" s="196"/>
      <c r="J214" s="195" t="s">
        <v>501</v>
      </c>
      <c r="K214" s="53"/>
      <c r="L214" s="16"/>
      <c r="M214" s="16"/>
      <c r="N214" s="16"/>
      <c r="O214" s="214"/>
      <c r="P214" s="214"/>
      <c r="Q214" s="214"/>
      <c r="R214" s="99"/>
      <c r="S214" s="99"/>
      <c r="T214" s="214"/>
      <c r="U214" s="214"/>
      <c r="V214" s="215"/>
      <c r="W214" s="214"/>
      <c r="X214" s="214"/>
      <c r="Y214" s="214"/>
      <c r="Z214" s="214"/>
      <c r="AA214" s="214"/>
      <c r="AB214" s="214"/>
      <c r="AC214" s="154"/>
      <c r="AD214" s="67"/>
      <c r="AE214" s="16"/>
      <c r="AF214" s="16"/>
    </row>
    <row r="215" spans="1:32" s="20" customFormat="1" ht="13.5">
      <c r="A215" s="19"/>
      <c r="B215" s="19"/>
      <c r="C215" s="19"/>
      <c r="D215" s="16"/>
      <c r="E215" s="16"/>
      <c r="F215" s="9"/>
      <c r="G215" s="15">
        <v>574</v>
      </c>
      <c r="H215" s="16"/>
      <c r="I215" s="16"/>
      <c r="J215" s="16" t="s">
        <v>502</v>
      </c>
      <c r="K215" s="53"/>
      <c r="L215" s="16"/>
      <c r="M215" s="16"/>
      <c r="N215" s="16"/>
      <c r="O215" s="214"/>
      <c r="P215" s="214"/>
      <c r="Q215" s="214"/>
      <c r="R215" s="99"/>
      <c r="S215" s="99"/>
      <c r="T215" s="214"/>
      <c r="U215" s="214"/>
      <c r="V215" s="215"/>
      <c r="W215" s="214"/>
      <c r="X215" s="214"/>
      <c r="Y215" s="214"/>
      <c r="Z215" s="214"/>
      <c r="AA215" s="214"/>
      <c r="AB215" s="214"/>
      <c r="AC215" s="154"/>
      <c r="AD215" s="69"/>
      <c r="AE215" s="16"/>
      <c r="AF215" s="16"/>
    </row>
    <row r="216" spans="1:32" s="155" customFormat="1" ht="15.75" customHeight="1">
      <c r="A216" s="11">
        <v>836</v>
      </c>
      <c r="B216" s="11">
        <v>857</v>
      </c>
      <c r="C216" s="11">
        <v>1211</v>
      </c>
      <c r="D216" s="12" t="s">
        <v>503</v>
      </c>
      <c r="E216" s="12" t="s">
        <v>869</v>
      </c>
      <c r="F216" s="150" t="s">
        <v>504</v>
      </c>
      <c r="G216" s="218"/>
      <c r="H216" s="12" t="s">
        <v>502</v>
      </c>
      <c r="I216" s="12" t="s">
        <v>505</v>
      </c>
      <c r="J216" s="464"/>
      <c r="K216" s="51" t="s">
        <v>506</v>
      </c>
      <c r="L216" s="22"/>
      <c r="M216" s="22" t="s">
        <v>506</v>
      </c>
      <c r="N216" s="22"/>
      <c r="O216" s="161">
        <v>0</v>
      </c>
      <c r="P216" s="25" t="s">
        <v>874</v>
      </c>
      <c r="Q216" s="162"/>
      <c r="R216" s="99">
        <f t="shared" si="27"/>
        <v>0</v>
      </c>
      <c r="S216" s="99">
        <f>'Kosten + Lebensdauer'!Q202</f>
        <v>40</v>
      </c>
      <c r="T216" s="22"/>
      <c r="U216" s="22"/>
      <c r="V216" s="181">
        <f aca="true" t="shared" si="28" ref="V216:V222">IF(S216&lt;=50,(50/S216)-1,0)</f>
        <v>0.25</v>
      </c>
      <c r="W216" s="121">
        <f t="shared" si="22"/>
        <v>1</v>
      </c>
      <c r="X216" s="48">
        <f t="shared" si="23"/>
        <v>0</v>
      </c>
      <c r="Y216" s="48">
        <f t="shared" si="24"/>
        <v>0</v>
      </c>
      <c r="Z216" s="48">
        <f>PRODUCT(O216,'Kosten + Lebensdauer'!V202)</f>
        <v>0</v>
      </c>
      <c r="AA216" s="48">
        <f t="shared" si="26"/>
        <v>0</v>
      </c>
      <c r="AB216" s="48">
        <f t="shared" si="25"/>
        <v>0</v>
      </c>
      <c r="AC216" s="152"/>
      <c r="AD216" s="118"/>
      <c r="AE216" s="12"/>
      <c r="AF216" s="12"/>
    </row>
    <row r="217" spans="1:32" s="155" customFormat="1" ht="13.5" customHeight="1">
      <c r="A217" s="11">
        <v>837</v>
      </c>
      <c r="B217" s="11">
        <v>858</v>
      </c>
      <c r="C217" s="11">
        <v>1208</v>
      </c>
      <c r="D217" s="12" t="s">
        <v>518</v>
      </c>
      <c r="E217" s="12" t="s">
        <v>869</v>
      </c>
      <c r="F217" s="150" t="s">
        <v>504</v>
      </c>
      <c r="G217" s="218"/>
      <c r="H217" s="12" t="s">
        <v>502</v>
      </c>
      <c r="I217" s="12" t="s">
        <v>519</v>
      </c>
      <c r="J217" s="464"/>
      <c r="K217" s="22" t="s">
        <v>520</v>
      </c>
      <c r="L217" s="22"/>
      <c r="M217" s="22" t="s">
        <v>520</v>
      </c>
      <c r="N217" s="22"/>
      <c r="O217" s="161">
        <v>0</v>
      </c>
      <c r="P217" s="25" t="s">
        <v>874</v>
      </c>
      <c r="Q217" s="162"/>
      <c r="R217" s="99">
        <f t="shared" si="27"/>
        <v>0</v>
      </c>
      <c r="S217" s="99">
        <f>'Kosten + Lebensdauer'!Q214</f>
        <v>20</v>
      </c>
      <c r="T217" s="22"/>
      <c r="U217" s="22"/>
      <c r="V217" s="181">
        <f t="shared" si="28"/>
        <v>1.5</v>
      </c>
      <c r="W217" s="121">
        <f t="shared" si="22"/>
        <v>2</v>
      </c>
      <c r="X217" s="48">
        <f t="shared" si="23"/>
        <v>0</v>
      </c>
      <c r="Y217" s="48">
        <f t="shared" si="24"/>
        <v>0</v>
      </c>
      <c r="Z217" s="48">
        <f>PRODUCT(O217,'Kosten + Lebensdauer'!V214)</f>
        <v>0</v>
      </c>
      <c r="AA217" s="48">
        <f t="shared" si="26"/>
        <v>0</v>
      </c>
      <c r="AB217" s="48">
        <f t="shared" si="25"/>
        <v>0</v>
      </c>
      <c r="AC217" s="152"/>
      <c r="AD217" s="69"/>
      <c r="AE217" s="12"/>
      <c r="AF217" s="12"/>
    </row>
    <row r="218" spans="1:32" s="155" customFormat="1" ht="12.75" customHeight="1">
      <c r="A218" s="11"/>
      <c r="B218" s="11"/>
      <c r="C218" s="11"/>
      <c r="D218" s="12"/>
      <c r="E218" s="12"/>
      <c r="F218" s="150"/>
      <c r="G218" s="218"/>
      <c r="H218" s="12"/>
      <c r="I218" s="12"/>
      <c r="J218" s="464"/>
      <c r="K218" s="51" t="s">
        <v>521</v>
      </c>
      <c r="L218" s="22"/>
      <c r="M218" s="22"/>
      <c r="N218" s="22"/>
      <c r="O218" s="161">
        <v>0</v>
      </c>
      <c r="P218" s="25" t="s">
        <v>874</v>
      </c>
      <c r="Q218" s="162"/>
      <c r="R218" s="99">
        <f t="shared" si="27"/>
        <v>0</v>
      </c>
      <c r="S218" s="99">
        <f>'Kosten + Lebensdauer'!Q216</f>
        <v>20</v>
      </c>
      <c r="T218" s="22"/>
      <c r="U218" s="22"/>
      <c r="V218" s="181">
        <f t="shared" si="28"/>
        <v>1.5</v>
      </c>
      <c r="W218" s="121">
        <f t="shared" si="22"/>
        <v>2</v>
      </c>
      <c r="X218" s="48">
        <f t="shared" si="23"/>
        <v>0</v>
      </c>
      <c r="Y218" s="48">
        <f t="shared" si="24"/>
        <v>0</v>
      </c>
      <c r="Z218" s="48">
        <f>PRODUCT(O218,'Kosten + Lebensdauer'!V216)</f>
        <v>0</v>
      </c>
      <c r="AA218" s="48">
        <f t="shared" si="26"/>
        <v>0</v>
      </c>
      <c r="AB218" s="48">
        <f t="shared" si="25"/>
        <v>0</v>
      </c>
      <c r="AC218" s="152"/>
      <c r="AD218" s="118"/>
      <c r="AE218" s="12"/>
      <c r="AF218" s="12"/>
    </row>
    <row r="219" spans="1:32" s="155" customFormat="1" ht="15.75" customHeight="1">
      <c r="A219" s="11"/>
      <c r="B219" s="11"/>
      <c r="C219" s="11"/>
      <c r="D219" s="12"/>
      <c r="E219" s="12"/>
      <c r="F219" s="150"/>
      <c r="G219" s="218"/>
      <c r="H219" s="12"/>
      <c r="I219" s="12"/>
      <c r="J219" s="464"/>
      <c r="K219" s="51" t="s">
        <v>523</v>
      </c>
      <c r="L219" s="22"/>
      <c r="M219" s="22"/>
      <c r="N219" s="22"/>
      <c r="O219" s="161">
        <v>0</v>
      </c>
      <c r="P219" s="25" t="s">
        <v>874</v>
      </c>
      <c r="Q219" s="162"/>
      <c r="R219" s="99">
        <f t="shared" si="27"/>
        <v>0</v>
      </c>
      <c r="S219" s="99">
        <f>'Kosten + Lebensdauer'!Q219</f>
        <v>30</v>
      </c>
      <c r="T219" s="22"/>
      <c r="U219" s="22"/>
      <c r="V219" s="181">
        <f t="shared" si="28"/>
        <v>0.6666666666666667</v>
      </c>
      <c r="W219" s="121">
        <f t="shared" si="22"/>
        <v>1</v>
      </c>
      <c r="X219" s="48">
        <f t="shared" si="23"/>
        <v>0</v>
      </c>
      <c r="Y219" s="48">
        <f t="shared" si="24"/>
        <v>0</v>
      </c>
      <c r="Z219" s="48">
        <f>PRODUCT(O219,'Kosten + Lebensdauer'!V219)</f>
        <v>0</v>
      </c>
      <c r="AA219" s="48">
        <f t="shared" si="26"/>
        <v>0</v>
      </c>
      <c r="AB219" s="48">
        <f t="shared" si="25"/>
        <v>0</v>
      </c>
      <c r="AC219" s="152"/>
      <c r="AD219" s="118"/>
      <c r="AE219" s="12"/>
      <c r="AF219" s="12"/>
    </row>
    <row r="220" spans="1:32" s="155" customFormat="1" ht="13.5" customHeight="1">
      <c r="A220" s="11">
        <v>835</v>
      </c>
      <c r="B220" s="11">
        <v>856</v>
      </c>
      <c r="C220" s="11">
        <v>1206</v>
      </c>
      <c r="D220" s="12" t="s">
        <v>527</v>
      </c>
      <c r="E220" s="12" t="s">
        <v>869</v>
      </c>
      <c r="F220" s="150" t="s">
        <v>504</v>
      </c>
      <c r="G220" s="218"/>
      <c r="H220" s="12" t="s">
        <v>502</v>
      </c>
      <c r="I220" s="12" t="s">
        <v>528</v>
      </c>
      <c r="J220" s="464"/>
      <c r="K220" s="22" t="s">
        <v>529</v>
      </c>
      <c r="L220" s="22"/>
      <c r="M220" s="22" t="s">
        <v>529</v>
      </c>
      <c r="N220" s="22"/>
      <c r="O220" s="161">
        <v>0</v>
      </c>
      <c r="P220" s="25" t="s">
        <v>874</v>
      </c>
      <c r="Q220" s="162"/>
      <c r="R220" s="99">
        <f t="shared" si="27"/>
        <v>0</v>
      </c>
      <c r="S220" s="99">
        <f>'Kosten + Lebensdauer'!Q231</f>
        <v>20</v>
      </c>
      <c r="T220" s="22"/>
      <c r="U220" s="22"/>
      <c r="V220" s="181">
        <f t="shared" si="28"/>
        <v>1.5</v>
      </c>
      <c r="W220" s="121">
        <f t="shared" si="22"/>
        <v>2</v>
      </c>
      <c r="X220" s="48">
        <f t="shared" si="23"/>
        <v>0</v>
      </c>
      <c r="Y220" s="48">
        <f t="shared" si="24"/>
        <v>0</v>
      </c>
      <c r="Z220" s="48">
        <f>PRODUCT(O220,'Kosten + Lebensdauer'!V231)</f>
        <v>0</v>
      </c>
      <c r="AA220" s="48">
        <f t="shared" si="26"/>
        <v>0</v>
      </c>
      <c r="AB220" s="48">
        <f t="shared" si="25"/>
        <v>0</v>
      </c>
      <c r="AC220" s="152"/>
      <c r="AD220" s="69"/>
      <c r="AE220" s="12"/>
      <c r="AF220" s="12"/>
    </row>
    <row r="221" spans="1:30" s="155" customFormat="1" ht="13.5">
      <c r="A221" s="11"/>
      <c r="B221" s="11"/>
      <c r="C221" s="11"/>
      <c r="D221" s="12"/>
      <c r="E221" s="12"/>
      <c r="F221" s="150"/>
      <c r="G221" s="197"/>
      <c r="H221" s="12"/>
      <c r="I221" s="12"/>
      <c r="J221" s="464"/>
      <c r="K221" s="22" t="s">
        <v>532</v>
      </c>
      <c r="L221" s="22"/>
      <c r="M221" s="22"/>
      <c r="N221" s="22"/>
      <c r="O221" s="161">
        <v>0</v>
      </c>
      <c r="P221" s="25" t="s">
        <v>874</v>
      </c>
      <c r="Q221" s="165"/>
      <c r="R221" s="99">
        <f t="shared" si="27"/>
        <v>0</v>
      </c>
      <c r="S221" s="99">
        <f>'Kosten + Lebensdauer'!Q234</f>
        <v>5</v>
      </c>
      <c r="T221" s="22"/>
      <c r="U221" s="22"/>
      <c r="V221" s="181">
        <f t="shared" si="28"/>
        <v>9</v>
      </c>
      <c r="W221" s="121">
        <f>ROUNDUP(V221,0)</f>
        <v>9</v>
      </c>
      <c r="X221" s="48">
        <f>PRODUCT(R221,W221)</f>
        <v>0</v>
      </c>
      <c r="Y221" s="48">
        <f>KOSTENREIHE(R221,S221,1.02,W221)</f>
        <v>0</v>
      </c>
      <c r="Z221" s="48">
        <f>PRODUCT(O221,'Kosten + Lebensdauer'!V234)</f>
        <v>0</v>
      </c>
      <c r="AA221" s="48">
        <f t="shared" si="26"/>
        <v>0</v>
      </c>
      <c r="AB221" s="48">
        <f t="shared" si="25"/>
        <v>0</v>
      </c>
      <c r="AC221" s="2"/>
      <c r="AD221" s="113"/>
    </row>
    <row r="222" spans="1:30" s="156" customFormat="1" ht="13.5">
      <c r="A222" s="57"/>
      <c r="B222" s="57"/>
      <c r="C222" s="57"/>
      <c r="D222" s="22"/>
      <c r="E222" s="22"/>
      <c r="F222" s="90"/>
      <c r="G222" s="218"/>
      <c r="H222" s="22"/>
      <c r="I222" s="22"/>
      <c r="J222" s="25"/>
      <c r="K222" s="51" t="s">
        <v>538</v>
      </c>
      <c r="L222" s="22"/>
      <c r="M222" s="22"/>
      <c r="N222" s="22"/>
      <c r="O222" s="161">
        <v>0</v>
      </c>
      <c r="P222" s="99" t="s">
        <v>53</v>
      </c>
      <c r="Q222" s="162"/>
      <c r="R222" s="99">
        <f t="shared" si="27"/>
        <v>0</v>
      </c>
      <c r="S222" s="99">
        <f>'Kosten + Lebensdauer'!Q242</f>
        <v>50</v>
      </c>
      <c r="T222" s="22"/>
      <c r="U222" s="22"/>
      <c r="V222" s="181">
        <f t="shared" si="28"/>
        <v>0</v>
      </c>
      <c r="W222" s="121">
        <f>ROUNDUP(V222,0)</f>
        <v>0</v>
      </c>
      <c r="X222" s="48">
        <f>PRODUCT(R222,W222)</f>
        <v>0</v>
      </c>
      <c r="Y222" s="48">
        <f t="shared" si="24"/>
        <v>0</v>
      </c>
      <c r="Z222" s="48">
        <f>PRODUCT(O222,'Kosten + Lebensdauer'!V242)</f>
        <v>0</v>
      </c>
      <c r="AA222" s="48">
        <f t="shared" si="26"/>
        <v>0</v>
      </c>
      <c r="AB222" s="48">
        <f t="shared" si="25"/>
        <v>0</v>
      </c>
      <c r="AD222" s="113"/>
    </row>
    <row r="223" spans="1:32" ht="13.5">
      <c r="A223" s="11"/>
      <c r="B223" s="11"/>
      <c r="C223" s="11"/>
      <c r="D223" s="12"/>
      <c r="E223" s="12"/>
      <c r="F223" s="150"/>
      <c r="G223" s="15">
        <v>575</v>
      </c>
      <c r="H223" s="16"/>
      <c r="I223" s="16"/>
      <c r="J223" s="21" t="s">
        <v>670</v>
      </c>
      <c r="K223" s="22"/>
      <c r="L223" s="12"/>
      <c r="M223" s="12"/>
      <c r="N223" s="12"/>
      <c r="O223" s="214"/>
      <c r="P223" s="214"/>
      <c r="Q223" s="214"/>
      <c r="R223" s="99"/>
      <c r="S223" s="99"/>
      <c r="T223" s="214"/>
      <c r="U223" s="214"/>
      <c r="V223" s="215"/>
      <c r="W223" s="214"/>
      <c r="X223" s="214"/>
      <c r="Y223" s="214"/>
      <c r="Z223" s="214"/>
      <c r="AA223" s="214"/>
      <c r="AB223" s="214"/>
      <c r="AC223" s="152"/>
      <c r="AD223" s="69"/>
      <c r="AE223" s="12"/>
      <c r="AF223" s="12"/>
    </row>
    <row r="224" spans="1:32" s="158" customFormat="1" ht="14.25" customHeight="1">
      <c r="A224" s="157">
        <v>839</v>
      </c>
      <c r="B224" s="157">
        <v>861</v>
      </c>
      <c r="C224" s="157">
        <v>1202</v>
      </c>
      <c r="D224" s="146" t="s">
        <v>671</v>
      </c>
      <c r="E224" s="146" t="s">
        <v>869</v>
      </c>
      <c r="F224" s="199" t="s">
        <v>504</v>
      </c>
      <c r="G224" s="219"/>
      <c r="H224" s="146" t="s">
        <v>672</v>
      </c>
      <c r="I224" s="146" t="s">
        <v>673</v>
      </c>
      <c r="J224" s="463"/>
      <c r="K224" s="49" t="s">
        <v>674</v>
      </c>
      <c r="L224" s="23"/>
      <c r="M224" s="23" t="s">
        <v>674</v>
      </c>
      <c r="N224" s="23"/>
      <c r="O224" s="161">
        <v>0</v>
      </c>
      <c r="P224" s="50" t="s">
        <v>874</v>
      </c>
      <c r="Q224" s="162"/>
      <c r="R224" s="186">
        <f t="shared" si="27"/>
        <v>0</v>
      </c>
      <c r="S224" s="186">
        <f>'Kosten + Lebensdauer'!Q254</f>
        <v>20</v>
      </c>
      <c r="T224" s="23"/>
      <c r="U224" s="23"/>
      <c r="V224" s="179">
        <f>IF(S224&lt;=50,(50/S224)-1,0)</f>
        <v>1.5</v>
      </c>
      <c r="W224" s="86">
        <f t="shared" si="22"/>
        <v>2</v>
      </c>
      <c r="X224" s="85">
        <f t="shared" si="23"/>
        <v>0</v>
      </c>
      <c r="Y224" s="85">
        <f t="shared" si="24"/>
        <v>0</v>
      </c>
      <c r="Z224" s="145">
        <f>PRODUCT(O224,'Kosten + Lebensdauer'!V254)</f>
        <v>0</v>
      </c>
      <c r="AA224" s="85">
        <f t="shared" si="26"/>
        <v>0</v>
      </c>
      <c r="AB224" s="85">
        <f aca="true" t="shared" si="29" ref="AB224:AB233">SUM(R224,Y224,Z224,AA224)</f>
        <v>0</v>
      </c>
      <c r="AC224" s="151"/>
      <c r="AD224" s="117"/>
      <c r="AE224" s="13"/>
      <c r="AF224" s="13"/>
    </row>
    <row r="225" spans="1:32" s="158" customFormat="1" ht="14.25" customHeight="1">
      <c r="A225" s="157">
        <v>840</v>
      </c>
      <c r="B225" s="157">
        <v>862</v>
      </c>
      <c r="C225" s="157">
        <v>1204</v>
      </c>
      <c r="D225" s="146" t="s">
        <v>682</v>
      </c>
      <c r="E225" s="146" t="s">
        <v>869</v>
      </c>
      <c r="F225" s="199" t="s">
        <v>504</v>
      </c>
      <c r="G225" s="219"/>
      <c r="H225" s="146" t="s">
        <v>672</v>
      </c>
      <c r="I225" s="146" t="s">
        <v>683</v>
      </c>
      <c r="J225" s="463"/>
      <c r="K225" s="219" t="s">
        <v>684</v>
      </c>
      <c r="L225" s="147"/>
      <c r="M225" s="147" t="s">
        <v>684</v>
      </c>
      <c r="N225" s="147"/>
      <c r="O225" s="161">
        <v>0</v>
      </c>
      <c r="P225" s="220" t="s">
        <v>874</v>
      </c>
      <c r="Q225" s="162"/>
      <c r="R225" s="186">
        <f t="shared" si="27"/>
        <v>0</v>
      </c>
      <c r="S225" s="186">
        <f>'Kosten + Lebensdauer'!Q262</f>
        <v>30</v>
      </c>
      <c r="T225" s="147"/>
      <c r="U225" s="147"/>
      <c r="V225" s="182">
        <f>IF(S225&lt;=50,(50/S225)-1,0)</f>
        <v>0.6666666666666667</v>
      </c>
      <c r="W225" s="148">
        <f t="shared" si="22"/>
        <v>1</v>
      </c>
      <c r="X225" s="145">
        <f t="shared" si="23"/>
        <v>0</v>
      </c>
      <c r="Y225" s="145">
        <f aca="true" t="shared" si="30" ref="Y225:Y233">KOSTENREIHE(R225,S225,1.02,W225)</f>
        <v>0</v>
      </c>
      <c r="Z225" s="145">
        <f>PRODUCT(O225,'Kosten + Lebensdauer'!V262)</f>
        <v>0</v>
      </c>
      <c r="AA225" s="145">
        <f aca="true" t="shared" si="31" ref="AA225:AA233">modul1.KOSTENREIHE(Z225,1,1.02,49)</f>
        <v>0</v>
      </c>
      <c r="AB225" s="145">
        <f t="shared" si="29"/>
        <v>0</v>
      </c>
      <c r="AC225" s="153"/>
      <c r="AD225" s="159"/>
      <c r="AE225" s="146"/>
      <c r="AF225" s="146"/>
    </row>
    <row r="226" spans="1:32" s="158" customFormat="1" ht="13.5" customHeight="1">
      <c r="A226" s="157">
        <v>841</v>
      </c>
      <c r="B226" s="157">
        <v>863</v>
      </c>
      <c r="C226" s="157">
        <v>1201</v>
      </c>
      <c r="D226" s="146" t="s">
        <v>686</v>
      </c>
      <c r="E226" s="146" t="s">
        <v>869</v>
      </c>
      <c r="F226" s="199" t="s">
        <v>504</v>
      </c>
      <c r="G226" s="219"/>
      <c r="H226" s="146" t="s">
        <v>672</v>
      </c>
      <c r="I226" s="146" t="s">
        <v>687</v>
      </c>
      <c r="J226" s="463"/>
      <c r="K226" s="49" t="s">
        <v>688</v>
      </c>
      <c r="L226" s="23"/>
      <c r="M226" s="23" t="s">
        <v>688</v>
      </c>
      <c r="N226" s="23"/>
      <c r="O226" s="161">
        <v>0</v>
      </c>
      <c r="P226" s="50" t="s">
        <v>874</v>
      </c>
      <c r="Q226" s="162"/>
      <c r="R226" s="186">
        <f t="shared" si="27"/>
        <v>0</v>
      </c>
      <c r="S226" s="186">
        <f>'Kosten + Lebensdauer'!Q266</f>
        <v>20</v>
      </c>
      <c r="T226" s="23"/>
      <c r="U226" s="23"/>
      <c r="V226" s="179">
        <f>IF(S226&lt;=50,(50/S226)-1,0)</f>
        <v>1.5</v>
      </c>
      <c r="W226" s="86">
        <f aca="true" t="shared" si="32" ref="W226:W233">ROUNDUP(V226,0)</f>
        <v>2</v>
      </c>
      <c r="X226" s="85">
        <f aca="true" t="shared" si="33" ref="X226:X233">PRODUCT(R226,W226)</f>
        <v>0</v>
      </c>
      <c r="Y226" s="85">
        <f t="shared" si="30"/>
        <v>0</v>
      </c>
      <c r="Z226" s="145">
        <f>PRODUCT(O226,'Kosten + Lebensdauer'!V266)</f>
        <v>0</v>
      </c>
      <c r="AA226" s="85">
        <f t="shared" si="31"/>
        <v>0</v>
      </c>
      <c r="AB226" s="85">
        <f t="shared" si="29"/>
        <v>0</v>
      </c>
      <c r="AC226" s="151"/>
      <c r="AD226" s="117"/>
      <c r="AE226" s="13"/>
      <c r="AF226" s="13"/>
    </row>
    <row r="227" spans="1:32" s="158" customFormat="1" ht="14.25" customHeight="1">
      <c r="A227" s="157">
        <v>842</v>
      </c>
      <c r="B227" s="157">
        <v>864</v>
      </c>
      <c r="C227" s="157">
        <v>1203</v>
      </c>
      <c r="D227" s="146" t="s">
        <v>695</v>
      </c>
      <c r="E227" s="146" t="s">
        <v>869</v>
      </c>
      <c r="F227" s="199" t="s">
        <v>504</v>
      </c>
      <c r="G227" s="219"/>
      <c r="H227" s="146" t="s">
        <v>672</v>
      </c>
      <c r="I227" s="146" t="s">
        <v>696</v>
      </c>
      <c r="J227" s="463"/>
      <c r="K227" s="219" t="s">
        <v>820</v>
      </c>
      <c r="L227" s="147"/>
      <c r="M227" s="147" t="s">
        <v>697</v>
      </c>
      <c r="N227" s="147"/>
      <c r="O227" s="161">
        <v>0</v>
      </c>
      <c r="P227" s="220" t="s">
        <v>874</v>
      </c>
      <c r="Q227" s="162"/>
      <c r="R227" s="186">
        <f t="shared" si="27"/>
        <v>0</v>
      </c>
      <c r="S227" s="186">
        <f>'Kosten + Lebensdauer'!Q275</f>
        <v>30</v>
      </c>
      <c r="T227" s="147"/>
      <c r="U227" s="147"/>
      <c r="V227" s="182">
        <f>IF(S227&lt;=50,(50/S227)-1,0)</f>
        <v>0.6666666666666667</v>
      </c>
      <c r="W227" s="148">
        <f t="shared" si="32"/>
        <v>1</v>
      </c>
      <c r="X227" s="145">
        <f t="shared" si="33"/>
        <v>0</v>
      </c>
      <c r="Y227" s="145">
        <f t="shared" si="30"/>
        <v>0</v>
      </c>
      <c r="Z227" s="145">
        <f>PRODUCT(O227,'Kosten + Lebensdauer'!V275)</f>
        <v>0</v>
      </c>
      <c r="AA227" s="145">
        <f t="shared" si="31"/>
        <v>0</v>
      </c>
      <c r="AB227" s="145">
        <f t="shared" si="29"/>
        <v>0</v>
      </c>
      <c r="AC227" s="153"/>
      <c r="AD227" s="159"/>
      <c r="AE227" s="146"/>
      <c r="AF227" s="146"/>
    </row>
    <row r="228" spans="1:32" s="158" customFormat="1" ht="14.25" customHeight="1">
      <c r="A228" s="157">
        <v>843</v>
      </c>
      <c r="B228" s="157">
        <v>865</v>
      </c>
      <c r="C228" s="157">
        <v>1200</v>
      </c>
      <c r="D228" s="146" t="s">
        <v>700</v>
      </c>
      <c r="E228" s="146" t="s">
        <v>869</v>
      </c>
      <c r="F228" s="199" t="s">
        <v>504</v>
      </c>
      <c r="G228" s="219"/>
      <c r="H228" s="146" t="s">
        <v>672</v>
      </c>
      <c r="I228" s="146" t="s">
        <v>701</v>
      </c>
      <c r="J228" s="463"/>
      <c r="K228" s="49" t="s">
        <v>702</v>
      </c>
      <c r="L228" s="23"/>
      <c r="M228" s="23" t="s">
        <v>702</v>
      </c>
      <c r="N228" s="23"/>
      <c r="O228" s="161">
        <v>0</v>
      </c>
      <c r="P228" s="50" t="s">
        <v>874</v>
      </c>
      <c r="Q228" s="162"/>
      <c r="R228" s="186">
        <f t="shared" si="27"/>
        <v>0</v>
      </c>
      <c r="S228" s="186">
        <f>'Kosten + Lebensdauer'!Q279</f>
        <v>20</v>
      </c>
      <c r="T228" s="23"/>
      <c r="U228" s="23"/>
      <c r="V228" s="179">
        <f>IF(S228&lt;=50,(50/S228)-1,0)</f>
        <v>1.5</v>
      </c>
      <c r="W228" s="86">
        <f t="shared" si="32"/>
        <v>2</v>
      </c>
      <c r="X228" s="85">
        <f t="shared" si="33"/>
        <v>0</v>
      </c>
      <c r="Y228" s="85">
        <f t="shared" si="30"/>
        <v>0</v>
      </c>
      <c r="Z228" s="145">
        <f>PRODUCT(O228,'Kosten + Lebensdauer'!V279)</f>
        <v>0</v>
      </c>
      <c r="AA228" s="85">
        <f t="shared" si="31"/>
        <v>0</v>
      </c>
      <c r="AB228" s="85">
        <f t="shared" si="29"/>
        <v>0</v>
      </c>
      <c r="AC228" s="151"/>
      <c r="AD228" s="117"/>
      <c r="AE228" s="13"/>
      <c r="AF228" s="13"/>
    </row>
    <row r="229" spans="1:32" ht="13.5">
      <c r="A229" s="11"/>
      <c r="B229" s="11"/>
      <c r="C229" s="11"/>
      <c r="D229" s="12"/>
      <c r="E229" s="12"/>
      <c r="F229" s="150"/>
      <c r="G229" s="15">
        <v>576</v>
      </c>
      <c r="H229" s="16"/>
      <c r="I229" s="16"/>
      <c r="J229" s="21" t="s">
        <v>708</v>
      </c>
      <c r="K229" s="22"/>
      <c r="L229" s="12"/>
      <c r="M229" s="12"/>
      <c r="N229" s="12"/>
      <c r="O229" s="214"/>
      <c r="P229" s="214"/>
      <c r="Q229" s="214"/>
      <c r="R229" s="99"/>
      <c r="S229" s="99"/>
      <c r="T229" s="214"/>
      <c r="U229" s="214"/>
      <c r="V229" s="215"/>
      <c r="W229" s="214"/>
      <c r="X229" s="214"/>
      <c r="Y229" s="214"/>
      <c r="Z229" s="214"/>
      <c r="AA229" s="214"/>
      <c r="AB229" s="214"/>
      <c r="AC229" s="152"/>
      <c r="AD229" s="69"/>
      <c r="AE229" s="12"/>
      <c r="AF229" s="12"/>
    </row>
    <row r="230" spans="1:32" ht="14.25" customHeight="1">
      <c r="A230" s="11">
        <v>847</v>
      </c>
      <c r="B230" s="11">
        <v>869</v>
      </c>
      <c r="C230" s="11">
        <v>1068</v>
      </c>
      <c r="D230" s="12" t="s">
        <v>709</v>
      </c>
      <c r="E230" s="12" t="s">
        <v>869</v>
      </c>
      <c r="F230" s="150" t="s">
        <v>504</v>
      </c>
      <c r="G230" s="51"/>
      <c r="H230" s="12" t="s">
        <v>710</v>
      </c>
      <c r="I230" s="12" t="s">
        <v>711</v>
      </c>
      <c r="J230" s="462"/>
      <c r="K230" s="22" t="s">
        <v>813</v>
      </c>
      <c r="L230" s="12" t="s">
        <v>712</v>
      </c>
      <c r="M230" s="12" t="s">
        <v>713</v>
      </c>
      <c r="N230" s="221"/>
      <c r="O230" s="161">
        <v>0</v>
      </c>
      <c r="P230" s="25" t="s">
        <v>874</v>
      </c>
      <c r="Q230" s="162"/>
      <c r="R230" s="99">
        <f t="shared" si="27"/>
        <v>0</v>
      </c>
      <c r="S230" s="99" t="e">
        <f>'Kosten + Lebensdauer'!#REF!</f>
        <v>#REF!</v>
      </c>
      <c r="T230" s="22"/>
      <c r="U230" s="22"/>
      <c r="V230" s="181" t="e">
        <f>IF(S230&lt;=50,(50/S230)-1,0)</f>
        <v>#REF!</v>
      </c>
      <c r="W230" s="121" t="e">
        <f t="shared" si="32"/>
        <v>#REF!</v>
      </c>
      <c r="X230" s="48" t="e">
        <f t="shared" si="33"/>
        <v>#REF!</v>
      </c>
      <c r="Y230" s="48" t="e">
        <f t="shared" si="30"/>
        <v>#VALUE!</v>
      </c>
      <c r="Z230" s="48" t="e">
        <f>PRODUCT(O230,'Kosten + Lebensdauer'!#REF!)</f>
        <v>#REF!</v>
      </c>
      <c r="AA230" s="123" t="e">
        <f t="shared" si="31"/>
        <v>#VALUE!</v>
      </c>
      <c r="AB230" s="48" t="e">
        <f t="shared" si="29"/>
        <v>#VALUE!</v>
      </c>
      <c r="AC230" s="152"/>
      <c r="AD230" s="69"/>
      <c r="AE230" s="12"/>
      <c r="AF230" s="12"/>
    </row>
    <row r="231" spans="1:32" ht="13.5" customHeight="1">
      <c r="A231" s="11">
        <v>846</v>
      </c>
      <c r="B231" s="11">
        <v>868</v>
      </c>
      <c r="C231" s="11">
        <v>1079</v>
      </c>
      <c r="D231" s="12" t="s">
        <v>714</v>
      </c>
      <c r="E231" s="12" t="s">
        <v>869</v>
      </c>
      <c r="F231" s="150" t="s">
        <v>504</v>
      </c>
      <c r="G231" s="51"/>
      <c r="H231" s="12" t="s">
        <v>710</v>
      </c>
      <c r="I231" s="12" t="s">
        <v>715</v>
      </c>
      <c r="J231" s="462"/>
      <c r="K231" s="22" t="s">
        <v>814</v>
      </c>
      <c r="L231" s="12" t="s">
        <v>716</v>
      </c>
      <c r="M231" s="12" t="s">
        <v>717</v>
      </c>
      <c r="N231" s="221"/>
      <c r="O231" s="161">
        <v>0</v>
      </c>
      <c r="P231" s="25" t="s">
        <v>874</v>
      </c>
      <c r="Q231" s="163"/>
      <c r="R231" s="99">
        <f t="shared" si="27"/>
        <v>0</v>
      </c>
      <c r="S231" s="99">
        <f>'Kosten + Lebensdauer'!Q290</f>
        <v>50</v>
      </c>
      <c r="T231" s="22"/>
      <c r="U231" s="22"/>
      <c r="V231" s="181">
        <f>IF(S231&lt;=50,(50/S231)-1,0)</f>
        <v>0</v>
      </c>
      <c r="W231" s="121">
        <f t="shared" si="32"/>
        <v>0</v>
      </c>
      <c r="X231" s="48">
        <f t="shared" si="33"/>
        <v>0</v>
      </c>
      <c r="Y231" s="48">
        <f t="shared" si="30"/>
        <v>0</v>
      </c>
      <c r="Z231" s="48">
        <f>PRODUCT(O231,'Kosten + Lebensdauer'!V290)</f>
        <v>0</v>
      </c>
      <c r="AA231" s="123">
        <f t="shared" si="31"/>
        <v>0</v>
      </c>
      <c r="AB231" s="48">
        <f t="shared" si="29"/>
        <v>0</v>
      </c>
      <c r="AC231" s="152"/>
      <c r="AD231" s="69"/>
      <c r="AE231" s="12"/>
      <c r="AF231" s="12"/>
    </row>
    <row r="232" spans="1:32" ht="14.25" customHeight="1">
      <c r="A232" s="11">
        <v>845</v>
      </c>
      <c r="B232" s="11">
        <v>867</v>
      </c>
      <c r="C232" s="11">
        <v>1072</v>
      </c>
      <c r="D232" s="12" t="s">
        <v>719</v>
      </c>
      <c r="E232" s="12" t="s">
        <v>869</v>
      </c>
      <c r="F232" s="150" t="s">
        <v>504</v>
      </c>
      <c r="G232" s="51"/>
      <c r="H232" s="12" t="s">
        <v>710</v>
      </c>
      <c r="I232" s="12" t="s">
        <v>720</v>
      </c>
      <c r="J232" s="462"/>
      <c r="K232" s="22" t="s">
        <v>845</v>
      </c>
      <c r="L232" s="12" t="s">
        <v>721</v>
      </c>
      <c r="M232" s="12" t="s">
        <v>722</v>
      </c>
      <c r="N232" s="221"/>
      <c r="O232" s="161">
        <v>0</v>
      </c>
      <c r="P232" s="25" t="s">
        <v>874</v>
      </c>
      <c r="Q232" s="162"/>
      <c r="R232" s="99">
        <f t="shared" si="27"/>
        <v>0</v>
      </c>
      <c r="S232" s="99" t="e">
        <f>'Kosten + Lebensdauer'!#REF!</f>
        <v>#REF!</v>
      </c>
      <c r="T232" s="22"/>
      <c r="U232" s="22"/>
      <c r="V232" s="181" t="e">
        <f>IF(S232&lt;=50,(50/S232)-1,0)</f>
        <v>#REF!</v>
      </c>
      <c r="W232" s="121" t="e">
        <f t="shared" si="32"/>
        <v>#REF!</v>
      </c>
      <c r="X232" s="48" t="e">
        <f t="shared" si="33"/>
        <v>#REF!</v>
      </c>
      <c r="Y232" s="48" t="e">
        <f t="shared" si="30"/>
        <v>#VALUE!</v>
      </c>
      <c r="Z232" s="48" t="e">
        <f>PRODUCT(O232,'Kosten + Lebensdauer'!#REF!)</f>
        <v>#REF!</v>
      </c>
      <c r="AA232" s="123" t="e">
        <f t="shared" si="31"/>
        <v>#VALUE!</v>
      </c>
      <c r="AB232" s="48" t="e">
        <f t="shared" si="29"/>
        <v>#VALUE!</v>
      </c>
      <c r="AC232" s="152"/>
      <c r="AD232" s="69"/>
      <c r="AE232" s="12"/>
      <c r="AF232" s="12"/>
    </row>
    <row r="233" spans="1:32" ht="13.5" customHeight="1">
      <c r="A233" s="11">
        <v>844</v>
      </c>
      <c r="B233" s="11">
        <v>866</v>
      </c>
      <c r="C233" s="11">
        <v>1071</v>
      </c>
      <c r="D233" s="12" t="s">
        <v>723</v>
      </c>
      <c r="E233" s="12" t="s">
        <v>869</v>
      </c>
      <c r="F233" s="150" t="s">
        <v>504</v>
      </c>
      <c r="G233" s="51"/>
      <c r="H233" s="12" t="s">
        <v>710</v>
      </c>
      <c r="I233" s="12" t="s">
        <v>724</v>
      </c>
      <c r="J233" s="462"/>
      <c r="K233" s="22" t="s">
        <v>846</v>
      </c>
      <c r="L233" s="12" t="s">
        <v>721</v>
      </c>
      <c r="M233" s="12" t="s">
        <v>725</v>
      </c>
      <c r="N233" s="221"/>
      <c r="O233" s="161">
        <v>0</v>
      </c>
      <c r="P233" s="25" t="s">
        <v>718</v>
      </c>
      <c r="Q233" s="163"/>
      <c r="R233" s="99">
        <f t="shared" si="27"/>
        <v>0</v>
      </c>
      <c r="S233" s="99">
        <f>'Kosten + Lebensdauer'!Q292</f>
        <v>50</v>
      </c>
      <c r="T233" s="22"/>
      <c r="U233" s="22"/>
      <c r="V233" s="181">
        <f>IF(S233&lt;=50,(50/S233)-1,0)</f>
        <v>0</v>
      </c>
      <c r="W233" s="121">
        <f t="shared" si="32"/>
        <v>0</v>
      </c>
      <c r="X233" s="48">
        <f t="shared" si="33"/>
        <v>0</v>
      </c>
      <c r="Y233" s="48">
        <f t="shared" si="30"/>
        <v>0</v>
      </c>
      <c r="Z233" s="48">
        <f>PRODUCT(O233,'Kosten + Lebensdauer'!V292)</f>
        <v>0</v>
      </c>
      <c r="AA233" s="123">
        <f t="shared" si="31"/>
        <v>0</v>
      </c>
      <c r="AB233" s="48">
        <f t="shared" si="29"/>
        <v>0</v>
      </c>
      <c r="AC233" s="152"/>
      <c r="AD233" s="69"/>
      <c r="AE233" s="12"/>
      <c r="AF233" s="12"/>
    </row>
    <row r="234" spans="1:29" ht="11.25" customHeight="1">
      <c r="A234" s="160"/>
      <c r="B234" s="160"/>
      <c r="C234" s="160"/>
      <c r="D234" s="160"/>
      <c r="E234" s="160"/>
      <c r="F234" s="160"/>
      <c r="G234" s="222"/>
      <c r="H234" s="42"/>
      <c r="I234" s="42"/>
      <c r="J234" s="42"/>
      <c r="K234" s="198"/>
      <c r="L234" s="42"/>
      <c r="M234" s="42"/>
      <c r="N234" s="42"/>
      <c r="O234" s="223"/>
      <c r="P234" s="224"/>
      <c r="Q234" s="225"/>
      <c r="R234" s="124"/>
      <c r="S234" s="91"/>
      <c r="T234" s="198"/>
      <c r="U234" s="198"/>
      <c r="AC234" s="36"/>
    </row>
    <row r="235" spans="1:30" ht="43.5" customHeight="1">
      <c r="A235" s="35"/>
      <c r="B235" s="35"/>
      <c r="C235" s="35"/>
      <c r="D235" s="35"/>
      <c r="E235" s="35"/>
      <c r="F235" s="35"/>
      <c r="G235" s="222"/>
      <c r="H235" s="42"/>
      <c r="I235" s="42"/>
      <c r="J235" s="42"/>
      <c r="K235" s="198"/>
      <c r="L235" s="42"/>
      <c r="M235" s="42"/>
      <c r="N235" s="42"/>
      <c r="O235" s="461" t="s">
        <v>810</v>
      </c>
      <c r="P235" s="461"/>
      <c r="Q235" s="225"/>
      <c r="R235" s="461" t="s">
        <v>795</v>
      </c>
      <c r="S235" s="461"/>
      <c r="T235" s="461"/>
      <c r="U235" s="461"/>
      <c r="V235" s="461"/>
      <c r="Y235" s="471" t="s">
        <v>800</v>
      </c>
      <c r="Z235" s="471"/>
      <c r="AB235" s="226" t="s">
        <v>811</v>
      </c>
      <c r="AC235" s="149"/>
      <c r="AD235" s="102"/>
    </row>
    <row r="236" spans="7:30" ht="13.5" customHeight="1">
      <c r="G236" s="222"/>
      <c r="H236" s="42"/>
      <c r="I236" s="42"/>
      <c r="J236" s="42"/>
      <c r="K236" s="198"/>
      <c r="L236" s="42"/>
      <c r="M236" s="42"/>
      <c r="N236" s="42"/>
      <c r="O236" s="227">
        <f>SUM(O6:O69,O119:O120,O155:O164,O189:O190,O216:O221,O224:O233)</f>
        <v>0</v>
      </c>
      <c r="P236" s="228" t="s">
        <v>874</v>
      </c>
      <c r="Q236" s="229"/>
      <c r="R236" s="470">
        <f>SUM(R5:R233)</f>
        <v>0</v>
      </c>
      <c r="S236" s="470"/>
      <c r="T236" s="470"/>
      <c r="U236" s="470"/>
      <c r="V236" s="470"/>
      <c r="W236" s="230"/>
      <c r="X236" s="230"/>
      <c r="Y236" s="231" t="e">
        <f>SUM(Y5:Y233)</f>
        <v>#VALUE!</v>
      </c>
      <c r="Z236" s="232"/>
      <c r="AA236" s="232"/>
      <c r="AB236" s="233" t="e">
        <f>SUM(AB5:AB233)</f>
        <v>#VALUE!</v>
      </c>
      <c r="AC236" s="105"/>
      <c r="AD236" s="102"/>
    </row>
    <row r="237" spans="7:30" ht="13.5">
      <c r="G237" s="119"/>
      <c r="H237" s="38"/>
      <c r="I237" s="38"/>
      <c r="J237" s="38"/>
      <c r="K237" s="80"/>
      <c r="L237" s="38"/>
      <c r="M237" s="38"/>
      <c r="N237" s="38"/>
      <c r="O237" s="135"/>
      <c r="P237" s="79"/>
      <c r="Q237" s="138"/>
      <c r="R237" s="92"/>
      <c r="S237" s="79"/>
      <c r="T237" s="80"/>
      <c r="U237" s="80"/>
      <c r="V237" s="79"/>
      <c r="W237" s="79"/>
      <c r="X237" s="79"/>
      <c r="Y237" s="79"/>
      <c r="Z237" s="92"/>
      <c r="AA237" s="92"/>
      <c r="AB237" s="79"/>
      <c r="AC237" s="38"/>
      <c r="AD237" s="102"/>
    </row>
    <row r="238" spans="7:30" ht="13.5">
      <c r="G238" s="119"/>
      <c r="H238" s="38"/>
      <c r="I238" s="38"/>
      <c r="J238" s="38"/>
      <c r="K238" s="80"/>
      <c r="L238" s="38"/>
      <c r="M238" s="38"/>
      <c r="N238" s="38"/>
      <c r="O238" s="135"/>
      <c r="P238" s="79"/>
      <c r="Q238" s="138"/>
      <c r="R238" s="92"/>
      <c r="S238" s="79"/>
      <c r="T238" s="80"/>
      <c r="U238" s="80"/>
      <c r="V238" s="79"/>
      <c r="W238" s="79"/>
      <c r="X238" s="79"/>
      <c r="Y238" s="79"/>
      <c r="Z238" s="92"/>
      <c r="AA238" s="92"/>
      <c r="AB238" s="79"/>
      <c r="AC238" s="38"/>
      <c r="AD238" s="102"/>
    </row>
    <row r="239" spans="10:30" ht="13.5">
      <c r="J239" s="139"/>
      <c r="K239" s="80"/>
      <c r="L239" s="38"/>
      <c r="M239" s="38"/>
      <c r="N239" s="38"/>
      <c r="O239" s="135"/>
      <c r="P239" s="79"/>
      <c r="Q239" s="138"/>
      <c r="R239" s="92"/>
      <c r="S239" s="79"/>
      <c r="T239" s="80"/>
      <c r="U239" s="80"/>
      <c r="V239" s="79"/>
      <c r="W239" s="79"/>
      <c r="X239" s="79"/>
      <c r="Y239" s="79"/>
      <c r="Z239" s="92"/>
      <c r="AA239" s="92"/>
      <c r="AB239" s="469"/>
      <c r="AC239" s="469"/>
      <c r="AD239" s="102"/>
    </row>
    <row r="240" spans="10:30" ht="13.5">
      <c r="J240" s="140"/>
      <c r="K240" s="141"/>
      <c r="L240" s="38"/>
      <c r="M240" s="38"/>
      <c r="N240" s="38"/>
      <c r="O240" s="135"/>
      <c r="P240" s="79"/>
      <c r="Q240" s="138"/>
      <c r="R240" s="92"/>
      <c r="S240" s="79"/>
      <c r="T240" s="80"/>
      <c r="U240" s="80"/>
      <c r="V240" s="79"/>
      <c r="W240" s="79"/>
      <c r="X240" s="79"/>
      <c r="Y240" s="79"/>
      <c r="Z240" s="92"/>
      <c r="AA240" s="92"/>
      <c r="AB240" s="79"/>
      <c r="AC240" s="38"/>
      <c r="AD240" s="102"/>
    </row>
    <row r="241" spans="10:30" ht="13.5">
      <c r="J241" s="140"/>
      <c r="K241" s="80"/>
      <c r="L241" s="38"/>
      <c r="M241" s="38"/>
      <c r="N241" s="38"/>
      <c r="O241" s="135"/>
      <c r="P241" s="79"/>
      <c r="Q241" s="138"/>
      <c r="R241" s="92"/>
      <c r="S241" s="79"/>
      <c r="T241" s="80"/>
      <c r="U241" s="80"/>
      <c r="V241" s="79"/>
      <c r="W241" s="79"/>
      <c r="X241" s="79"/>
      <c r="Y241" s="79"/>
      <c r="Z241" s="92"/>
      <c r="AA241" s="92"/>
      <c r="AB241" s="79"/>
      <c r="AC241" s="38"/>
      <c r="AD241" s="102"/>
    </row>
    <row r="242" spans="10:30" ht="13.5">
      <c r="J242" s="140"/>
      <c r="K242" s="80"/>
      <c r="L242" s="38"/>
      <c r="M242" s="38"/>
      <c r="N242" s="38"/>
      <c r="O242" s="135"/>
      <c r="P242" s="79"/>
      <c r="Q242" s="138"/>
      <c r="R242" s="92"/>
      <c r="S242" s="79"/>
      <c r="T242" s="80"/>
      <c r="U242" s="80"/>
      <c r="V242" s="79"/>
      <c r="W242" s="79"/>
      <c r="X242" s="79"/>
      <c r="Y242" s="79"/>
      <c r="Z242" s="92"/>
      <c r="AA242" s="92"/>
      <c r="AB242" s="79"/>
      <c r="AC242" s="38"/>
      <c r="AD242" s="102"/>
    </row>
    <row r="243" spans="10:30" ht="13.5">
      <c r="J243" s="140"/>
      <c r="K243" s="80"/>
      <c r="L243" s="38"/>
      <c r="M243" s="38"/>
      <c r="N243" s="38"/>
      <c r="O243" s="135"/>
      <c r="P243" s="79"/>
      <c r="Q243" s="138"/>
      <c r="R243" s="92"/>
      <c r="S243" s="79"/>
      <c r="T243" s="80"/>
      <c r="U243" s="80"/>
      <c r="V243" s="79"/>
      <c r="W243" s="79"/>
      <c r="X243" s="79"/>
      <c r="Y243" s="79"/>
      <c r="Z243" s="92"/>
      <c r="AA243" s="92"/>
      <c r="AB243" s="79"/>
      <c r="AC243" s="38"/>
      <c r="AD243" s="102"/>
    </row>
    <row r="244" spans="10:30" ht="13.5">
      <c r="J244" s="140"/>
      <c r="K244" s="80"/>
      <c r="L244" s="38"/>
      <c r="M244" s="38"/>
      <c r="N244" s="38"/>
      <c r="O244" s="135"/>
      <c r="P244" s="79"/>
      <c r="Q244" s="138"/>
      <c r="R244" s="92"/>
      <c r="S244" s="79"/>
      <c r="T244" s="80"/>
      <c r="U244" s="80"/>
      <c r="V244" s="79"/>
      <c r="W244" s="79"/>
      <c r="X244" s="79"/>
      <c r="Y244" s="79"/>
      <c r="Z244" s="92"/>
      <c r="AA244" s="92"/>
      <c r="AB244" s="79"/>
      <c r="AC244" s="38"/>
      <c r="AD244" s="102"/>
    </row>
    <row r="245" spans="10:30" ht="13.5">
      <c r="J245" s="140"/>
      <c r="K245" s="80"/>
      <c r="L245" s="38"/>
      <c r="M245" s="38"/>
      <c r="N245" s="38"/>
      <c r="O245" s="135"/>
      <c r="P245" s="79"/>
      <c r="Q245" s="138"/>
      <c r="R245" s="92"/>
      <c r="S245" s="79"/>
      <c r="T245" s="80"/>
      <c r="U245" s="80"/>
      <c r="V245" s="79"/>
      <c r="W245" s="79"/>
      <c r="X245" s="79"/>
      <c r="Y245" s="79"/>
      <c r="Z245" s="92"/>
      <c r="AA245" s="92"/>
      <c r="AB245" s="79"/>
      <c r="AC245" s="38"/>
      <c r="AD245" s="102"/>
    </row>
    <row r="246" spans="10:30" ht="13.5">
      <c r="J246" s="140"/>
      <c r="K246" s="80"/>
      <c r="L246" s="38"/>
      <c r="M246" s="38"/>
      <c r="N246" s="38"/>
      <c r="O246" s="135"/>
      <c r="P246" s="79"/>
      <c r="Q246" s="138"/>
      <c r="R246" s="92"/>
      <c r="S246" s="79"/>
      <c r="T246" s="80"/>
      <c r="U246" s="80"/>
      <c r="V246" s="79"/>
      <c r="W246" s="79"/>
      <c r="X246" s="79"/>
      <c r="Y246" s="79"/>
      <c r="Z246" s="92"/>
      <c r="AA246" s="92"/>
      <c r="AB246" s="79"/>
      <c r="AC246" s="38"/>
      <c r="AD246" s="102"/>
    </row>
    <row r="247" spans="10:30" ht="13.5">
      <c r="J247" s="140"/>
      <c r="K247" s="80"/>
      <c r="L247" s="38"/>
      <c r="M247" s="38"/>
      <c r="N247" s="38"/>
      <c r="O247" s="135"/>
      <c r="P247" s="79"/>
      <c r="Q247" s="138"/>
      <c r="R247" s="92"/>
      <c r="S247" s="79"/>
      <c r="T247" s="80"/>
      <c r="U247" s="80"/>
      <c r="V247" s="79"/>
      <c r="W247" s="79"/>
      <c r="X247" s="79"/>
      <c r="Y247" s="79"/>
      <c r="Z247" s="92"/>
      <c r="AA247" s="92"/>
      <c r="AB247" s="79"/>
      <c r="AC247" s="38"/>
      <c r="AD247" s="102"/>
    </row>
    <row r="248" spans="10:30" ht="13.5">
      <c r="J248" s="140"/>
      <c r="K248" s="80"/>
      <c r="L248" s="38"/>
      <c r="M248" s="38"/>
      <c r="N248" s="38"/>
      <c r="O248" s="135"/>
      <c r="P248" s="79"/>
      <c r="Q248" s="138"/>
      <c r="R248" s="92"/>
      <c r="S248" s="79"/>
      <c r="T248" s="80"/>
      <c r="U248" s="80"/>
      <c r="V248" s="79"/>
      <c r="W248" s="79"/>
      <c r="X248" s="79"/>
      <c r="Y248" s="79"/>
      <c r="Z248" s="92"/>
      <c r="AA248" s="92"/>
      <c r="AB248" s="79"/>
      <c r="AC248" s="38"/>
      <c r="AD248" s="102"/>
    </row>
    <row r="249" spans="10:30" ht="13.5">
      <c r="J249" s="140"/>
      <c r="K249" s="80"/>
      <c r="L249" s="38"/>
      <c r="M249" s="38"/>
      <c r="N249" s="38"/>
      <c r="O249" s="135"/>
      <c r="P249" s="79"/>
      <c r="Q249" s="138"/>
      <c r="R249" s="92"/>
      <c r="S249" s="79"/>
      <c r="T249" s="80"/>
      <c r="U249" s="80"/>
      <c r="V249" s="79"/>
      <c r="W249" s="79"/>
      <c r="X249" s="79"/>
      <c r="Y249" s="79"/>
      <c r="Z249" s="92"/>
      <c r="AA249" s="92"/>
      <c r="AB249" s="79"/>
      <c r="AC249" s="38"/>
      <c r="AD249" s="102"/>
    </row>
    <row r="250" spans="10:30" ht="13.5">
      <c r="J250" s="140"/>
      <c r="K250" s="80"/>
      <c r="L250" s="38"/>
      <c r="M250" s="38"/>
      <c r="N250" s="38"/>
      <c r="O250" s="135"/>
      <c r="P250" s="79"/>
      <c r="Q250" s="138"/>
      <c r="R250" s="92"/>
      <c r="S250" s="79"/>
      <c r="T250" s="80"/>
      <c r="U250" s="80"/>
      <c r="V250" s="79"/>
      <c r="W250" s="79"/>
      <c r="X250" s="79"/>
      <c r="Y250" s="79"/>
      <c r="Z250" s="92"/>
      <c r="AA250" s="92"/>
      <c r="AB250" s="79"/>
      <c r="AC250" s="38"/>
      <c r="AD250" s="102"/>
    </row>
    <row r="251" spans="10:30" ht="13.5">
      <c r="J251" s="140"/>
      <c r="K251" s="80"/>
      <c r="L251" s="38"/>
      <c r="M251" s="38"/>
      <c r="N251" s="38"/>
      <c r="O251" s="135"/>
      <c r="P251" s="79"/>
      <c r="Q251" s="138"/>
      <c r="R251" s="92"/>
      <c r="S251" s="79"/>
      <c r="T251" s="80"/>
      <c r="U251" s="80"/>
      <c r="V251" s="79"/>
      <c r="W251" s="79"/>
      <c r="X251" s="79"/>
      <c r="Y251" s="79"/>
      <c r="Z251" s="92"/>
      <c r="AA251" s="92"/>
      <c r="AB251" s="79"/>
      <c r="AC251" s="38"/>
      <c r="AD251" s="102"/>
    </row>
    <row r="252" spans="10:30" ht="13.5">
      <c r="J252" s="140"/>
      <c r="K252" s="80"/>
      <c r="L252" s="38"/>
      <c r="M252" s="38"/>
      <c r="N252" s="38"/>
      <c r="O252" s="135"/>
      <c r="P252" s="79"/>
      <c r="Q252" s="138"/>
      <c r="R252" s="92"/>
      <c r="S252" s="79"/>
      <c r="T252" s="80"/>
      <c r="U252" s="80"/>
      <c r="V252" s="79"/>
      <c r="W252" s="79"/>
      <c r="X252" s="79"/>
      <c r="Y252" s="79"/>
      <c r="Z252" s="92"/>
      <c r="AA252" s="92"/>
      <c r="AB252" s="79"/>
      <c r="AC252" s="38"/>
      <c r="AD252" s="102"/>
    </row>
    <row r="253" spans="10:30" ht="13.5">
      <c r="J253" s="140"/>
      <c r="K253" s="80"/>
      <c r="L253" s="38"/>
      <c r="M253" s="38"/>
      <c r="N253" s="38"/>
      <c r="O253" s="135"/>
      <c r="P253" s="79"/>
      <c r="Q253" s="138"/>
      <c r="R253" s="92"/>
      <c r="S253" s="79"/>
      <c r="T253" s="80"/>
      <c r="U253" s="80"/>
      <c r="V253" s="79"/>
      <c r="W253" s="79"/>
      <c r="X253" s="79"/>
      <c r="Y253" s="79"/>
      <c r="Z253" s="92"/>
      <c r="AA253" s="92"/>
      <c r="AB253" s="79"/>
      <c r="AC253" s="38"/>
      <c r="AD253" s="102"/>
    </row>
    <row r="254" spans="10:30" ht="13.5">
      <c r="J254" s="140"/>
      <c r="K254" s="80"/>
      <c r="L254" s="38"/>
      <c r="M254" s="38"/>
      <c r="N254" s="38"/>
      <c r="O254" s="135"/>
      <c r="P254" s="79"/>
      <c r="Q254" s="138"/>
      <c r="R254" s="92"/>
      <c r="S254" s="79"/>
      <c r="T254" s="80"/>
      <c r="U254" s="80"/>
      <c r="V254" s="79"/>
      <c r="W254" s="79"/>
      <c r="X254" s="79"/>
      <c r="Y254" s="79"/>
      <c r="Z254" s="92"/>
      <c r="AA254" s="92"/>
      <c r="AB254" s="79"/>
      <c r="AC254" s="38"/>
      <c r="AD254" s="102"/>
    </row>
    <row r="255" spans="10:30" ht="13.5">
      <c r="J255" s="140"/>
      <c r="K255" s="80"/>
      <c r="L255" s="38"/>
      <c r="M255" s="38"/>
      <c r="N255" s="38"/>
      <c r="O255" s="135"/>
      <c r="P255" s="79"/>
      <c r="Q255" s="138"/>
      <c r="R255" s="92"/>
      <c r="S255" s="79"/>
      <c r="T255" s="80"/>
      <c r="U255" s="80"/>
      <c r="V255" s="79"/>
      <c r="W255" s="79"/>
      <c r="X255" s="79"/>
      <c r="Y255" s="79"/>
      <c r="Z255" s="92"/>
      <c r="AA255" s="92"/>
      <c r="AB255" s="79"/>
      <c r="AC255" s="38"/>
      <c r="AD255" s="102"/>
    </row>
    <row r="256" spans="10:30" ht="13.5">
      <c r="J256" s="140"/>
      <c r="K256" s="80"/>
      <c r="L256" s="38"/>
      <c r="M256" s="38"/>
      <c r="N256" s="38"/>
      <c r="O256" s="135"/>
      <c r="P256" s="79"/>
      <c r="Q256" s="138"/>
      <c r="R256" s="92"/>
      <c r="S256" s="79"/>
      <c r="T256" s="80"/>
      <c r="U256" s="80"/>
      <c r="V256" s="79"/>
      <c r="W256" s="79"/>
      <c r="X256" s="79"/>
      <c r="Y256" s="79"/>
      <c r="Z256" s="92"/>
      <c r="AA256" s="92"/>
      <c r="AB256" s="79"/>
      <c r="AC256" s="38"/>
      <c r="AD256" s="102"/>
    </row>
    <row r="257" spans="10:30" ht="13.5">
      <c r="J257" s="140"/>
      <c r="K257" s="80"/>
      <c r="L257" s="38"/>
      <c r="M257" s="38"/>
      <c r="N257" s="38"/>
      <c r="O257" s="135"/>
      <c r="P257" s="79"/>
      <c r="Q257" s="138"/>
      <c r="R257" s="92"/>
      <c r="S257" s="79"/>
      <c r="T257" s="80"/>
      <c r="U257" s="80"/>
      <c r="V257" s="79"/>
      <c r="W257" s="79"/>
      <c r="X257" s="79"/>
      <c r="Y257" s="79"/>
      <c r="Z257" s="92"/>
      <c r="AA257" s="92"/>
      <c r="AB257" s="79"/>
      <c r="AC257" s="38"/>
      <c r="AD257" s="102"/>
    </row>
    <row r="258" spans="10:30" ht="13.5">
      <c r="J258" s="140"/>
      <c r="K258" s="80"/>
      <c r="L258" s="38"/>
      <c r="M258" s="38"/>
      <c r="N258" s="38"/>
      <c r="O258" s="135"/>
      <c r="P258" s="79"/>
      <c r="Q258" s="138"/>
      <c r="R258" s="92"/>
      <c r="S258" s="79"/>
      <c r="T258" s="80"/>
      <c r="U258" s="80"/>
      <c r="V258" s="79"/>
      <c r="W258" s="79"/>
      <c r="X258" s="79"/>
      <c r="Y258" s="79"/>
      <c r="Z258" s="92"/>
      <c r="AA258" s="92"/>
      <c r="AB258" s="79"/>
      <c r="AC258" s="38"/>
      <c r="AD258" s="102"/>
    </row>
    <row r="259" spans="10:30" ht="13.5">
      <c r="J259" s="140"/>
      <c r="K259" s="80"/>
      <c r="L259" s="38"/>
      <c r="M259" s="38"/>
      <c r="N259" s="38"/>
      <c r="O259" s="135"/>
      <c r="P259" s="79"/>
      <c r="Q259" s="138"/>
      <c r="R259" s="92"/>
      <c r="S259" s="79"/>
      <c r="T259" s="80"/>
      <c r="U259" s="80"/>
      <c r="V259" s="79"/>
      <c r="W259" s="79"/>
      <c r="X259" s="79"/>
      <c r="Y259" s="79"/>
      <c r="Z259" s="92"/>
      <c r="AA259" s="92"/>
      <c r="AB259" s="79"/>
      <c r="AC259" s="38"/>
      <c r="AD259" s="102"/>
    </row>
    <row r="260" spans="10:30" ht="13.5">
      <c r="J260" s="140"/>
      <c r="K260" s="80"/>
      <c r="L260" s="38"/>
      <c r="M260" s="38"/>
      <c r="N260" s="38"/>
      <c r="O260" s="135"/>
      <c r="P260" s="79"/>
      <c r="Q260" s="138"/>
      <c r="R260" s="92"/>
      <c r="S260" s="79"/>
      <c r="T260" s="80"/>
      <c r="U260" s="80"/>
      <c r="V260" s="79"/>
      <c r="W260" s="79"/>
      <c r="X260" s="79"/>
      <c r="Y260" s="79"/>
      <c r="Z260" s="92"/>
      <c r="AA260" s="92"/>
      <c r="AB260" s="79"/>
      <c r="AC260" s="38"/>
      <c r="AD260" s="102"/>
    </row>
    <row r="261" spans="10:30" ht="14.25" customHeight="1">
      <c r="J261" s="140"/>
      <c r="K261" s="80"/>
      <c r="L261" s="38"/>
      <c r="M261" s="38"/>
      <c r="N261" s="38"/>
      <c r="O261" s="135"/>
      <c r="P261" s="79"/>
      <c r="Q261" s="138"/>
      <c r="R261" s="92"/>
      <c r="S261" s="79"/>
      <c r="T261" s="80"/>
      <c r="U261" s="80"/>
      <c r="V261" s="79"/>
      <c r="W261" s="79"/>
      <c r="X261" s="79"/>
      <c r="Y261" s="79"/>
      <c r="Z261" s="92"/>
      <c r="AA261" s="92"/>
      <c r="AB261" s="79"/>
      <c r="AC261" s="38"/>
      <c r="AD261" s="102"/>
    </row>
    <row r="262" spans="10:30" ht="13.5">
      <c r="J262" s="140"/>
      <c r="K262" s="80"/>
      <c r="L262" s="38"/>
      <c r="M262" s="38"/>
      <c r="N262" s="38"/>
      <c r="O262" s="135"/>
      <c r="P262" s="79"/>
      <c r="Q262" s="138"/>
      <c r="R262" s="92"/>
      <c r="S262" s="79"/>
      <c r="T262" s="80"/>
      <c r="U262" s="80"/>
      <c r="V262" s="79"/>
      <c r="W262" s="79"/>
      <c r="X262" s="79"/>
      <c r="Y262" s="79"/>
      <c r="Z262" s="92"/>
      <c r="AA262" s="92"/>
      <c r="AB262" s="79"/>
      <c r="AC262" s="38"/>
      <c r="AD262" s="102"/>
    </row>
    <row r="263" spans="10:30" ht="13.5">
      <c r="J263" s="140"/>
      <c r="K263" s="80"/>
      <c r="L263" s="38"/>
      <c r="M263" s="38"/>
      <c r="N263" s="38"/>
      <c r="O263" s="135"/>
      <c r="P263" s="79"/>
      <c r="Q263" s="138"/>
      <c r="R263" s="92"/>
      <c r="S263" s="79"/>
      <c r="T263" s="80"/>
      <c r="U263" s="80"/>
      <c r="V263" s="79"/>
      <c r="W263" s="79"/>
      <c r="X263" s="79"/>
      <c r="Y263" s="79"/>
      <c r="Z263" s="92"/>
      <c r="AA263" s="92"/>
      <c r="AB263" s="79"/>
      <c r="AC263" s="38"/>
      <c r="AD263" s="102"/>
    </row>
    <row r="264" spans="10:30" ht="13.5">
      <c r="J264" s="140"/>
      <c r="K264" s="80"/>
      <c r="L264" s="38"/>
      <c r="M264" s="38"/>
      <c r="N264" s="38"/>
      <c r="O264" s="135"/>
      <c r="P264" s="79"/>
      <c r="Q264" s="138"/>
      <c r="R264" s="92"/>
      <c r="S264" s="79"/>
      <c r="T264" s="80"/>
      <c r="U264" s="80"/>
      <c r="V264" s="79"/>
      <c r="W264" s="79"/>
      <c r="X264" s="79"/>
      <c r="Y264" s="79"/>
      <c r="Z264" s="92"/>
      <c r="AA264" s="92"/>
      <c r="AB264" s="79"/>
      <c r="AC264" s="38"/>
      <c r="AD264" s="102"/>
    </row>
    <row r="265" spans="10:30" ht="13.5">
      <c r="J265" s="140"/>
      <c r="K265" s="80"/>
      <c r="L265" s="38"/>
      <c r="M265" s="38"/>
      <c r="N265" s="38"/>
      <c r="O265" s="135"/>
      <c r="P265" s="79"/>
      <c r="Q265" s="138"/>
      <c r="R265" s="92"/>
      <c r="S265" s="79"/>
      <c r="T265" s="80"/>
      <c r="U265" s="80"/>
      <c r="V265" s="79"/>
      <c r="W265" s="79"/>
      <c r="X265" s="79"/>
      <c r="Y265" s="79"/>
      <c r="Z265" s="92"/>
      <c r="AA265" s="92"/>
      <c r="AB265" s="79"/>
      <c r="AC265" s="38"/>
      <c r="AD265" s="102"/>
    </row>
    <row r="266" spans="10:30" ht="13.5">
      <c r="J266" s="140"/>
      <c r="K266" s="80"/>
      <c r="L266" s="38"/>
      <c r="M266" s="38"/>
      <c r="N266" s="38"/>
      <c r="O266" s="135"/>
      <c r="P266" s="79"/>
      <c r="Q266" s="138"/>
      <c r="R266" s="92"/>
      <c r="S266" s="79"/>
      <c r="T266" s="80"/>
      <c r="U266" s="80"/>
      <c r="V266" s="79"/>
      <c r="W266" s="79"/>
      <c r="X266" s="79"/>
      <c r="Y266" s="79"/>
      <c r="Z266" s="92"/>
      <c r="AA266" s="92"/>
      <c r="AB266" s="79"/>
      <c r="AC266" s="38"/>
      <c r="AD266" s="102"/>
    </row>
    <row r="267" spans="10:30" ht="13.5">
      <c r="J267" s="140"/>
      <c r="K267" s="80"/>
      <c r="L267" s="38"/>
      <c r="M267" s="38"/>
      <c r="N267" s="38"/>
      <c r="O267" s="135"/>
      <c r="P267" s="79"/>
      <c r="Q267" s="138"/>
      <c r="R267" s="92"/>
      <c r="S267" s="79"/>
      <c r="T267" s="80"/>
      <c r="U267" s="80"/>
      <c r="V267" s="79"/>
      <c r="W267" s="79"/>
      <c r="X267" s="79"/>
      <c r="Y267" s="79"/>
      <c r="Z267" s="92"/>
      <c r="AA267" s="92"/>
      <c r="AB267" s="79"/>
      <c r="AC267" s="38"/>
      <c r="AD267" s="102"/>
    </row>
    <row r="268" spans="10:30" ht="13.5">
      <c r="J268" s="139"/>
      <c r="K268" s="80"/>
      <c r="L268" s="38"/>
      <c r="M268" s="38"/>
      <c r="N268" s="38"/>
      <c r="O268" s="135"/>
      <c r="P268" s="79"/>
      <c r="Q268" s="138"/>
      <c r="R268" s="92"/>
      <c r="S268" s="79"/>
      <c r="T268" s="80"/>
      <c r="U268" s="80"/>
      <c r="V268" s="79"/>
      <c r="W268" s="79"/>
      <c r="X268" s="79"/>
      <c r="Y268" s="79"/>
      <c r="Z268" s="92"/>
      <c r="AA268" s="92"/>
      <c r="AB268" s="79"/>
      <c r="AC268" s="38"/>
      <c r="AD268" s="102"/>
    </row>
    <row r="269" spans="10:30" ht="13.5">
      <c r="J269" s="139"/>
      <c r="K269" s="80"/>
      <c r="L269" s="38"/>
      <c r="M269" s="38"/>
      <c r="N269" s="38"/>
      <c r="O269" s="135"/>
      <c r="P269" s="79"/>
      <c r="Q269" s="138"/>
      <c r="R269" s="92"/>
      <c r="S269" s="79"/>
      <c r="T269" s="80"/>
      <c r="U269" s="80"/>
      <c r="V269" s="79"/>
      <c r="W269" s="79"/>
      <c r="X269" s="79"/>
      <c r="Y269" s="79"/>
      <c r="Z269" s="92"/>
      <c r="AA269" s="92"/>
      <c r="AB269" s="79"/>
      <c r="AC269" s="38"/>
      <c r="AD269" s="102"/>
    </row>
    <row r="270" spans="17:30" ht="13.5">
      <c r="Q270" s="138"/>
      <c r="R270" s="92"/>
      <c r="S270" s="79"/>
      <c r="T270" s="80"/>
      <c r="U270" s="80"/>
      <c r="V270" s="79"/>
      <c r="W270" s="79"/>
      <c r="X270" s="79"/>
      <c r="Y270" s="79"/>
      <c r="Z270" s="92"/>
      <c r="AA270" s="92"/>
      <c r="AB270" s="79"/>
      <c r="AC270" s="38"/>
      <c r="AD270" s="102"/>
    </row>
    <row r="271" spans="17:30" ht="13.5">
      <c r="Q271" s="138"/>
      <c r="R271" s="92"/>
      <c r="S271" s="79"/>
      <c r="T271" s="80"/>
      <c r="U271" s="80"/>
      <c r="V271" s="79"/>
      <c r="W271" s="79"/>
      <c r="X271" s="79"/>
      <c r="Y271" s="79"/>
      <c r="Z271" s="92"/>
      <c r="AA271" s="92"/>
      <c r="AB271" s="79"/>
      <c r="AC271" s="38"/>
      <c r="AD271" s="102"/>
    </row>
    <row r="272" spans="22:29" ht="13.5">
      <c r="V272" s="122"/>
      <c r="W272" s="122"/>
      <c r="X272" s="122"/>
      <c r="Y272" s="122"/>
      <c r="Z272" s="125"/>
      <c r="AA272" s="125"/>
      <c r="AB272" s="122"/>
      <c r="AC272" s="103"/>
    </row>
    <row r="277" ht="13.5">
      <c r="K277" s="22"/>
    </row>
    <row r="278" ht="13.5">
      <c r="K278" s="22"/>
    </row>
    <row r="279" ht="13.5">
      <c r="K279" s="22"/>
    </row>
    <row r="280" ht="13.5">
      <c r="K280" s="22"/>
    </row>
  </sheetData>
  <sheetProtection selectLockedCells="1" selectUnlockedCells="1"/>
  <mergeCells count="58">
    <mergeCell ref="G1:G2"/>
    <mergeCell ref="J1:J2"/>
    <mergeCell ref="K1:K2"/>
    <mergeCell ref="O1:O2"/>
    <mergeCell ref="Q1:R1"/>
    <mergeCell ref="S1:W1"/>
    <mergeCell ref="AB239:AC239"/>
    <mergeCell ref="R235:V235"/>
    <mergeCell ref="R236:V236"/>
    <mergeCell ref="Y235:Z235"/>
    <mergeCell ref="Z1:AA1"/>
    <mergeCell ref="J8:J9"/>
    <mergeCell ref="X1:Y1"/>
    <mergeCell ref="J10:J13"/>
    <mergeCell ref="J6:J7"/>
    <mergeCell ref="P1:P2"/>
    <mergeCell ref="J40:J43"/>
    <mergeCell ref="J32:J33"/>
    <mergeCell ref="K40:K41"/>
    <mergeCell ref="J123:J128"/>
    <mergeCell ref="J60:J69"/>
    <mergeCell ref="J70:J78"/>
    <mergeCell ref="J92:J94"/>
    <mergeCell ref="J47:J49"/>
    <mergeCell ref="K171:K172"/>
    <mergeCell ref="J102:J107"/>
    <mergeCell ref="J108:J112"/>
    <mergeCell ref="J118:J122"/>
    <mergeCell ref="J85:J90"/>
    <mergeCell ref="J113:J117"/>
    <mergeCell ref="J95:J100"/>
    <mergeCell ref="J155:J156"/>
    <mergeCell ref="J183:J188"/>
    <mergeCell ref="J179:J181"/>
    <mergeCell ref="J157:J161"/>
    <mergeCell ref="J162:J164"/>
    <mergeCell ref="J166:J167"/>
    <mergeCell ref="J169:J176"/>
    <mergeCell ref="J216:J221"/>
    <mergeCell ref="J15:J16"/>
    <mergeCell ref="J45:J46"/>
    <mergeCell ref="J130:J132"/>
    <mergeCell ref="J38:J39"/>
    <mergeCell ref="J34:J37"/>
    <mergeCell ref="J17:J24"/>
    <mergeCell ref="J25:J28"/>
    <mergeCell ref="J29:J30"/>
    <mergeCell ref="J79:J84"/>
    <mergeCell ref="J206:J207"/>
    <mergeCell ref="J145:J154"/>
    <mergeCell ref="J133:J137"/>
    <mergeCell ref="J138:J143"/>
    <mergeCell ref="O235:P235"/>
    <mergeCell ref="J230:J233"/>
    <mergeCell ref="J224:J228"/>
    <mergeCell ref="J189:J197"/>
    <mergeCell ref="J200:J201"/>
    <mergeCell ref="J210:J213"/>
  </mergeCells>
  <printOptions/>
  <pageMargins left="0.7479166666666667" right="0.7479166666666667" top="0.9840277777777777" bottom="0.89" header="0.49236111111111114" footer="0.49236111111111114"/>
  <pageSetup horizontalDpi="300" verticalDpi="300" orientation="landscape" paperSize="8" scale="70" r:id="rId1"/>
  <headerFooter alignWithMargins="0">
    <oddHeader>&amp;L&amp;"Neue Demos,Standard"&amp;9Leitfaden - Nachhaltiges Bauen - Außenanlagen&amp;C&amp;"Neue Demos,Standard"&amp;9 2.1.1 Kosten von Außenanlagen im Lebenszyklus</oddHeader>
    <oddFooter>&amp;L&amp;"Neue Demos,Standard"&amp;9&amp;A&amp;C&amp;"Neue Demos,Standard"&amp;9Projekt: .........&amp;R&amp;"Neue Demos,Standard"&amp;9&amp;P von &amp;N</oddFooter>
  </headerFooter>
  <rowBreaks count="4" manualBreakCount="4">
    <brk id="49" min="1" max="27" man="1"/>
    <brk id="112" min="1" max="27" man="1"/>
    <brk id="174" min="1" max="27" man="1"/>
    <brk id="236" min="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J272"/>
  <sheetViews>
    <sheetView zoomScale="80" zoomScaleNormal="80" zoomScaleSheetLayoutView="75" zoomScalePageLayoutView="0" workbookViewId="0" topLeftCell="A1">
      <pane ySplit="1" topLeftCell="A202" activePane="bottomLeft" state="frozen"/>
      <selection pane="topLeft" activeCell="O1" sqref="O1"/>
      <selection pane="bottomLeft" activeCell="X235" sqref="X235"/>
    </sheetView>
  </sheetViews>
  <sheetFormatPr defaultColWidth="11.421875" defaultRowHeight="12.75"/>
  <cols>
    <col min="1" max="6" width="0" style="1" hidden="1" customWidth="1"/>
    <col min="7" max="7" width="6.7109375" style="279" customWidth="1"/>
    <col min="8" max="9" width="0" style="1" hidden="1" customWidth="1"/>
    <col min="10" max="10" width="21.00390625" style="1" customWidth="1"/>
    <col min="11" max="11" width="70.28125" style="59" customWidth="1"/>
    <col min="12" max="13" width="11.421875" style="1" hidden="1" customWidth="1"/>
    <col min="14" max="14" width="15.421875" style="1" customWidth="1"/>
    <col min="15" max="15" width="14.00390625" style="349" customWidth="1"/>
    <col min="16" max="16" width="10.8515625" style="81" customWidth="1"/>
    <col min="17" max="17" width="15.57421875" style="137" customWidth="1"/>
    <col min="18" max="18" width="14.28125" style="93" customWidth="1"/>
    <col min="19" max="19" width="9.57421875" style="81" customWidth="1"/>
    <col min="20" max="21" width="0" style="59" hidden="1" customWidth="1"/>
    <col min="22" max="22" width="16.28125" style="91" customWidth="1"/>
    <col min="23" max="23" width="13.57421875" style="91" customWidth="1"/>
    <col min="24" max="24" width="17.57421875" style="91" customWidth="1"/>
    <col min="25" max="25" width="17.7109375" style="91" customWidth="1"/>
    <col min="26" max="27" width="17.57421875" style="124" customWidth="1"/>
    <col min="28" max="28" width="17.7109375" style="91" customWidth="1"/>
    <col min="29" max="32" width="17.7109375" style="42" customWidth="1"/>
    <col min="33" max="16384" width="11.421875" style="1" customWidth="1"/>
  </cols>
  <sheetData>
    <row r="1" spans="1:32" s="128" customFormat="1" ht="25.5" customHeight="1">
      <c r="A1" s="126" t="s">
        <v>847</v>
      </c>
      <c r="B1" s="126" t="s">
        <v>848</v>
      </c>
      <c r="C1" s="126" t="s">
        <v>849</v>
      </c>
      <c r="D1" s="126" t="s">
        <v>850</v>
      </c>
      <c r="E1" s="126" t="s">
        <v>851</v>
      </c>
      <c r="F1" s="126" t="s">
        <v>852</v>
      </c>
      <c r="G1" s="451" t="s">
        <v>841</v>
      </c>
      <c r="H1" s="126" t="s">
        <v>853</v>
      </c>
      <c r="I1" s="126" t="s">
        <v>854</v>
      </c>
      <c r="J1" s="474"/>
      <c r="K1" s="475" t="s">
        <v>855</v>
      </c>
      <c r="L1" s="131" t="s">
        <v>856</v>
      </c>
      <c r="M1" s="131" t="s">
        <v>857</v>
      </c>
      <c r="N1" s="132"/>
      <c r="O1" s="482" t="s">
        <v>767</v>
      </c>
      <c r="P1" s="451" t="s">
        <v>858</v>
      </c>
      <c r="Q1" s="479" t="s">
        <v>804</v>
      </c>
      <c r="R1" s="480"/>
      <c r="S1" s="481" t="s">
        <v>768</v>
      </c>
      <c r="T1" s="481"/>
      <c r="U1" s="481"/>
      <c r="V1" s="481"/>
      <c r="W1" s="481"/>
      <c r="X1" s="473" t="s">
        <v>769</v>
      </c>
      <c r="Y1" s="473"/>
      <c r="Z1" s="472" t="s">
        <v>770</v>
      </c>
      <c r="AA1" s="472"/>
      <c r="AB1" s="127" t="s">
        <v>802</v>
      </c>
      <c r="AC1" s="126"/>
      <c r="AD1" s="126"/>
      <c r="AE1" s="126"/>
      <c r="AF1" s="126"/>
    </row>
    <row r="2" spans="1:32" ht="56.25" customHeight="1">
      <c r="A2" s="5"/>
      <c r="B2" s="5"/>
      <c r="C2" s="5"/>
      <c r="D2" s="5"/>
      <c r="E2" s="5"/>
      <c r="F2" s="5"/>
      <c r="G2" s="452"/>
      <c r="H2" s="3"/>
      <c r="I2" s="3"/>
      <c r="J2" s="474"/>
      <c r="K2" s="476"/>
      <c r="L2" s="133"/>
      <c r="M2" s="133"/>
      <c r="N2" s="134"/>
      <c r="O2" s="483"/>
      <c r="P2" s="452"/>
      <c r="Q2" s="248" t="s">
        <v>771</v>
      </c>
      <c r="R2" s="143" t="s">
        <v>772</v>
      </c>
      <c r="S2" s="4" t="s">
        <v>803</v>
      </c>
      <c r="T2" s="3"/>
      <c r="U2" s="130"/>
      <c r="V2" s="4" t="s">
        <v>773</v>
      </c>
      <c r="W2" s="4" t="s">
        <v>774</v>
      </c>
      <c r="X2" s="3" t="s">
        <v>775</v>
      </c>
      <c r="Y2" s="4" t="s">
        <v>806</v>
      </c>
      <c r="Z2" s="143" t="s">
        <v>776</v>
      </c>
      <c r="AA2" s="144" t="s">
        <v>777</v>
      </c>
      <c r="AB2" s="3" t="s">
        <v>778</v>
      </c>
      <c r="AC2" s="43"/>
      <c r="AD2" s="43"/>
      <c r="AE2" s="43"/>
      <c r="AF2" s="43"/>
    </row>
    <row r="3" spans="1:32" s="45" customFormat="1" ht="72" customHeight="1">
      <c r="A3" s="44"/>
      <c r="B3" s="44"/>
      <c r="C3" s="44"/>
      <c r="D3" s="44"/>
      <c r="E3" s="44"/>
      <c r="F3" s="44"/>
      <c r="G3" s="306"/>
      <c r="H3" s="202"/>
      <c r="I3" s="202"/>
      <c r="J3" s="203"/>
      <c r="K3" s="204"/>
      <c r="L3" s="205"/>
      <c r="M3" s="205"/>
      <c r="N3" s="206"/>
      <c r="O3" s="337" t="s">
        <v>779</v>
      </c>
      <c r="P3" s="201"/>
      <c r="Q3" s="249" t="s">
        <v>779</v>
      </c>
      <c r="R3" s="209" t="s">
        <v>780</v>
      </c>
      <c r="S3" s="202"/>
      <c r="T3" s="202"/>
      <c r="U3" s="202"/>
      <c r="V3" s="202" t="s">
        <v>781</v>
      </c>
      <c r="W3" s="202" t="s">
        <v>807</v>
      </c>
      <c r="X3" s="202" t="s">
        <v>782</v>
      </c>
      <c r="Y3" s="202" t="s">
        <v>783</v>
      </c>
      <c r="Z3" s="209"/>
      <c r="AA3" s="209"/>
      <c r="AB3" s="210"/>
      <c r="AC3" s="44"/>
      <c r="AD3" s="44"/>
      <c r="AE3" s="44"/>
      <c r="AF3" s="44"/>
    </row>
    <row r="4" spans="1:32" ht="13.5" customHeight="1">
      <c r="A4" s="254"/>
      <c r="B4" s="254"/>
      <c r="C4" s="254"/>
      <c r="D4" s="255"/>
      <c r="E4" s="255"/>
      <c r="F4" s="255"/>
      <c r="G4" s="276"/>
      <c r="H4" s="12"/>
      <c r="I4" s="12"/>
      <c r="J4" s="253"/>
      <c r="K4" s="213"/>
      <c r="L4" s="12"/>
      <c r="M4" s="12"/>
      <c r="N4" s="12"/>
      <c r="O4" s="338"/>
      <c r="P4" s="83"/>
      <c r="Q4" s="250"/>
      <c r="R4" s="48"/>
      <c r="S4" s="183"/>
      <c r="T4" s="87"/>
      <c r="U4" s="87"/>
      <c r="V4" s="180"/>
      <c r="W4" s="88"/>
      <c r="X4" s="123"/>
      <c r="Y4" s="123"/>
      <c r="Z4" s="123"/>
      <c r="AA4" s="48"/>
      <c r="AB4" s="48"/>
      <c r="AC4" s="256"/>
      <c r="AD4" s="257"/>
      <c r="AE4" s="258"/>
      <c r="AF4" s="259"/>
    </row>
    <row r="5" spans="1:32" ht="16.5" customHeight="1">
      <c r="A5" s="5"/>
      <c r="B5" s="5"/>
      <c r="C5" s="5"/>
      <c r="D5" s="5"/>
      <c r="E5" s="5"/>
      <c r="F5" s="7"/>
      <c r="G5" s="274">
        <v>520</v>
      </c>
      <c r="H5" s="189"/>
      <c r="I5" s="189" t="s">
        <v>866</v>
      </c>
      <c r="J5" s="188" t="s">
        <v>866</v>
      </c>
      <c r="K5" s="190"/>
      <c r="L5" s="47"/>
      <c r="M5" s="47"/>
      <c r="N5" s="47"/>
      <c r="O5" s="338"/>
      <c r="P5" s="83"/>
      <c r="Q5" s="250"/>
      <c r="R5" s="84"/>
      <c r="S5" s="83"/>
      <c r="T5" s="83"/>
      <c r="U5" s="83"/>
      <c r="V5" s="212"/>
      <c r="W5" s="212"/>
      <c r="X5" s="84"/>
      <c r="Y5" s="84"/>
      <c r="Z5" s="84"/>
      <c r="AA5" s="84"/>
      <c r="AB5" s="83"/>
      <c r="AC5" s="8"/>
      <c r="AD5" s="46"/>
      <c r="AE5" s="46"/>
      <c r="AF5" s="46"/>
    </row>
    <row r="6" spans="1:32" ht="13.5">
      <c r="A6" s="5"/>
      <c r="B6" s="5"/>
      <c r="C6" s="5"/>
      <c r="D6" s="5"/>
      <c r="E6" s="5"/>
      <c r="F6" s="7"/>
      <c r="G6" s="275">
        <v>521</v>
      </c>
      <c r="H6" s="16"/>
      <c r="I6" s="16" t="s">
        <v>867</v>
      </c>
      <c r="J6" s="500" t="s">
        <v>546</v>
      </c>
      <c r="K6" s="501"/>
      <c r="L6" s="47"/>
      <c r="M6" s="47"/>
      <c r="N6" s="47"/>
      <c r="O6" s="339"/>
      <c r="P6" s="83"/>
      <c r="Q6" s="238"/>
      <c r="R6" s="84"/>
      <c r="S6" s="83"/>
      <c r="T6" s="83"/>
      <c r="U6" s="83"/>
      <c r="V6" s="83"/>
      <c r="W6" s="83"/>
      <c r="X6" s="84"/>
      <c r="Y6" s="84"/>
      <c r="Z6" s="84"/>
      <c r="AA6" s="84"/>
      <c r="AB6" s="83"/>
      <c r="AC6" s="10"/>
      <c r="AD6" s="47"/>
      <c r="AE6" s="47"/>
      <c r="AF6" s="47"/>
    </row>
    <row r="7" spans="1:32" ht="13.5" customHeight="1">
      <c r="A7" s="11">
        <v>647</v>
      </c>
      <c r="B7" s="11">
        <v>667</v>
      </c>
      <c r="C7" s="11">
        <v>1225</v>
      </c>
      <c r="D7" s="12" t="s">
        <v>868</v>
      </c>
      <c r="E7" s="12" t="s">
        <v>869</v>
      </c>
      <c r="F7" s="150" t="s">
        <v>870</v>
      </c>
      <c r="G7" s="276"/>
      <c r="H7" s="12" t="s">
        <v>867</v>
      </c>
      <c r="I7" s="12"/>
      <c r="J7" s="433" t="s">
        <v>871</v>
      </c>
      <c r="K7" s="129" t="s">
        <v>872</v>
      </c>
      <c r="L7" s="13" t="s">
        <v>873</v>
      </c>
      <c r="M7" s="13" t="s">
        <v>872</v>
      </c>
      <c r="N7" s="13"/>
      <c r="O7" s="340">
        <v>0</v>
      </c>
      <c r="P7" s="50" t="s">
        <v>874</v>
      </c>
      <c r="Q7" s="236"/>
      <c r="R7" s="85">
        <f aca="true" t="shared" si="0" ref="R7:R18">PRODUCT(O7,Q7)</f>
        <v>0</v>
      </c>
      <c r="S7" s="178">
        <f>'Kosten + Lebensdauer'!Q7</f>
        <v>30</v>
      </c>
      <c r="T7" s="23" t="s">
        <v>878</v>
      </c>
      <c r="U7" s="23"/>
      <c r="V7" s="179">
        <f aca="true" t="shared" si="1" ref="V7:V15">IF(S7&lt;=50,(50/S7)-1,0)</f>
        <v>0.6666666666666667</v>
      </c>
      <c r="W7" s="86">
        <f aca="true" t="shared" si="2" ref="W7:W15">ROUNDUP(V7,0)</f>
        <v>1</v>
      </c>
      <c r="X7" s="85">
        <f aca="true" t="shared" si="3" ref="X7:X18">PRODUCT(R7,W7)</f>
        <v>0</v>
      </c>
      <c r="Y7" s="85">
        <f>modul1.KOSTENREIHE(R7,S7,1.02,W7)</f>
        <v>0</v>
      </c>
      <c r="Z7" s="145">
        <f>PRODUCT(O7,'Kosten + Lebensdauer'!V7)</f>
        <v>0</v>
      </c>
      <c r="AA7" s="85">
        <f aca="true" t="shared" si="4" ref="AA7:AA18">modul1.KOSTENREIHE(Z7,1,1.02,49)</f>
        <v>0</v>
      </c>
      <c r="AB7" s="85">
        <f aca="true" t="shared" si="5" ref="AB7:AB18">SUM(R7,Y7,Z7,AA7)</f>
        <v>0</v>
      </c>
      <c r="AC7" s="151"/>
      <c r="AD7" s="111"/>
      <c r="AE7" s="13"/>
      <c r="AF7" s="13"/>
    </row>
    <row r="8" spans="1:36" ht="13.5" customHeight="1">
      <c r="A8" s="11">
        <v>646</v>
      </c>
      <c r="B8" s="11">
        <v>666</v>
      </c>
      <c r="C8" s="11">
        <v>1226</v>
      </c>
      <c r="D8" s="12" t="s">
        <v>879</v>
      </c>
      <c r="E8" s="12" t="s">
        <v>869</v>
      </c>
      <c r="F8" s="150" t="s">
        <v>870</v>
      </c>
      <c r="G8" s="276"/>
      <c r="H8" s="12" t="s">
        <v>867</v>
      </c>
      <c r="I8" s="12" t="s">
        <v>880</v>
      </c>
      <c r="J8" s="433"/>
      <c r="K8" s="129" t="s">
        <v>881</v>
      </c>
      <c r="L8" s="13" t="s">
        <v>873</v>
      </c>
      <c r="M8" s="13" t="s">
        <v>881</v>
      </c>
      <c r="N8" s="13"/>
      <c r="O8" s="340">
        <v>0</v>
      </c>
      <c r="P8" s="50" t="s">
        <v>874</v>
      </c>
      <c r="Q8" s="236"/>
      <c r="R8" s="85">
        <f t="shared" si="0"/>
        <v>0</v>
      </c>
      <c r="S8" s="178">
        <f>'Kosten + Lebensdauer'!Q8</f>
        <v>25</v>
      </c>
      <c r="T8" s="23"/>
      <c r="U8" s="23"/>
      <c r="V8" s="179">
        <f t="shared" si="1"/>
        <v>1</v>
      </c>
      <c r="W8" s="86">
        <f t="shared" si="2"/>
        <v>1</v>
      </c>
      <c r="X8" s="85">
        <f t="shared" si="3"/>
        <v>0</v>
      </c>
      <c r="Y8" s="85">
        <f>modul1.KOSTENREIHE(R8,S8,1.02,W8)</f>
        <v>0</v>
      </c>
      <c r="Z8" s="145">
        <f>PRODUCT(O8,'Kosten + Lebensdauer'!V8)</f>
        <v>0</v>
      </c>
      <c r="AA8" s="85">
        <f t="shared" si="4"/>
        <v>0</v>
      </c>
      <c r="AB8" s="85">
        <f t="shared" si="5"/>
        <v>0</v>
      </c>
      <c r="AC8" s="151"/>
      <c r="AD8" s="111"/>
      <c r="AE8" s="13"/>
      <c r="AF8" s="13"/>
      <c r="AG8" s="1">
        <f>R8*1.02^20</f>
        <v>0</v>
      </c>
      <c r="AH8" s="1">
        <f>R8*1.02^40</f>
        <v>0</v>
      </c>
      <c r="AI8" s="1">
        <f>SUM(AG8:AH8)</f>
        <v>0</v>
      </c>
      <c r="AJ8"/>
    </row>
    <row r="9" spans="1:35" ht="13.5" customHeight="1">
      <c r="A9" s="11">
        <v>649</v>
      </c>
      <c r="B9" s="11">
        <v>669</v>
      </c>
      <c r="C9" s="11">
        <v>1213</v>
      </c>
      <c r="D9" s="12" t="s">
        <v>883</v>
      </c>
      <c r="E9" s="12" t="s">
        <v>869</v>
      </c>
      <c r="F9" s="150" t="s">
        <v>870</v>
      </c>
      <c r="G9" s="276"/>
      <c r="H9" s="12" t="s">
        <v>867</v>
      </c>
      <c r="I9" s="12" t="s">
        <v>884</v>
      </c>
      <c r="J9" s="420" t="s">
        <v>885</v>
      </c>
      <c r="K9" s="213" t="s">
        <v>887</v>
      </c>
      <c r="L9" s="12" t="s">
        <v>885</v>
      </c>
      <c r="M9" s="12" t="s">
        <v>887</v>
      </c>
      <c r="N9" s="12"/>
      <c r="O9" s="340">
        <v>0</v>
      </c>
      <c r="P9" s="25" t="s">
        <v>874</v>
      </c>
      <c r="Q9" s="236"/>
      <c r="R9" s="48">
        <f t="shared" si="0"/>
        <v>0</v>
      </c>
      <c r="S9" s="183">
        <f>'Kosten + Lebensdauer'!Q9</f>
        <v>40</v>
      </c>
      <c r="T9" s="87"/>
      <c r="U9" s="87"/>
      <c r="V9" s="180">
        <f t="shared" si="1"/>
        <v>0.25</v>
      </c>
      <c r="W9" s="88">
        <f t="shared" si="2"/>
        <v>1</v>
      </c>
      <c r="X9" s="123">
        <f t="shared" si="3"/>
        <v>0</v>
      </c>
      <c r="Y9" s="123">
        <f>modul1.KOSTENREIHE(R9,S9,1.02,W9)</f>
        <v>0</v>
      </c>
      <c r="Z9" s="123">
        <f>PRODUCT(O9,'Kosten + Lebensdauer'!V9)</f>
        <v>0</v>
      </c>
      <c r="AA9" s="48">
        <f t="shared" si="4"/>
        <v>0</v>
      </c>
      <c r="AB9" s="48">
        <f t="shared" si="5"/>
        <v>0</v>
      </c>
      <c r="AC9" s="200"/>
      <c r="AD9" s="69"/>
      <c r="AE9" s="82"/>
      <c r="AF9" s="12"/>
      <c r="AI9" s="1">
        <f>KOSTENREIHE(R8,S8,1.02,W8)</f>
        <v>0</v>
      </c>
    </row>
    <row r="10" spans="1:32" ht="13.5" customHeight="1">
      <c r="A10" s="11">
        <v>648</v>
      </c>
      <c r="B10" s="11">
        <v>668</v>
      </c>
      <c r="C10" s="11">
        <v>1214</v>
      </c>
      <c r="D10" s="12" t="s">
        <v>890</v>
      </c>
      <c r="E10" s="12" t="s">
        <v>869</v>
      </c>
      <c r="F10" s="150" t="s">
        <v>870</v>
      </c>
      <c r="G10" s="276"/>
      <c r="H10" s="12" t="s">
        <v>867</v>
      </c>
      <c r="I10" s="12" t="s">
        <v>891</v>
      </c>
      <c r="J10" s="420"/>
      <c r="K10" s="213" t="s">
        <v>892</v>
      </c>
      <c r="L10" s="12" t="s">
        <v>885</v>
      </c>
      <c r="M10" s="12" t="s">
        <v>892</v>
      </c>
      <c r="N10" s="12"/>
      <c r="O10" s="340">
        <v>0</v>
      </c>
      <c r="P10" s="25" t="s">
        <v>874</v>
      </c>
      <c r="Q10" s="237"/>
      <c r="R10" s="48">
        <f t="shared" si="0"/>
        <v>0</v>
      </c>
      <c r="S10" s="183">
        <f>'Kosten + Lebensdauer'!Q10</f>
        <v>35</v>
      </c>
      <c r="T10" s="87"/>
      <c r="U10" s="87"/>
      <c r="V10" s="180">
        <f t="shared" si="1"/>
        <v>0.4285714285714286</v>
      </c>
      <c r="W10" s="88">
        <f t="shared" si="2"/>
        <v>1</v>
      </c>
      <c r="X10" s="123">
        <f t="shared" si="3"/>
        <v>0</v>
      </c>
      <c r="Y10" s="123">
        <f>modul1.KOSTENREIHE(R10,S10,1.02,W10)</f>
        <v>0</v>
      </c>
      <c r="Z10" s="123">
        <f>PRODUCT(O10,'Kosten + Lebensdauer'!V10)</f>
        <v>0</v>
      </c>
      <c r="AA10" s="123">
        <f t="shared" si="4"/>
        <v>0</v>
      </c>
      <c r="AB10" s="48">
        <f t="shared" si="5"/>
        <v>0</v>
      </c>
      <c r="AC10" s="200"/>
      <c r="AD10" s="69"/>
      <c r="AE10" s="82"/>
      <c r="AF10" s="12"/>
    </row>
    <row r="11" spans="1:32" ht="17.25" customHeight="1">
      <c r="A11" s="11">
        <v>651</v>
      </c>
      <c r="B11" s="11">
        <v>671</v>
      </c>
      <c r="C11" s="11">
        <v>1215</v>
      </c>
      <c r="D11" s="12" t="s">
        <v>893</v>
      </c>
      <c r="E11" s="12" t="s">
        <v>869</v>
      </c>
      <c r="F11" s="150" t="s">
        <v>870</v>
      </c>
      <c r="G11" s="276"/>
      <c r="H11" s="12" t="s">
        <v>867</v>
      </c>
      <c r="I11" s="12" t="s">
        <v>894</v>
      </c>
      <c r="J11" s="433" t="s">
        <v>895</v>
      </c>
      <c r="K11" s="129" t="s">
        <v>896</v>
      </c>
      <c r="L11" s="13" t="s">
        <v>897</v>
      </c>
      <c r="M11" s="13" t="s">
        <v>896</v>
      </c>
      <c r="N11" s="13"/>
      <c r="O11" s="340">
        <v>0</v>
      </c>
      <c r="P11" s="50" t="s">
        <v>874</v>
      </c>
      <c r="Q11" s="237"/>
      <c r="R11" s="85">
        <f>PRODUCT(O11,Q11)</f>
        <v>0</v>
      </c>
      <c r="S11" s="178">
        <f>'Kosten + Lebensdauer'!Q11</f>
        <v>60</v>
      </c>
      <c r="T11" s="23"/>
      <c r="U11" s="23"/>
      <c r="V11" s="179">
        <f t="shared" si="1"/>
        <v>0</v>
      </c>
      <c r="W11" s="86">
        <f t="shared" si="2"/>
        <v>0</v>
      </c>
      <c r="X11" s="85">
        <f t="shared" si="3"/>
        <v>0</v>
      </c>
      <c r="Y11" s="85">
        <f aca="true" t="shared" si="6" ref="Y11:Y18">KOSTENREIHE(R11,S11,1.02,W11)</f>
        <v>0</v>
      </c>
      <c r="Z11" s="145">
        <f>PRODUCT(O11,'Kosten + Lebensdauer'!V11)</f>
        <v>0</v>
      </c>
      <c r="AA11" s="85">
        <f t="shared" si="4"/>
        <v>0</v>
      </c>
      <c r="AB11" s="85">
        <f t="shared" si="5"/>
        <v>0</v>
      </c>
      <c r="AC11" s="151"/>
      <c r="AD11" s="111"/>
      <c r="AE11" s="13"/>
      <c r="AF11" s="13"/>
    </row>
    <row r="12" spans="1:32" ht="16.5" customHeight="1">
      <c r="A12" s="11"/>
      <c r="B12" s="11"/>
      <c r="C12" s="11"/>
      <c r="D12" s="12"/>
      <c r="E12" s="12"/>
      <c r="F12" s="150"/>
      <c r="G12" s="276"/>
      <c r="H12" s="12"/>
      <c r="I12" s="12"/>
      <c r="J12" s="433"/>
      <c r="K12" s="23" t="s">
        <v>651</v>
      </c>
      <c r="L12" s="13"/>
      <c r="M12" s="13"/>
      <c r="N12" s="13"/>
      <c r="O12" s="340">
        <v>0</v>
      </c>
      <c r="P12" s="50" t="s">
        <v>874</v>
      </c>
      <c r="Q12" s="236"/>
      <c r="R12" s="85">
        <f>PRODUCT(O12,Q12)</f>
        <v>0</v>
      </c>
      <c r="S12" s="178">
        <f>'Kosten + Lebensdauer'!Q12</f>
        <v>40</v>
      </c>
      <c r="T12" s="23"/>
      <c r="U12" s="23"/>
      <c r="V12" s="179">
        <f t="shared" si="1"/>
        <v>0.25</v>
      </c>
      <c r="W12" s="86">
        <f t="shared" si="2"/>
        <v>1</v>
      </c>
      <c r="X12" s="85">
        <f t="shared" si="3"/>
        <v>0</v>
      </c>
      <c r="Y12" s="85">
        <f t="shared" si="6"/>
        <v>0</v>
      </c>
      <c r="Z12" s="145">
        <f>PRODUCT(O12,'Kosten + Lebensdauer'!V12)</f>
        <v>0</v>
      </c>
      <c r="AA12" s="85">
        <f t="shared" si="4"/>
        <v>0</v>
      </c>
      <c r="AB12" s="85">
        <f t="shared" si="5"/>
        <v>0</v>
      </c>
      <c r="AC12" s="151"/>
      <c r="AD12" s="111"/>
      <c r="AE12" s="13"/>
      <c r="AF12" s="13"/>
    </row>
    <row r="13" spans="1:32" ht="27" customHeight="1">
      <c r="A13" s="11">
        <v>653</v>
      </c>
      <c r="B13" s="11">
        <v>673</v>
      </c>
      <c r="C13" s="11">
        <v>1219</v>
      </c>
      <c r="D13" s="12" t="s">
        <v>902</v>
      </c>
      <c r="E13" s="12" t="s">
        <v>869</v>
      </c>
      <c r="F13" s="150" t="s">
        <v>870</v>
      </c>
      <c r="G13" s="276"/>
      <c r="H13" s="12" t="s">
        <v>867</v>
      </c>
      <c r="I13" s="12" t="s">
        <v>903</v>
      </c>
      <c r="J13" s="433"/>
      <c r="K13" s="23" t="s">
        <v>654</v>
      </c>
      <c r="L13" s="13" t="s">
        <v>897</v>
      </c>
      <c r="M13" s="13" t="s">
        <v>905</v>
      </c>
      <c r="N13" s="13"/>
      <c r="O13" s="340">
        <v>0</v>
      </c>
      <c r="P13" s="50" t="s">
        <v>874</v>
      </c>
      <c r="Q13" s="236"/>
      <c r="R13" s="85">
        <f t="shared" si="0"/>
        <v>0</v>
      </c>
      <c r="S13" s="178">
        <f>'Kosten + Lebensdauer'!Q13</f>
        <v>40</v>
      </c>
      <c r="T13" s="23"/>
      <c r="U13" s="23"/>
      <c r="V13" s="179">
        <f t="shared" si="1"/>
        <v>0.25</v>
      </c>
      <c r="W13" s="86">
        <f t="shared" si="2"/>
        <v>1</v>
      </c>
      <c r="X13" s="85">
        <f t="shared" si="3"/>
        <v>0</v>
      </c>
      <c r="Y13" s="85">
        <f t="shared" si="6"/>
        <v>0</v>
      </c>
      <c r="Z13" s="145">
        <f>PRODUCT(O13,'Kosten + Lebensdauer'!V13)</f>
        <v>0</v>
      </c>
      <c r="AA13" s="85">
        <f t="shared" si="4"/>
        <v>0</v>
      </c>
      <c r="AB13" s="85">
        <f t="shared" si="5"/>
        <v>0</v>
      </c>
      <c r="AC13" s="151"/>
      <c r="AD13" s="111"/>
      <c r="AE13" s="13"/>
      <c r="AF13" s="13"/>
    </row>
    <row r="14" spans="1:32" ht="27" customHeight="1">
      <c r="A14" s="11">
        <v>652</v>
      </c>
      <c r="B14" s="11">
        <v>672</v>
      </c>
      <c r="C14" s="11">
        <v>1220</v>
      </c>
      <c r="D14" s="12" t="s">
        <v>906</v>
      </c>
      <c r="E14" s="12" t="s">
        <v>869</v>
      </c>
      <c r="F14" s="150" t="s">
        <v>870</v>
      </c>
      <c r="G14" s="276"/>
      <c r="H14" s="12" t="s">
        <v>867</v>
      </c>
      <c r="I14" s="12" t="s">
        <v>907</v>
      </c>
      <c r="J14" s="433"/>
      <c r="K14" s="23" t="s">
        <v>652</v>
      </c>
      <c r="L14" s="13" t="s">
        <v>897</v>
      </c>
      <c r="M14" s="13" t="s">
        <v>909</v>
      </c>
      <c r="N14" s="13"/>
      <c r="O14" s="340">
        <v>0</v>
      </c>
      <c r="P14" s="50" t="s">
        <v>874</v>
      </c>
      <c r="Q14" s="236"/>
      <c r="R14" s="85">
        <f t="shared" si="0"/>
        <v>0</v>
      </c>
      <c r="S14" s="178">
        <f>'Kosten + Lebensdauer'!Q14</f>
        <v>40</v>
      </c>
      <c r="T14" s="23" t="s">
        <v>911</v>
      </c>
      <c r="U14" s="23"/>
      <c r="V14" s="179">
        <f t="shared" si="1"/>
        <v>0.25</v>
      </c>
      <c r="W14" s="86">
        <f t="shared" si="2"/>
        <v>1</v>
      </c>
      <c r="X14" s="85">
        <f t="shared" si="3"/>
        <v>0</v>
      </c>
      <c r="Y14" s="85">
        <f t="shared" si="6"/>
        <v>0</v>
      </c>
      <c r="Z14" s="145">
        <f>PRODUCT(O14,'Kosten + Lebensdauer'!V14)</f>
        <v>0</v>
      </c>
      <c r="AA14" s="85">
        <f t="shared" si="4"/>
        <v>0</v>
      </c>
      <c r="AB14" s="85">
        <f t="shared" si="5"/>
        <v>0</v>
      </c>
      <c r="AC14" s="151"/>
      <c r="AD14" s="111"/>
      <c r="AE14" s="13"/>
      <c r="AF14" s="13"/>
    </row>
    <row r="15" spans="1:32" ht="15" customHeight="1">
      <c r="A15" s="11"/>
      <c r="B15" s="11"/>
      <c r="C15" s="11"/>
      <c r="D15" s="12"/>
      <c r="E15" s="12"/>
      <c r="F15" s="150"/>
      <c r="G15" s="276"/>
      <c r="H15" s="12"/>
      <c r="I15" s="12"/>
      <c r="J15" s="433"/>
      <c r="K15" s="23" t="s">
        <v>547</v>
      </c>
      <c r="L15" s="13"/>
      <c r="M15" s="13"/>
      <c r="N15" s="13"/>
      <c r="O15" s="340">
        <v>0</v>
      </c>
      <c r="P15" s="50" t="s">
        <v>874</v>
      </c>
      <c r="Q15" s="236"/>
      <c r="R15" s="85">
        <f t="shared" si="0"/>
        <v>0</v>
      </c>
      <c r="S15" s="178">
        <f>'Kosten + Lebensdauer'!Q15</f>
        <v>30</v>
      </c>
      <c r="T15" s="23"/>
      <c r="U15" s="23"/>
      <c r="V15" s="179">
        <f t="shared" si="1"/>
        <v>0.6666666666666667</v>
      </c>
      <c r="W15" s="86">
        <f t="shared" si="2"/>
        <v>1</v>
      </c>
      <c r="X15" s="85">
        <f t="shared" si="3"/>
        <v>0</v>
      </c>
      <c r="Y15" s="85">
        <f t="shared" si="6"/>
        <v>0</v>
      </c>
      <c r="Z15" s="145">
        <f>PRODUCT(O15,'Kosten + Lebensdauer'!V15)</f>
        <v>0</v>
      </c>
      <c r="AA15" s="85">
        <f t="shared" si="4"/>
        <v>0</v>
      </c>
      <c r="AB15" s="85">
        <f t="shared" si="5"/>
        <v>0</v>
      </c>
      <c r="AC15" s="151"/>
      <c r="AD15" s="111"/>
      <c r="AE15" s="13"/>
      <c r="AF15" s="13"/>
    </row>
    <row r="16" spans="1:32" ht="15.75" customHeight="1">
      <c r="A16" s="11">
        <v>650</v>
      </c>
      <c r="B16" s="11">
        <v>670</v>
      </c>
      <c r="C16" s="11">
        <v>1224</v>
      </c>
      <c r="D16" s="12" t="s">
        <v>912</v>
      </c>
      <c r="E16" s="12" t="s">
        <v>869</v>
      </c>
      <c r="F16" s="150" t="s">
        <v>870</v>
      </c>
      <c r="G16" s="276"/>
      <c r="H16" s="12" t="s">
        <v>867</v>
      </c>
      <c r="I16" s="12" t="s">
        <v>913</v>
      </c>
      <c r="J16" s="433"/>
      <c r="K16" s="129" t="s">
        <v>914</v>
      </c>
      <c r="L16" s="13" t="s">
        <v>897</v>
      </c>
      <c r="M16" s="13" t="s">
        <v>914</v>
      </c>
      <c r="N16" s="13"/>
      <c r="O16" s="340">
        <v>0</v>
      </c>
      <c r="P16" s="50" t="s">
        <v>874</v>
      </c>
      <c r="Q16" s="236"/>
      <c r="R16" s="85">
        <f t="shared" si="0"/>
        <v>0</v>
      </c>
      <c r="S16" s="178">
        <f>'Kosten + Lebensdauer'!Q16</f>
        <v>20</v>
      </c>
      <c r="T16" s="23"/>
      <c r="U16" s="23"/>
      <c r="V16" s="179">
        <f>IF(S16&lt;=50,(50/S16)-1,0)</f>
        <v>1.5</v>
      </c>
      <c r="W16" s="86">
        <f>ROUNDUP(V16,0)</f>
        <v>2</v>
      </c>
      <c r="X16" s="85">
        <f t="shared" si="3"/>
        <v>0</v>
      </c>
      <c r="Y16" s="85">
        <f t="shared" si="6"/>
        <v>0</v>
      </c>
      <c r="Z16" s="145">
        <f>PRODUCT(O16,'Kosten + Lebensdauer'!V16)</f>
        <v>0</v>
      </c>
      <c r="AA16" s="85">
        <f t="shared" si="4"/>
        <v>0</v>
      </c>
      <c r="AB16" s="85">
        <f t="shared" si="5"/>
        <v>0</v>
      </c>
      <c r="AC16" s="151"/>
      <c r="AD16" s="111"/>
      <c r="AE16" s="13"/>
      <c r="AF16" s="13"/>
    </row>
    <row r="17" spans="1:32" ht="15.75" customHeight="1">
      <c r="A17" s="11"/>
      <c r="B17" s="11"/>
      <c r="C17" s="11"/>
      <c r="D17" s="12"/>
      <c r="E17" s="12"/>
      <c r="F17" s="150"/>
      <c r="G17" s="276"/>
      <c r="H17" s="12"/>
      <c r="I17" s="12"/>
      <c r="J17" s="440" t="s">
        <v>1014</v>
      </c>
      <c r="K17" s="213" t="s">
        <v>549</v>
      </c>
      <c r="L17" s="12"/>
      <c r="M17" s="12"/>
      <c r="N17" s="12"/>
      <c r="O17" s="340">
        <v>0</v>
      </c>
      <c r="P17" s="25" t="s">
        <v>874</v>
      </c>
      <c r="Q17" s="236"/>
      <c r="R17" s="48">
        <f t="shared" si="0"/>
        <v>0</v>
      </c>
      <c r="S17" s="183">
        <f>'Kosten + Lebensdauer'!Q17</f>
        <v>40</v>
      </c>
      <c r="T17" s="22"/>
      <c r="U17" s="22"/>
      <c r="V17" s="181">
        <f>IF(S17&lt;=50,(50/S17)-1,0)</f>
        <v>0.25</v>
      </c>
      <c r="W17" s="121">
        <f>ROUNDUP(V17,0)</f>
        <v>1</v>
      </c>
      <c r="X17" s="48">
        <f t="shared" si="3"/>
        <v>0</v>
      </c>
      <c r="Y17" s="48">
        <f t="shared" si="6"/>
        <v>0</v>
      </c>
      <c r="Z17" s="48">
        <f>PRODUCT(O17,'Kosten + Lebensdauer'!V17)</f>
        <v>0</v>
      </c>
      <c r="AA17" s="48">
        <f t="shared" si="4"/>
        <v>0</v>
      </c>
      <c r="AB17" s="48">
        <f t="shared" si="5"/>
        <v>0</v>
      </c>
      <c r="AC17" s="152"/>
      <c r="AD17" s="69"/>
      <c r="AE17" s="12"/>
      <c r="AF17" s="12"/>
    </row>
    <row r="18" spans="1:32" ht="15.75" customHeight="1">
      <c r="A18" s="11"/>
      <c r="B18" s="11"/>
      <c r="C18" s="11"/>
      <c r="D18" s="12"/>
      <c r="E18" s="12"/>
      <c r="F18" s="150"/>
      <c r="G18" s="276"/>
      <c r="H18" s="12"/>
      <c r="I18" s="12"/>
      <c r="J18" s="441"/>
      <c r="K18" s="213" t="s">
        <v>548</v>
      </c>
      <c r="L18" s="12"/>
      <c r="M18" s="12"/>
      <c r="N18" s="12"/>
      <c r="O18" s="340">
        <v>0</v>
      </c>
      <c r="P18" s="25" t="s">
        <v>874</v>
      </c>
      <c r="Q18" s="236"/>
      <c r="R18" s="48">
        <f t="shared" si="0"/>
        <v>0</v>
      </c>
      <c r="S18" s="183">
        <f>'Kosten + Lebensdauer'!Q18</f>
        <v>30</v>
      </c>
      <c r="T18" s="22"/>
      <c r="U18" s="22"/>
      <c r="V18" s="181">
        <f>IF(S18&lt;=50,(50/S18)-1,0)</f>
        <v>0.6666666666666667</v>
      </c>
      <c r="W18" s="121">
        <f>ROUNDUP(V18,0)</f>
        <v>1</v>
      </c>
      <c r="X18" s="48">
        <f t="shared" si="3"/>
        <v>0</v>
      </c>
      <c r="Y18" s="48">
        <f t="shared" si="6"/>
        <v>0</v>
      </c>
      <c r="Z18" s="48">
        <f>PRODUCT(O18,'Kosten + Lebensdauer'!V18)</f>
        <v>0</v>
      </c>
      <c r="AA18" s="48">
        <f t="shared" si="4"/>
        <v>0</v>
      </c>
      <c r="AB18" s="48">
        <f t="shared" si="5"/>
        <v>0</v>
      </c>
      <c r="AC18" s="152"/>
      <c r="AD18" s="69"/>
      <c r="AE18" s="12"/>
      <c r="AF18" s="12"/>
    </row>
    <row r="19" spans="1:32" s="155" customFormat="1" ht="15.75" customHeight="1">
      <c r="A19" s="11"/>
      <c r="B19" s="11"/>
      <c r="C19" s="11"/>
      <c r="D19" s="12"/>
      <c r="E19" s="12"/>
      <c r="F19" s="150"/>
      <c r="G19" s="275">
        <v>522</v>
      </c>
      <c r="H19" s="16"/>
      <c r="I19" s="16"/>
      <c r="J19" s="15" t="s">
        <v>915</v>
      </c>
      <c r="K19" s="213"/>
      <c r="L19" s="12"/>
      <c r="M19" s="12"/>
      <c r="N19" s="12"/>
      <c r="O19" s="339"/>
      <c r="P19" s="47"/>
      <c r="Q19" s="238"/>
      <c r="R19" s="48"/>
      <c r="S19" s="99"/>
      <c r="T19" s="22"/>
      <c r="U19" s="22"/>
      <c r="V19" s="181"/>
      <c r="W19" s="121"/>
      <c r="X19" s="48"/>
      <c r="Y19" s="48"/>
      <c r="Z19" s="99"/>
      <c r="AA19" s="48"/>
      <c r="AB19" s="48"/>
      <c r="AC19" s="152"/>
      <c r="AD19" s="69"/>
      <c r="AE19" s="12"/>
      <c r="AF19" s="12"/>
    </row>
    <row r="20" spans="1:32" ht="15.75" customHeight="1">
      <c r="A20" s="11">
        <v>663</v>
      </c>
      <c r="B20" s="11">
        <v>683</v>
      </c>
      <c r="C20" s="11">
        <v>1227</v>
      </c>
      <c r="D20" s="12" t="s">
        <v>916</v>
      </c>
      <c r="E20" s="12" t="s">
        <v>869</v>
      </c>
      <c r="F20" s="150" t="s">
        <v>870</v>
      </c>
      <c r="G20" s="276"/>
      <c r="H20" s="12" t="s">
        <v>915</v>
      </c>
      <c r="I20" s="12" t="s">
        <v>917</v>
      </c>
      <c r="J20" s="420" t="s">
        <v>885</v>
      </c>
      <c r="K20" s="22" t="s">
        <v>887</v>
      </c>
      <c r="L20" s="12" t="s">
        <v>885</v>
      </c>
      <c r="M20" s="12" t="s">
        <v>887</v>
      </c>
      <c r="N20" s="12"/>
      <c r="O20" s="340">
        <v>0</v>
      </c>
      <c r="P20" s="25" t="s">
        <v>874</v>
      </c>
      <c r="Q20" s="236"/>
      <c r="R20" s="48">
        <f aca="true" t="shared" si="7" ref="R20:R28">PRODUCT(O20,Q20)</f>
        <v>0</v>
      </c>
      <c r="S20" s="99">
        <f>'Kosten + Lebensdauer'!Q20</f>
        <v>30</v>
      </c>
      <c r="T20" s="87"/>
      <c r="U20" s="87"/>
      <c r="V20" s="180">
        <f aca="true" t="shared" si="8" ref="V20:V28">IF(S20&lt;=50,(50/S20)-1,0)</f>
        <v>0.6666666666666667</v>
      </c>
      <c r="W20" s="88">
        <f aca="true" t="shared" si="9" ref="W20:W28">ROUNDUP(V20,0)</f>
        <v>1</v>
      </c>
      <c r="X20" s="123">
        <f aca="true" t="shared" si="10" ref="X20:X28">PRODUCT(R20,W20)</f>
        <v>0</v>
      </c>
      <c r="Y20" s="123">
        <f aca="true" t="shared" si="11" ref="Y20:Y28">KOSTENREIHE(R20,S20,1.02,W20)</f>
        <v>0</v>
      </c>
      <c r="Z20" s="99">
        <f>PRODUCT(O20,'Kosten + Lebensdauer'!V20)</f>
        <v>0</v>
      </c>
      <c r="AA20" s="123">
        <f aca="true" t="shared" si="12" ref="AA20:AA28">modul1.KOSTENREIHE(Z20,1,1.02,49)</f>
        <v>0</v>
      </c>
      <c r="AB20" s="48">
        <f aca="true" t="shared" si="13" ref="AB20:AB28">SUM(R20,Y20,Z20,AA20)</f>
        <v>0</v>
      </c>
      <c r="AC20" s="152"/>
      <c r="AD20" s="69"/>
      <c r="AE20" s="12"/>
      <c r="AF20" s="12"/>
    </row>
    <row r="21" spans="1:32" ht="13.5" customHeight="1">
      <c r="A21" s="11">
        <v>664</v>
      </c>
      <c r="B21" s="11">
        <v>684</v>
      </c>
      <c r="C21" s="11">
        <v>1228</v>
      </c>
      <c r="D21" s="12" t="s">
        <v>919</v>
      </c>
      <c r="E21" s="12" t="s">
        <v>869</v>
      </c>
      <c r="F21" s="150" t="s">
        <v>870</v>
      </c>
      <c r="G21" s="276"/>
      <c r="H21" s="12" t="s">
        <v>915</v>
      </c>
      <c r="I21" s="12" t="s">
        <v>920</v>
      </c>
      <c r="J21" s="420"/>
      <c r="K21" s="22" t="s">
        <v>634</v>
      </c>
      <c r="L21" s="12" t="s">
        <v>885</v>
      </c>
      <c r="M21" s="12" t="s">
        <v>922</v>
      </c>
      <c r="N21" s="12"/>
      <c r="O21" s="340">
        <v>0</v>
      </c>
      <c r="P21" s="25" t="s">
        <v>874</v>
      </c>
      <c r="Q21" s="236"/>
      <c r="R21" s="48">
        <f t="shared" si="7"/>
        <v>0</v>
      </c>
      <c r="S21" s="99">
        <f>'Kosten + Lebensdauer'!Q21</f>
        <v>35</v>
      </c>
      <c r="T21" s="87"/>
      <c r="U21" s="87"/>
      <c r="V21" s="180">
        <f t="shared" si="8"/>
        <v>0.4285714285714286</v>
      </c>
      <c r="W21" s="88">
        <f t="shared" si="9"/>
        <v>1</v>
      </c>
      <c r="X21" s="123">
        <f t="shared" si="10"/>
        <v>0</v>
      </c>
      <c r="Y21" s="123">
        <f t="shared" si="11"/>
        <v>0</v>
      </c>
      <c r="Z21" s="99">
        <f>PRODUCT(O21,'Kosten + Lebensdauer'!V21)</f>
        <v>0</v>
      </c>
      <c r="AA21" s="123">
        <f t="shared" si="12"/>
        <v>0</v>
      </c>
      <c r="AB21" s="48">
        <f t="shared" si="13"/>
        <v>0</v>
      </c>
      <c r="AC21" s="152"/>
      <c r="AD21" s="69"/>
      <c r="AE21" s="12"/>
      <c r="AF21" s="12"/>
    </row>
    <row r="22" spans="1:32" ht="25.5" customHeight="1">
      <c r="A22" s="11">
        <v>665</v>
      </c>
      <c r="B22" s="11">
        <v>685</v>
      </c>
      <c r="C22" s="11">
        <v>1236</v>
      </c>
      <c r="D22" s="12" t="s">
        <v>923</v>
      </c>
      <c r="E22" s="12" t="s">
        <v>869</v>
      </c>
      <c r="F22" s="150" t="s">
        <v>870</v>
      </c>
      <c r="G22" s="276"/>
      <c r="H22" s="12" t="s">
        <v>915</v>
      </c>
      <c r="I22" s="12" t="s">
        <v>924</v>
      </c>
      <c r="J22" s="455" t="s">
        <v>895</v>
      </c>
      <c r="K22" s="23" t="s">
        <v>654</v>
      </c>
      <c r="L22" s="13" t="s">
        <v>897</v>
      </c>
      <c r="M22" s="13" t="s">
        <v>909</v>
      </c>
      <c r="N22" s="13"/>
      <c r="O22" s="340">
        <v>0</v>
      </c>
      <c r="P22" s="50" t="s">
        <v>874</v>
      </c>
      <c r="Q22" s="236"/>
      <c r="R22" s="85">
        <f t="shared" si="7"/>
        <v>0</v>
      </c>
      <c r="S22" s="186">
        <f>'Kosten + Lebensdauer'!Q22</f>
        <v>40</v>
      </c>
      <c r="T22" s="23"/>
      <c r="U22" s="23"/>
      <c r="V22" s="179">
        <f t="shared" si="8"/>
        <v>0.25</v>
      </c>
      <c r="W22" s="86">
        <f t="shared" si="9"/>
        <v>1</v>
      </c>
      <c r="X22" s="85">
        <f t="shared" si="10"/>
        <v>0</v>
      </c>
      <c r="Y22" s="85">
        <f t="shared" si="11"/>
        <v>0</v>
      </c>
      <c r="Z22" s="145">
        <f>PRODUCT(O22,'Kosten + Lebensdauer'!V22)</f>
        <v>0</v>
      </c>
      <c r="AA22" s="85">
        <f t="shared" si="12"/>
        <v>0</v>
      </c>
      <c r="AB22" s="85">
        <f t="shared" si="13"/>
        <v>0</v>
      </c>
      <c r="AC22" s="151"/>
      <c r="AD22" s="111"/>
      <c r="AE22" s="13"/>
      <c r="AF22" s="13"/>
    </row>
    <row r="23" spans="1:32" ht="28.5" customHeight="1">
      <c r="A23" s="11">
        <v>666</v>
      </c>
      <c r="B23" s="11">
        <v>686</v>
      </c>
      <c r="C23" s="11">
        <v>1232</v>
      </c>
      <c r="D23" s="12" t="s">
        <v>926</v>
      </c>
      <c r="E23" s="12" t="s">
        <v>869</v>
      </c>
      <c r="F23" s="150" t="s">
        <v>870</v>
      </c>
      <c r="G23" s="276"/>
      <c r="H23" s="12" t="s">
        <v>915</v>
      </c>
      <c r="I23" s="12" t="s">
        <v>927</v>
      </c>
      <c r="J23" s="456"/>
      <c r="K23" s="23" t="s">
        <v>652</v>
      </c>
      <c r="L23" s="13" t="s">
        <v>897</v>
      </c>
      <c r="M23" s="13" t="s">
        <v>929</v>
      </c>
      <c r="N23" s="13"/>
      <c r="O23" s="340">
        <v>0</v>
      </c>
      <c r="P23" s="50" t="s">
        <v>874</v>
      </c>
      <c r="Q23" s="236"/>
      <c r="R23" s="85">
        <f t="shared" si="7"/>
        <v>0</v>
      </c>
      <c r="S23" s="186">
        <f>'Kosten + Lebensdauer'!Q23</f>
        <v>30</v>
      </c>
      <c r="T23" s="23"/>
      <c r="U23" s="23"/>
      <c r="V23" s="179">
        <f t="shared" si="8"/>
        <v>0.6666666666666667</v>
      </c>
      <c r="W23" s="86">
        <f t="shared" si="9"/>
        <v>1</v>
      </c>
      <c r="X23" s="85">
        <f t="shared" si="10"/>
        <v>0</v>
      </c>
      <c r="Y23" s="85">
        <f t="shared" si="11"/>
        <v>0</v>
      </c>
      <c r="Z23" s="145">
        <f>PRODUCT(O23,'Kosten + Lebensdauer'!V23)</f>
        <v>0</v>
      </c>
      <c r="AA23" s="85">
        <f t="shared" si="12"/>
        <v>0</v>
      </c>
      <c r="AB23" s="85">
        <f t="shared" si="13"/>
        <v>0</v>
      </c>
      <c r="AC23" s="151"/>
      <c r="AD23" s="111"/>
      <c r="AE23" s="13"/>
      <c r="AF23" s="13"/>
    </row>
    <row r="24" spans="1:32" ht="15" customHeight="1">
      <c r="A24" s="11">
        <v>667</v>
      </c>
      <c r="B24" s="11">
        <v>687</v>
      </c>
      <c r="C24" s="11">
        <v>1231</v>
      </c>
      <c r="D24" s="12" t="s">
        <v>930</v>
      </c>
      <c r="E24" s="12" t="s">
        <v>869</v>
      </c>
      <c r="F24" s="150" t="s">
        <v>870</v>
      </c>
      <c r="G24" s="276"/>
      <c r="H24" s="12" t="s">
        <v>915</v>
      </c>
      <c r="I24" s="12" t="s">
        <v>931</v>
      </c>
      <c r="J24" s="456"/>
      <c r="K24" s="23" t="s">
        <v>653</v>
      </c>
      <c r="L24" s="13" t="s">
        <v>897</v>
      </c>
      <c r="M24" s="13" t="s">
        <v>933</v>
      </c>
      <c r="N24" s="13"/>
      <c r="O24" s="340">
        <v>0</v>
      </c>
      <c r="P24" s="50" t="s">
        <v>874</v>
      </c>
      <c r="Q24" s="236"/>
      <c r="R24" s="85">
        <f t="shared" si="7"/>
        <v>0</v>
      </c>
      <c r="S24" s="186">
        <f>'Kosten + Lebensdauer'!Q24</f>
        <v>26</v>
      </c>
      <c r="T24" s="23"/>
      <c r="U24" s="23"/>
      <c r="V24" s="179">
        <f t="shared" si="8"/>
        <v>0.9230769230769231</v>
      </c>
      <c r="W24" s="86">
        <f t="shared" si="9"/>
        <v>1</v>
      </c>
      <c r="X24" s="85">
        <f t="shared" si="10"/>
        <v>0</v>
      </c>
      <c r="Y24" s="85">
        <f t="shared" si="11"/>
        <v>0</v>
      </c>
      <c r="Z24" s="145">
        <f>PRODUCT(O24,'Kosten + Lebensdauer'!V24)</f>
        <v>0</v>
      </c>
      <c r="AA24" s="85">
        <f t="shared" si="12"/>
        <v>0</v>
      </c>
      <c r="AB24" s="85">
        <f t="shared" si="13"/>
        <v>0</v>
      </c>
      <c r="AC24" s="151"/>
      <c r="AD24" s="111"/>
      <c r="AE24" s="13"/>
      <c r="AF24" s="13"/>
    </row>
    <row r="25" spans="1:32" ht="42.75" customHeight="1">
      <c r="A25" s="11">
        <v>668</v>
      </c>
      <c r="B25" s="11">
        <v>688</v>
      </c>
      <c r="C25" s="11">
        <v>1230</v>
      </c>
      <c r="D25" s="12" t="s">
        <v>935</v>
      </c>
      <c r="E25" s="12" t="s">
        <v>869</v>
      </c>
      <c r="F25" s="150" t="s">
        <v>870</v>
      </c>
      <c r="G25" s="276"/>
      <c r="H25" s="12" t="s">
        <v>915</v>
      </c>
      <c r="I25" s="12" t="s">
        <v>936</v>
      </c>
      <c r="J25" s="456"/>
      <c r="K25" s="23" t="s">
        <v>655</v>
      </c>
      <c r="L25" s="13" t="s">
        <v>897</v>
      </c>
      <c r="M25" s="13" t="s">
        <v>938</v>
      </c>
      <c r="N25" s="13"/>
      <c r="O25" s="340">
        <v>0</v>
      </c>
      <c r="P25" s="50" t="s">
        <v>874</v>
      </c>
      <c r="Q25" s="236"/>
      <c r="R25" s="85">
        <f t="shared" si="7"/>
        <v>0</v>
      </c>
      <c r="S25" s="186">
        <f>'Kosten + Lebensdauer'!Q25</f>
        <v>80</v>
      </c>
      <c r="T25" s="23"/>
      <c r="U25" s="23"/>
      <c r="V25" s="179">
        <f t="shared" si="8"/>
        <v>0</v>
      </c>
      <c r="W25" s="86">
        <f t="shared" si="9"/>
        <v>0</v>
      </c>
      <c r="X25" s="85">
        <f t="shared" si="10"/>
        <v>0</v>
      </c>
      <c r="Y25" s="85">
        <f t="shared" si="11"/>
        <v>0</v>
      </c>
      <c r="Z25" s="145">
        <f>PRODUCT(O25,'Kosten + Lebensdauer'!V25)</f>
        <v>0</v>
      </c>
      <c r="AA25" s="85">
        <f t="shared" si="12"/>
        <v>0</v>
      </c>
      <c r="AB25" s="85">
        <f t="shared" si="13"/>
        <v>0</v>
      </c>
      <c r="AC25" s="151"/>
      <c r="AD25" s="111"/>
      <c r="AE25" s="13"/>
      <c r="AF25" s="13"/>
    </row>
    <row r="26" spans="1:32" ht="27" customHeight="1">
      <c r="A26" s="11">
        <v>669</v>
      </c>
      <c r="B26" s="11">
        <v>689</v>
      </c>
      <c r="C26" s="11">
        <v>1235</v>
      </c>
      <c r="D26" s="12" t="s">
        <v>939</v>
      </c>
      <c r="E26" s="12" t="s">
        <v>869</v>
      </c>
      <c r="F26" s="150" t="s">
        <v>870</v>
      </c>
      <c r="G26" s="276"/>
      <c r="H26" s="12" t="s">
        <v>915</v>
      </c>
      <c r="I26" s="12" t="s">
        <v>940</v>
      </c>
      <c r="J26" s="456"/>
      <c r="K26" s="23" t="s">
        <v>656</v>
      </c>
      <c r="L26" s="13" t="s">
        <v>897</v>
      </c>
      <c r="M26" s="13" t="s">
        <v>905</v>
      </c>
      <c r="N26" s="13"/>
      <c r="O26" s="340">
        <v>0</v>
      </c>
      <c r="P26" s="50" t="s">
        <v>874</v>
      </c>
      <c r="Q26" s="236"/>
      <c r="R26" s="85">
        <f t="shared" si="7"/>
        <v>0</v>
      </c>
      <c r="S26" s="186">
        <f>'Kosten + Lebensdauer'!Q26</f>
        <v>50</v>
      </c>
      <c r="T26" s="23"/>
      <c r="U26" s="23"/>
      <c r="V26" s="179">
        <f t="shared" si="8"/>
        <v>0</v>
      </c>
      <c r="W26" s="86">
        <f t="shared" si="9"/>
        <v>0</v>
      </c>
      <c r="X26" s="85">
        <f t="shared" si="10"/>
        <v>0</v>
      </c>
      <c r="Y26" s="85">
        <f t="shared" si="11"/>
        <v>0</v>
      </c>
      <c r="Z26" s="145">
        <f>PRODUCT(O26,'Kosten + Lebensdauer'!V26)</f>
        <v>0</v>
      </c>
      <c r="AA26" s="85">
        <f t="shared" si="12"/>
        <v>0</v>
      </c>
      <c r="AB26" s="85">
        <f t="shared" si="13"/>
        <v>0</v>
      </c>
      <c r="AC26" s="151"/>
      <c r="AD26" s="111"/>
      <c r="AE26" s="13"/>
      <c r="AF26" s="13"/>
    </row>
    <row r="27" spans="1:32" ht="27" customHeight="1">
      <c r="A27" s="11">
        <v>658</v>
      </c>
      <c r="B27" s="11">
        <v>678</v>
      </c>
      <c r="C27" s="11">
        <v>1242</v>
      </c>
      <c r="D27" s="12" t="s">
        <v>942</v>
      </c>
      <c r="E27" s="12" t="s">
        <v>869</v>
      </c>
      <c r="F27" s="150" t="s">
        <v>870</v>
      </c>
      <c r="G27" s="276"/>
      <c r="H27" s="12" t="s">
        <v>915</v>
      </c>
      <c r="I27" s="12" t="s">
        <v>943</v>
      </c>
      <c r="J27" s="487"/>
      <c r="K27" s="23" t="s">
        <v>657</v>
      </c>
      <c r="L27" s="13" t="s">
        <v>945</v>
      </c>
      <c r="M27" s="13" t="s">
        <v>938</v>
      </c>
      <c r="N27" s="13"/>
      <c r="O27" s="340">
        <v>0</v>
      </c>
      <c r="P27" s="50" t="s">
        <v>874</v>
      </c>
      <c r="Q27" s="236"/>
      <c r="R27" s="85">
        <f t="shared" si="7"/>
        <v>0</v>
      </c>
      <c r="S27" s="186">
        <f>'Kosten + Lebensdauer'!Q27</f>
        <v>50</v>
      </c>
      <c r="T27" s="23"/>
      <c r="U27" s="23"/>
      <c r="V27" s="179">
        <f t="shared" si="8"/>
        <v>0</v>
      </c>
      <c r="W27" s="86">
        <f t="shared" si="9"/>
        <v>0</v>
      </c>
      <c r="X27" s="85">
        <f t="shared" si="10"/>
        <v>0</v>
      </c>
      <c r="Y27" s="85">
        <f t="shared" si="11"/>
        <v>0</v>
      </c>
      <c r="Z27" s="145">
        <f>PRODUCT(O27,'Kosten + Lebensdauer'!V27)</f>
        <v>0</v>
      </c>
      <c r="AA27" s="85">
        <f t="shared" si="12"/>
        <v>0</v>
      </c>
      <c r="AB27" s="85">
        <f t="shared" si="13"/>
        <v>0</v>
      </c>
      <c r="AC27" s="151"/>
      <c r="AD27" s="111"/>
      <c r="AE27" s="13"/>
      <c r="AF27" s="13"/>
    </row>
    <row r="28" spans="1:32" ht="26.25" customHeight="1">
      <c r="A28" s="11">
        <v>656</v>
      </c>
      <c r="B28" s="11">
        <v>676</v>
      </c>
      <c r="C28" s="11">
        <v>1248</v>
      </c>
      <c r="D28" s="12" t="s">
        <v>946</v>
      </c>
      <c r="E28" s="12" t="s">
        <v>869</v>
      </c>
      <c r="F28" s="150" t="s">
        <v>870</v>
      </c>
      <c r="G28" s="276"/>
      <c r="H28" s="12" t="s">
        <v>915</v>
      </c>
      <c r="I28" s="12" t="s">
        <v>947</v>
      </c>
      <c r="J28" s="488"/>
      <c r="K28" s="23" t="s">
        <v>658</v>
      </c>
      <c r="L28" s="13" t="s">
        <v>945</v>
      </c>
      <c r="M28" s="13" t="s">
        <v>909</v>
      </c>
      <c r="N28" s="13"/>
      <c r="O28" s="340">
        <v>0</v>
      </c>
      <c r="P28" s="50" t="s">
        <v>874</v>
      </c>
      <c r="Q28" s="236"/>
      <c r="R28" s="85">
        <f t="shared" si="7"/>
        <v>0</v>
      </c>
      <c r="S28" s="186">
        <f>'Kosten + Lebensdauer'!Q28</f>
        <v>40</v>
      </c>
      <c r="T28" s="23"/>
      <c r="U28" s="23"/>
      <c r="V28" s="179">
        <f t="shared" si="8"/>
        <v>0.25</v>
      </c>
      <c r="W28" s="86">
        <f t="shared" si="9"/>
        <v>1</v>
      </c>
      <c r="X28" s="85">
        <f t="shared" si="10"/>
        <v>0</v>
      </c>
      <c r="Y28" s="85">
        <f t="shared" si="11"/>
        <v>0</v>
      </c>
      <c r="Z28" s="145">
        <f>PRODUCT(O28,'Kosten + Lebensdauer'!V28)</f>
        <v>0</v>
      </c>
      <c r="AA28" s="85">
        <f t="shared" si="12"/>
        <v>0</v>
      </c>
      <c r="AB28" s="85">
        <f t="shared" si="13"/>
        <v>0</v>
      </c>
      <c r="AC28" s="151"/>
      <c r="AD28" s="111"/>
      <c r="AE28" s="13"/>
      <c r="AF28" s="13"/>
    </row>
    <row r="29" spans="1:32" s="155" customFormat="1" ht="15.75" customHeight="1">
      <c r="A29" s="11"/>
      <c r="B29" s="11"/>
      <c r="C29" s="11"/>
      <c r="D29" s="12"/>
      <c r="E29" s="12"/>
      <c r="F29" s="150"/>
      <c r="G29" s="275">
        <v>523</v>
      </c>
      <c r="H29" s="16"/>
      <c r="I29" s="16"/>
      <c r="J29" s="15" t="s">
        <v>984</v>
      </c>
      <c r="K29" s="22"/>
      <c r="L29" s="12"/>
      <c r="M29" s="12"/>
      <c r="N29" s="12"/>
      <c r="O29" s="339"/>
      <c r="P29" s="47"/>
      <c r="Q29" s="238"/>
      <c r="R29" s="99"/>
      <c r="S29" s="99"/>
      <c r="T29" s="22"/>
      <c r="U29" s="22"/>
      <c r="V29" s="181"/>
      <c r="W29" s="121"/>
      <c r="X29" s="48"/>
      <c r="Y29" s="48"/>
      <c r="Z29" s="48"/>
      <c r="AA29" s="48"/>
      <c r="AB29" s="48"/>
      <c r="AC29" s="152"/>
      <c r="AD29" s="69"/>
      <c r="AE29" s="12"/>
      <c r="AF29" s="12"/>
    </row>
    <row r="30" spans="1:32" ht="24" customHeight="1">
      <c r="A30" s="11"/>
      <c r="B30" s="11"/>
      <c r="C30" s="11"/>
      <c r="D30" s="12"/>
      <c r="E30" s="12"/>
      <c r="F30" s="12"/>
      <c r="G30" s="275"/>
      <c r="H30" s="16"/>
      <c r="I30" s="16"/>
      <c r="J30" s="268" t="s">
        <v>552</v>
      </c>
      <c r="K30" s="15"/>
      <c r="L30" s="12"/>
      <c r="M30" s="12"/>
      <c r="N30" s="25"/>
      <c r="O30" s="341"/>
      <c r="P30" s="25"/>
      <c r="Q30" s="166"/>
      <c r="R30" s="57"/>
      <c r="S30" s="22"/>
      <c r="T30" s="22"/>
      <c r="U30" s="51"/>
      <c r="V30" s="17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11"/>
      <c r="B31" s="11"/>
      <c r="C31" s="11"/>
      <c r="D31" s="12"/>
      <c r="E31" s="12"/>
      <c r="F31" s="150"/>
      <c r="G31" s="275">
        <v>524</v>
      </c>
      <c r="H31" s="16"/>
      <c r="I31" s="16"/>
      <c r="J31" s="15" t="s">
        <v>1025</v>
      </c>
      <c r="K31" s="22"/>
      <c r="L31" s="12"/>
      <c r="M31" s="12"/>
      <c r="N31" s="12"/>
      <c r="O31" s="339"/>
      <c r="P31" s="47"/>
      <c r="Q31" s="238"/>
      <c r="R31" s="99"/>
      <c r="S31" s="99"/>
      <c r="T31" s="22"/>
      <c r="U31" s="22"/>
      <c r="V31" s="181"/>
      <c r="W31" s="121"/>
      <c r="X31" s="48"/>
      <c r="Y31" s="48"/>
      <c r="Z31" s="48"/>
      <c r="AA31" s="123"/>
      <c r="AB31" s="48"/>
      <c r="AC31" s="152"/>
      <c r="AD31" s="69"/>
      <c r="AE31" s="12"/>
      <c r="AF31" s="12"/>
    </row>
    <row r="32" spans="1:32" ht="13.5" customHeight="1">
      <c r="A32" s="11">
        <v>684</v>
      </c>
      <c r="B32" s="11">
        <v>704</v>
      </c>
      <c r="C32" s="11">
        <v>1267</v>
      </c>
      <c r="D32" s="12" t="s">
        <v>1026</v>
      </c>
      <c r="E32" s="12" t="s">
        <v>869</v>
      </c>
      <c r="F32" s="150" t="s">
        <v>870</v>
      </c>
      <c r="G32" s="276"/>
      <c r="H32" s="12" t="s">
        <v>1025</v>
      </c>
      <c r="I32" s="12" t="s">
        <v>1027</v>
      </c>
      <c r="J32" s="420" t="s">
        <v>885</v>
      </c>
      <c r="K32" s="22" t="s">
        <v>887</v>
      </c>
      <c r="L32" s="12" t="s">
        <v>1028</v>
      </c>
      <c r="M32" s="12" t="s">
        <v>887</v>
      </c>
      <c r="N32" s="12"/>
      <c r="O32" s="340">
        <v>0</v>
      </c>
      <c r="P32" s="25" t="s">
        <v>874</v>
      </c>
      <c r="Q32" s="236"/>
      <c r="R32" s="99">
        <f aca="true" t="shared" si="14" ref="R32:R41">PRODUCT(O32,Q32)</f>
        <v>0</v>
      </c>
      <c r="S32" s="99">
        <f>'Kosten + Lebensdauer'!Q32</f>
        <v>30</v>
      </c>
      <c r="T32" s="22"/>
      <c r="U32" s="22"/>
      <c r="V32" s="181">
        <f aca="true" t="shared" si="15" ref="V32:V41">IF(S32&lt;=50,(50/S32)-1,0)</f>
        <v>0.6666666666666667</v>
      </c>
      <c r="W32" s="121">
        <f aca="true" t="shared" si="16" ref="W32:W41">ROUNDUP(V32,0)</f>
        <v>1</v>
      </c>
      <c r="X32" s="48">
        <f aca="true" t="shared" si="17" ref="X32:X41">PRODUCT(R32,W32)</f>
        <v>0</v>
      </c>
      <c r="Y32" s="48">
        <f aca="true" t="shared" si="18" ref="Y32:Y41">KOSTENREIHE(R32,S32,1.02,W32)</f>
        <v>0</v>
      </c>
      <c r="Z32" s="48">
        <f>PRODUCT(O32,'Kosten + Lebensdauer'!V32)</f>
        <v>0</v>
      </c>
      <c r="AA32" s="123">
        <f aca="true" t="shared" si="19" ref="AA32:AA41">modul1.KOSTENREIHE(Z32,1,1.02,49)</f>
        <v>0</v>
      </c>
      <c r="AB32" s="48">
        <f aca="true" t="shared" si="20" ref="AB32:AB41">SUM(R32,Y32,Z32,AA32)</f>
        <v>0</v>
      </c>
      <c r="AC32" s="152"/>
      <c r="AD32" s="69"/>
      <c r="AE32" s="12"/>
      <c r="AF32" s="12"/>
    </row>
    <row r="33" spans="1:32" ht="13.5" customHeight="1">
      <c r="A33" s="11">
        <v>683</v>
      </c>
      <c r="B33" s="11">
        <v>703</v>
      </c>
      <c r="C33" s="11">
        <v>1268</v>
      </c>
      <c r="D33" s="12" t="s">
        <v>1029</v>
      </c>
      <c r="E33" s="12" t="s">
        <v>869</v>
      </c>
      <c r="F33" s="150" t="s">
        <v>870</v>
      </c>
      <c r="G33" s="276"/>
      <c r="H33" s="12" t="s">
        <v>1025</v>
      </c>
      <c r="I33" s="12" t="s">
        <v>1030</v>
      </c>
      <c r="J33" s="420"/>
      <c r="K33" s="22" t="s">
        <v>892</v>
      </c>
      <c r="L33" s="12" t="s">
        <v>1028</v>
      </c>
      <c r="M33" s="12" t="s">
        <v>892</v>
      </c>
      <c r="N33" s="12"/>
      <c r="O33" s="340">
        <v>0</v>
      </c>
      <c r="P33" s="25" t="s">
        <v>874</v>
      </c>
      <c r="Q33" s="236"/>
      <c r="R33" s="99">
        <f t="shared" si="14"/>
        <v>0</v>
      </c>
      <c r="S33" s="99">
        <f>'Kosten + Lebensdauer'!Q33</f>
        <v>35</v>
      </c>
      <c r="T33" s="22"/>
      <c r="U33" s="22"/>
      <c r="V33" s="181">
        <f t="shared" si="15"/>
        <v>0.4285714285714286</v>
      </c>
      <c r="W33" s="121">
        <f t="shared" si="16"/>
        <v>1</v>
      </c>
      <c r="X33" s="48">
        <f t="shared" si="17"/>
        <v>0</v>
      </c>
      <c r="Y33" s="48">
        <f t="shared" si="18"/>
        <v>0</v>
      </c>
      <c r="Z33" s="48">
        <f>PRODUCT(O33,'Kosten + Lebensdauer'!V33)</f>
        <v>0</v>
      </c>
      <c r="AA33" s="123">
        <f t="shared" si="19"/>
        <v>0</v>
      </c>
      <c r="AB33" s="48">
        <f t="shared" si="20"/>
        <v>0</v>
      </c>
      <c r="AC33" s="152"/>
      <c r="AD33" s="69"/>
      <c r="AE33" s="12"/>
      <c r="AF33" s="12"/>
    </row>
    <row r="34" spans="1:32" ht="27" customHeight="1">
      <c r="A34" s="11">
        <v>685</v>
      </c>
      <c r="B34" s="11">
        <v>705</v>
      </c>
      <c r="C34" s="11">
        <v>1275</v>
      </c>
      <c r="D34" s="12" t="s">
        <v>1032</v>
      </c>
      <c r="E34" s="12" t="s">
        <v>869</v>
      </c>
      <c r="F34" s="150" t="s">
        <v>870</v>
      </c>
      <c r="G34" s="276"/>
      <c r="H34" s="12" t="s">
        <v>1025</v>
      </c>
      <c r="I34" s="12" t="s">
        <v>1033</v>
      </c>
      <c r="J34" s="497" t="s">
        <v>895</v>
      </c>
      <c r="K34" s="23" t="s">
        <v>654</v>
      </c>
      <c r="L34" s="13" t="s">
        <v>1035</v>
      </c>
      <c r="M34" s="13" t="s">
        <v>909</v>
      </c>
      <c r="N34" s="13"/>
      <c r="O34" s="340">
        <v>0</v>
      </c>
      <c r="P34" s="50" t="s">
        <v>874</v>
      </c>
      <c r="Q34" s="236"/>
      <c r="R34" s="186">
        <f t="shared" si="14"/>
        <v>0</v>
      </c>
      <c r="S34" s="186">
        <f>'Kosten + Lebensdauer'!Q34</f>
        <v>60</v>
      </c>
      <c r="T34" s="23"/>
      <c r="U34" s="23"/>
      <c r="V34" s="179">
        <f t="shared" si="15"/>
        <v>0</v>
      </c>
      <c r="W34" s="86">
        <f t="shared" si="16"/>
        <v>0</v>
      </c>
      <c r="X34" s="85">
        <f t="shared" si="17"/>
        <v>0</v>
      </c>
      <c r="Y34" s="85">
        <f t="shared" si="18"/>
        <v>0</v>
      </c>
      <c r="Z34" s="145">
        <f>PRODUCT(O34,'Kosten + Lebensdauer'!V34)</f>
        <v>0</v>
      </c>
      <c r="AA34" s="85">
        <f t="shared" si="19"/>
        <v>0</v>
      </c>
      <c r="AB34" s="85">
        <f t="shared" si="20"/>
        <v>0</v>
      </c>
      <c r="AC34" s="151"/>
      <c r="AD34" s="111"/>
      <c r="AE34" s="13"/>
      <c r="AF34" s="13"/>
    </row>
    <row r="35" spans="1:32" ht="27" customHeight="1">
      <c r="A35" s="11">
        <v>686</v>
      </c>
      <c r="B35" s="11">
        <v>706</v>
      </c>
      <c r="C35" s="11">
        <v>1271</v>
      </c>
      <c r="D35" s="12" t="s">
        <v>1036</v>
      </c>
      <c r="E35" s="12" t="s">
        <v>869</v>
      </c>
      <c r="F35" s="150" t="s">
        <v>870</v>
      </c>
      <c r="G35" s="276"/>
      <c r="H35" s="12" t="s">
        <v>1025</v>
      </c>
      <c r="I35" s="12" t="s">
        <v>1037</v>
      </c>
      <c r="J35" s="498"/>
      <c r="K35" s="23" t="s">
        <v>652</v>
      </c>
      <c r="L35" s="13" t="s">
        <v>1035</v>
      </c>
      <c r="M35" s="13" t="s">
        <v>929</v>
      </c>
      <c r="N35" s="13"/>
      <c r="O35" s="340">
        <v>0</v>
      </c>
      <c r="P35" s="50" t="s">
        <v>874</v>
      </c>
      <c r="Q35" s="236"/>
      <c r="R35" s="186">
        <f t="shared" si="14"/>
        <v>0</v>
      </c>
      <c r="S35" s="186">
        <f>'Kosten + Lebensdauer'!Q35</f>
        <v>40</v>
      </c>
      <c r="T35" s="23"/>
      <c r="U35" s="23"/>
      <c r="V35" s="179">
        <f t="shared" si="15"/>
        <v>0.25</v>
      </c>
      <c r="W35" s="86">
        <f t="shared" si="16"/>
        <v>1</v>
      </c>
      <c r="X35" s="85">
        <f t="shared" si="17"/>
        <v>0</v>
      </c>
      <c r="Y35" s="85">
        <f t="shared" si="18"/>
        <v>0</v>
      </c>
      <c r="Z35" s="145">
        <f>PRODUCT(O35,'Kosten + Lebensdauer'!V35)</f>
        <v>0</v>
      </c>
      <c r="AA35" s="85">
        <f t="shared" si="19"/>
        <v>0</v>
      </c>
      <c r="AB35" s="85">
        <f t="shared" si="20"/>
        <v>0</v>
      </c>
      <c r="AC35" s="151"/>
      <c r="AD35" s="111"/>
      <c r="AE35" s="13"/>
      <c r="AF35" s="13"/>
    </row>
    <row r="36" spans="1:32" ht="14.25" customHeight="1">
      <c r="A36" s="11">
        <v>687</v>
      </c>
      <c r="B36" s="11">
        <v>707</v>
      </c>
      <c r="C36" s="11">
        <v>1269</v>
      </c>
      <c r="D36" s="12" t="s">
        <v>1039</v>
      </c>
      <c r="E36" s="12" t="s">
        <v>869</v>
      </c>
      <c r="F36" s="150" t="s">
        <v>870</v>
      </c>
      <c r="G36" s="276"/>
      <c r="H36" s="12" t="s">
        <v>1025</v>
      </c>
      <c r="I36" s="12" t="s">
        <v>1040</v>
      </c>
      <c r="J36" s="498"/>
      <c r="K36" s="23" t="s">
        <v>653</v>
      </c>
      <c r="L36" s="13" t="s">
        <v>1035</v>
      </c>
      <c r="M36" s="13" t="s">
        <v>1042</v>
      </c>
      <c r="N36" s="13"/>
      <c r="O36" s="340">
        <v>0</v>
      </c>
      <c r="P36" s="50" t="s">
        <v>874</v>
      </c>
      <c r="Q36" s="236"/>
      <c r="R36" s="186">
        <f t="shared" si="14"/>
        <v>0</v>
      </c>
      <c r="S36" s="186">
        <f>'Kosten + Lebensdauer'!Q36</f>
        <v>100</v>
      </c>
      <c r="T36" s="23"/>
      <c r="U36" s="23"/>
      <c r="V36" s="179">
        <f t="shared" si="15"/>
        <v>0</v>
      </c>
      <c r="W36" s="86">
        <f t="shared" si="16"/>
        <v>0</v>
      </c>
      <c r="X36" s="85">
        <f t="shared" si="17"/>
        <v>0</v>
      </c>
      <c r="Y36" s="85">
        <f t="shared" si="18"/>
        <v>0</v>
      </c>
      <c r="Z36" s="145">
        <f>PRODUCT(O36,'Kosten + Lebensdauer'!V38)</f>
        <v>0</v>
      </c>
      <c r="AA36" s="85">
        <f t="shared" si="19"/>
        <v>0</v>
      </c>
      <c r="AB36" s="85">
        <f t="shared" si="20"/>
        <v>0</v>
      </c>
      <c r="AC36" s="151"/>
      <c r="AD36" s="111"/>
      <c r="AE36" s="13"/>
      <c r="AF36" s="13"/>
    </row>
    <row r="37" spans="1:32" ht="14.25" customHeight="1">
      <c r="A37" s="11"/>
      <c r="B37" s="11"/>
      <c r="C37" s="11"/>
      <c r="D37" s="12"/>
      <c r="E37" s="12"/>
      <c r="F37" s="150"/>
      <c r="G37" s="276"/>
      <c r="H37" s="12"/>
      <c r="I37" s="12"/>
      <c r="J37" s="498"/>
      <c r="K37" s="23" t="s">
        <v>655</v>
      </c>
      <c r="L37" s="13"/>
      <c r="M37" s="13"/>
      <c r="N37" s="13"/>
      <c r="O37" s="340">
        <v>0</v>
      </c>
      <c r="P37" s="50" t="s">
        <v>874</v>
      </c>
      <c r="Q37" s="236"/>
      <c r="R37" s="186">
        <f t="shared" si="14"/>
        <v>0</v>
      </c>
      <c r="S37" s="186">
        <f>'Kosten + Lebensdauer'!Q37</f>
        <v>30</v>
      </c>
      <c r="T37" s="23"/>
      <c r="U37" s="23"/>
      <c r="V37" s="179">
        <f t="shared" si="15"/>
        <v>0.6666666666666667</v>
      </c>
      <c r="W37" s="86">
        <f t="shared" si="16"/>
        <v>1</v>
      </c>
      <c r="X37" s="85">
        <f t="shared" si="17"/>
        <v>0</v>
      </c>
      <c r="Y37" s="85">
        <f t="shared" si="18"/>
        <v>0</v>
      </c>
      <c r="Z37" s="145">
        <f>PRODUCT(O37,'Kosten + Lebensdauer'!V39)</f>
        <v>0</v>
      </c>
      <c r="AA37" s="85">
        <f t="shared" si="19"/>
        <v>0</v>
      </c>
      <c r="AB37" s="85">
        <f t="shared" si="20"/>
        <v>0</v>
      </c>
      <c r="AC37" s="151"/>
      <c r="AD37" s="111"/>
      <c r="AE37" s="13"/>
      <c r="AF37" s="13"/>
    </row>
    <row r="38" spans="1:32" ht="14.25" customHeight="1">
      <c r="A38" s="11"/>
      <c r="B38" s="11"/>
      <c r="C38" s="11"/>
      <c r="D38" s="12"/>
      <c r="E38" s="12"/>
      <c r="F38" s="150"/>
      <c r="G38" s="276"/>
      <c r="H38" s="12"/>
      <c r="I38" s="12"/>
      <c r="J38" s="499"/>
      <c r="K38" s="23" t="s">
        <v>656</v>
      </c>
      <c r="L38" s="13"/>
      <c r="M38" s="13"/>
      <c r="N38" s="13"/>
      <c r="O38" s="340">
        <v>0</v>
      </c>
      <c r="P38" s="50" t="s">
        <v>874</v>
      </c>
      <c r="Q38" s="236"/>
      <c r="R38" s="186">
        <f t="shared" si="14"/>
        <v>0</v>
      </c>
      <c r="S38" s="186">
        <f>'Kosten + Lebensdauer'!Q38</f>
        <v>25</v>
      </c>
      <c r="T38" s="23"/>
      <c r="U38" s="23"/>
      <c r="V38" s="179">
        <f t="shared" si="15"/>
        <v>1</v>
      </c>
      <c r="W38" s="86">
        <f t="shared" si="16"/>
        <v>1</v>
      </c>
      <c r="X38" s="85">
        <f t="shared" si="17"/>
        <v>0</v>
      </c>
      <c r="Y38" s="85">
        <f t="shared" si="18"/>
        <v>0</v>
      </c>
      <c r="Z38" s="145">
        <f>PRODUCT(O38,'Kosten + Lebensdauer'!V40)</f>
        <v>0</v>
      </c>
      <c r="AA38" s="85">
        <f t="shared" si="19"/>
        <v>0</v>
      </c>
      <c r="AB38" s="85">
        <f t="shared" si="20"/>
        <v>0</v>
      </c>
      <c r="AC38" s="151"/>
      <c r="AD38" s="111"/>
      <c r="AE38" s="13"/>
      <c r="AF38" s="13"/>
    </row>
    <row r="39" spans="1:32" s="155" customFormat="1" ht="14.25" customHeight="1">
      <c r="A39" s="11"/>
      <c r="B39" s="11"/>
      <c r="C39" s="11"/>
      <c r="D39" s="12"/>
      <c r="E39" s="12"/>
      <c r="F39" s="150"/>
      <c r="G39" s="276"/>
      <c r="H39" s="12"/>
      <c r="I39" s="12"/>
      <c r="J39" s="440" t="s">
        <v>1014</v>
      </c>
      <c r="K39" s="22" t="s">
        <v>553</v>
      </c>
      <c r="L39" s="12"/>
      <c r="M39" s="12"/>
      <c r="N39" s="12"/>
      <c r="O39" s="340">
        <v>0</v>
      </c>
      <c r="P39" s="25" t="s">
        <v>874</v>
      </c>
      <c r="Q39" s="161"/>
      <c r="R39" s="99">
        <f t="shared" si="14"/>
        <v>0</v>
      </c>
      <c r="S39" s="99">
        <f>'Kosten + Lebensdauer'!Q39</f>
        <v>30</v>
      </c>
      <c r="T39" s="22"/>
      <c r="U39" s="22"/>
      <c r="V39" s="181">
        <f t="shared" si="15"/>
        <v>0.6666666666666667</v>
      </c>
      <c r="W39" s="121">
        <f t="shared" si="16"/>
        <v>1</v>
      </c>
      <c r="X39" s="48">
        <f t="shared" si="17"/>
        <v>0</v>
      </c>
      <c r="Y39" s="48">
        <f t="shared" si="18"/>
        <v>0</v>
      </c>
      <c r="Z39" s="48">
        <f>PRODUCT(O39,'Kosten + Lebensdauer'!V41)</f>
        <v>0</v>
      </c>
      <c r="AA39" s="48">
        <f t="shared" si="19"/>
        <v>0</v>
      </c>
      <c r="AB39" s="48">
        <f t="shared" si="20"/>
        <v>0</v>
      </c>
      <c r="AC39" s="152"/>
      <c r="AD39" s="69"/>
      <c r="AE39" s="12"/>
      <c r="AF39" s="12"/>
    </row>
    <row r="40" spans="1:32" s="155" customFormat="1" ht="14.25" customHeight="1">
      <c r="A40" s="11"/>
      <c r="B40" s="11"/>
      <c r="C40" s="11"/>
      <c r="D40" s="12"/>
      <c r="E40" s="12"/>
      <c r="F40" s="150"/>
      <c r="G40" s="276"/>
      <c r="H40" s="12"/>
      <c r="I40" s="12"/>
      <c r="J40" s="458"/>
      <c r="K40" s="271" t="s">
        <v>1020</v>
      </c>
      <c r="L40" s="12"/>
      <c r="M40" s="12"/>
      <c r="N40" s="12"/>
      <c r="O40" s="340">
        <v>0</v>
      </c>
      <c r="P40" s="25" t="s">
        <v>874</v>
      </c>
      <c r="Q40" s="161"/>
      <c r="R40" s="99">
        <f t="shared" si="14"/>
        <v>0</v>
      </c>
      <c r="S40" s="99">
        <f>'Kosten + Lebensdauer'!Q40</f>
        <v>20</v>
      </c>
      <c r="T40" s="22"/>
      <c r="U40" s="22"/>
      <c r="V40" s="181">
        <f t="shared" si="15"/>
        <v>1.5</v>
      </c>
      <c r="W40" s="121">
        <f t="shared" si="16"/>
        <v>2</v>
      </c>
      <c r="X40" s="48">
        <f t="shared" si="17"/>
        <v>0</v>
      </c>
      <c r="Y40" s="48">
        <f t="shared" si="18"/>
        <v>0</v>
      </c>
      <c r="Z40" s="48">
        <f>PRODUCT(O40,'Kosten + Lebensdauer'!V42)</f>
        <v>0</v>
      </c>
      <c r="AA40" s="48">
        <f t="shared" si="19"/>
        <v>0</v>
      </c>
      <c r="AB40" s="48">
        <f t="shared" si="20"/>
        <v>0</v>
      </c>
      <c r="AC40" s="152"/>
      <c r="AD40" s="69"/>
      <c r="AE40" s="12"/>
      <c r="AF40" s="12"/>
    </row>
    <row r="41" spans="1:32" s="155" customFormat="1" ht="14.25" customHeight="1">
      <c r="A41" s="11"/>
      <c r="B41" s="11"/>
      <c r="C41" s="11"/>
      <c r="D41" s="12"/>
      <c r="E41" s="12"/>
      <c r="F41" s="150"/>
      <c r="G41" s="276"/>
      <c r="H41" s="12"/>
      <c r="I41" s="12"/>
      <c r="J41" s="441"/>
      <c r="K41" s="22" t="s">
        <v>554</v>
      </c>
      <c r="L41" s="12"/>
      <c r="M41" s="12"/>
      <c r="N41" s="12"/>
      <c r="O41" s="340">
        <v>0</v>
      </c>
      <c r="P41" s="25" t="s">
        <v>874</v>
      </c>
      <c r="Q41" s="161"/>
      <c r="R41" s="99">
        <f t="shared" si="14"/>
        <v>0</v>
      </c>
      <c r="S41" s="99">
        <f>'Kosten + Lebensdauer'!Q41</f>
        <v>35</v>
      </c>
      <c r="T41" s="22"/>
      <c r="U41" s="22"/>
      <c r="V41" s="181">
        <f t="shared" si="15"/>
        <v>0.4285714285714286</v>
      </c>
      <c r="W41" s="121">
        <f t="shared" si="16"/>
        <v>1</v>
      </c>
      <c r="X41" s="48">
        <f t="shared" si="17"/>
        <v>0</v>
      </c>
      <c r="Y41" s="48">
        <f t="shared" si="18"/>
        <v>0</v>
      </c>
      <c r="Z41" s="48">
        <f>PRODUCT(O41,'Kosten + Lebensdauer'!V43)</f>
        <v>0</v>
      </c>
      <c r="AA41" s="48">
        <f t="shared" si="19"/>
        <v>0</v>
      </c>
      <c r="AB41" s="48">
        <f t="shared" si="20"/>
        <v>0</v>
      </c>
      <c r="AC41" s="152"/>
      <c r="AD41" s="69"/>
      <c r="AE41" s="12"/>
      <c r="AF41" s="12"/>
    </row>
    <row r="42" spans="1:32" ht="15.75" customHeight="1">
      <c r="A42" s="11"/>
      <c r="B42" s="11"/>
      <c r="C42" s="11"/>
      <c r="D42" s="12"/>
      <c r="E42" s="12"/>
      <c r="F42" s="150"/>
      <c r="G42" s="275">
        <v>525</v>
      </c>
      <c r="H42" s="16"/>
      <c r="I42" s="16"/>
      <c r="J42" s="15" t="s">
        <v>1043</v>
      </c>
      <c r="K42" s="22"/>
      <c r="L42" s="12"/>
      <c r="M42" s="12"/>
      <c r="N42" s="12"/>
      <c r="O42" s="339"/>
      <c r="P42" s="47"/>
      <c r="Q42" s="238"/>
      <c r="R42" s="99"/>
      <c r="S42" s="99"/>
      <c r="T42" s="22"/>
      <c r="U42" s="22"/>
      <c r="V42" s="181"/>
      <c r="W42" s="121"/>
      <c r="X42" s="48"/>
      <c r="Y42" s="48"/>
      <c r="Z42" s="48"/>
      <c r="AA42" s="48"/>
      <c r="AB42" s="48"/>
      <c r="AC42" s="152"/>
      <c r="AD42" s="69"/>
      <c r="AE42" s="12"/>
      <c r="AF42" s="12"/>
    </row>
    <row r="43" spans="1:32" ht="13.5" customHeight="1">
      <c r="A43" s="11">
        <v>688</v>
      </c>
      <c r="B43" s="11">
        <v>708</v>
      </c>
      <c r="C43" s="11">
        <v>1147</v>
      </c>
      <c r="D43" s="12" t="s">
        <v>1044</v>
      </c>
      <c r="E43" s="12" t="s">
        <v>869</v>
      </c>
      <c r="F43" s="150" t="s">
        <v>870</v>
      </c>
      <c r="G43" s="276"/>
      <c r="H43" s="12" t="s">
        <v>1043</v>
      </c>
      <c r="I43" s="12" t="s">
        <v>1045</v>
      </c>
      <c r="J43" s="12"/>
      <c r="K43" s="22" t="s">
        <v>556</v>
      </c>
      <c r="L43" s="12" t="s">
        <v>1047</v>
      </c>
      <c r="M43" s="12" t="s">
        <v>1048</v>
      </c>
      <c r="N43" s="12"/>
      <c r="O43" s="340">
        <v>0</v>
      </c>
      <c r="P43" s="25" t="s">
        <v>874</v>
      </c>
      <c r="Q43" s="236"/>
      <c r="R43" s="99">
        <f>PRODUCT(O43,Q43)</f>
        <v>0</v>
      </c>
      <c r="S43" s="99">
        <f>'Kosten + Lebensdauer'!Q43</f>
        <v>13</v>
      </c>
      <c r="T43" s="22"/>
      <c r="U43" s="22"/>
      <c r="V43" s="181">
        <f>IF(S43&lt;=50,(50/S43)-1,0)</f>
        <v>2.8461538461538463</v>
      </c>
      <c r="W43" s="121">
        <f>ROUNDUP(V43,0)</f>
        <v>3</v>
      </c>
      <c r="X43" s="48">
        <f>PRODUCT(R43,W43)</f>
        <v>0</v>
      </c>
      <c r="Y43" s="48">
        <f>KOSTENREIHE(R43,S43,1.02,W43)</f>
        <v>0</v>
      </c>
      <c r="Z43" s="48">
        <f>PRODUCT(O43,'Kosten + Lebensdauer'!V44)</f>
        <v>0</v>
      </c>
      <c r="AA43" s="48">
        <f>modul1.KOSTENREIHE(Z43,1,1.02,49)</f>
        <v>0</v>
      </c>
      <c r="AB43" s="48">
        <f>SUM(R43,Y43,Z43,AA43)</f>
        <v>0</v>
      </c>
      <c r="AC43" s="152"/>
      <c r="AD43" s="69"/>
      <c r="AE43" s="12"/>
      <c r="AF43" s="12"/>
    </row>
    <row r="44" spans="1:32" ht="13.5" customHeight="1">
      <c r="A44" s="11"/>
      <c r="B44" s="11"/>
      <c r="C44" s="11"/>
      <c r="D44" s="12"/>
      <c r="E44" s="12"/>
      <c r="F44" s="150"/>
      <c r="G44" s="276"/>
      <c r="H44" s="12"/>
      <c r="I44" s="12"/>
      <c r="J44" s="12"/>
      <c r="K44" s="1" t="s">
        <v>555</v>
      </c>
      <c r="L44" s="12"/>
      <c r="M44" s="12"/>
      <c r="N44" s="12"/>
      <c r="O44" s="340">
        <v>0</v>
      </c>
      <c r="P44" s="25" t="s">
        <v>874</v>
      </c>
      <c r="Q44" s="236"/>
      <c r="R44" s="99">
        <f>PRODUCT(O44,Q44)</f>
        <v>0</v>
      </c>
      <c r="S44" s="99">
        <f>'Kosten + Lebensdauer'!Q44</f>
        <v>25</v>
      </c>
      <c r="T44" s="22"/>
      <c r="U44" s="22"/>
      <c r="V44" s="181">
        <f>IF(S44&lt;=50,(50/S44)-1,0)</f>
        <v>1</v>
      </c>
      <c r="W44" s="121">
        <f>ROUNDUP(V44,0)</f>
        <v>1</v>
      </c>
      <c r="X44" s="48">
        <f>PRODUCT(R44,W44)</f>
        <v>0</v>
      </c>
      <c r="Y44" s="48">
        <f>KOSTENREIHE(R44,S44,1.02,W44)</f>
        <v>0</v>
      </c>
      <c r="Z44" s="48">
        <f>PRODUCT(O44,'Kosten + Lebensdauer'!V45)</f>
        <v>0</v>
      </c>
      <c r="AA44" s="48">
        <f>modul1.KOSTENREIHE(Z44,1,1.02,49)</f>
        <v>0</v>
      </c>
      <c r="AB44" s="48">
        <f>SUM(R44,Y44,Z44,AA44)</f>
        <v>0</v>
      </c>
      <c r="AC44" s="152"/>
      <c r="AD44" s="69"/>
      <c r="AE44" s="12"/>
      <c r="AF44" s="12"/>
    </row>
    <row r="45" spans="1:32" ht="15.75" customHeight="1">
      <c r="A45" s="11"/>
      <c r="B45" s="11"/>
      <c r="C45" s="11"/>
      <c r="D45" s="12"/>
      <c r="E45" s="12"/>
      <c r="F45" s="150"/>
      <c r="G45" s="275">
        <v>526</v>
      </c>
      <c r="H45" s="53"/>
      <c r="I45" s="53"/>
      <c r="J45" s="53" t="s">
        <v>1049</v>
      </c>
      <c r="K45" s="22"/>
      <c r="L45" s="12"/>
      <c r="M45" s="12"/>
      <c r="N45" s="12"/>
      <c r="O45" s="339"/>
      <c r="P45" s="47"/>
      <c r="Q45" s="238"/>
      <c r="R45" s="99"/>
      <c r="S45" s="99"/>
      <c r="T45" s="22"/>
      <c r="U45" s="22"/>
      <c r="V45" s="181"/>
      <c r="W45" s="121"/>
      <c r="X45" s="48"/>
      <c r="Y45" s="48"/>
      <c r="Z45" s="48"/>
      <c r="AA45" s="48"/>
      <c r="AB45" s="48"/>
      <c r="AC45" s="152"/>
      <c r="AD45" s="69"/>
      <c r="AE45" s="12"/>
      <c r="AF45" s="12"/>
    </row>
    <row r="46" spans="1:32" ht="13.5" customHeight="1">
      <c r="A46" s="11">
        <v>690</v>
      </c>
      <c r="B46" s="11">
        <v>710</v>
      </c>
      <c r="C46" s="11">
        <v>1153</v>
      </c>
      <c r="D46" s="12" t="s">
        <v>1050</v>
      </c>
      <c r="E46" s="12" t="s">
        <v>869</v>
      </c>
      <c r="F46" s="150" t="s">
        <v>870</v>
      </c>
      <c r="G46" s="276"/>
      <c r="H46" s="12" t="s">
        <v>1049</v>
      </c>
      <c r="I46" s="12" t="s">
        <v>1051</v>
      </c>
      <c r="J46" s="13"/>
      <c r="K46" s="147" t="s">
        <v>1052</v>
      </c>
      <c r="L46" s="13" t="s">
        <v>1053</v>
      </c>
      <c r="M46" s="13" t="s">
        <v>1052</v>
      </c>
      <c r="N46" s="13"/>
      <c r="O46" s="340">
        <v>0</v>
      </c>
      <c r="P46" s="50" t="s">
        <v>874</v>
      </c>
      <c r="Q46" s="236"/>
      <c r="R46" s="186">
        <f>PRODUCT(O46,Q46)</f>
        <v>0</v>
      </c>
      <c r="S46" s="186">
        <f>'Kosten + Lebensdauer'!Q46</f>
        <v>15</v>
      </c>
      <c r="T46" s="23"/>
      <c r="U46" s="23"/>
      <c r="V46" s="179">
        <f>IF(S46&lt;=50,(50/S46)-1,0)</f>
        <v>2.3333333333333335</v>
      </c>
      <c r="W46" s="86">
        <f>ROUNDUP(V46,0)</f>
        <v>3</v>
      </c>
      <c r="X46" s="85">
        <f>PRODUCT(R46,W46)</f>
        <v>0</v>
      </c>
      <c r="Y46" s="85">
        <f>KOSTENREIHE(R46,S46,1.02,W46)</f>
        <v>0</v>
      </c>
      <c r="Z46" s="145">
        <f>PRODUCT(O46,'Kosten + Lebensdauer'!V46)</f>
        <v>0</v>
      </c>
      <c r="AA46" s="85">
        <f>modul1.KOSTENREIHE(Z46,1,1.02,49)</f>
        <v>0</v>
      </c>
      <c r="AB46" s="85">
        <f>SUM(R46,Y46,Z46,AA46)</f>
        <v>0</v>
      </c>
      <c r="AC46" s="151"/>
      <c r="AD46" s="111"/>
      <c r="AE46" s="13"/>
      <c r="AF46" s="13"/>
    </row>
    <row r="47" spans="1:32" ht="13.5" customHeight="1">
      <c r="A47" s="11">
        <v>689</v>
      </c>
      <c r="B47" s="11">
        <v>709</v>
      </c>
      <c r="C47" s="11">
        <v>1150</v>
      </c>
      <c r="D47" s="12" t="s">
        <v>1054</v>
      </c>
      <c r="E47" s="12" t="s">
        <v>869</v>
      </c>
      <c r="F47" s="150" t="s">
        <v>870</v>
      </c>
      <c r="G47" s="276"/>
      <c r="H47" s="12" t="s">
        <v>1049</v>
      </c>
      <c r="I47" s="12" t="s">
        <v>1055</v>
      </c>
      <c r="J47" s="13"/>
      <c r="K47" s="147" t="s">
        <v>823</v>
      </c>
      <c r="L47" s="13" t="s">
        <v>1053</v>
      </c>
      <c r="M47" s="13" t="s">
        <v>1056</v>
      </c>
      <c r="N47" s="13"/>
      <c r="O47" s="340">
        <v>0</v>
      </c>
      <c r="P47" s="50" t="s">
        <v>874</v>
      </c>
      <c r="Q47" s="236"/>
      <c r="R47" s="186">
        <f>PRODUCT(O47,Q47)</f>
        <v>0</v>
      </c>
      <c r="S47" s="186">
        <f>'Kosten + Lebensdauer'!Q47</f>
        <v>15</v>
      </c>
      <c r="T47" s="23"/>
      <c r="U47" s="23"/>
      <c r="V47" s="179">
        <f>IF(S47&lt;=50,(50/S47)-1,0)</f>
        <v>2.3333333333333335</v>
      </c>
      <c r="W47" s="86">
        <f>ROUNDUP(V47,0)</f>
        <v>3</v>
      </c>
      <c r="X47" s="85">
        <f>PRODUCT(R47,W47)</f>
        <v>0</v>
      </c>
      <c r="Y47" s="85">
        <f>KOSTENREIHE(R47,S47,1.02,W47)</f>
        <v>0</v>
      </c>
      <c r="Z47" s="145">
        <f>PRODUCT(O47,'Kosten + Lebensdauer'!V47)</f>
        <v>0</v>
      </c>
      <c r="AA47" s="85">
        <f>modul1.KOSTENREIHE(Z47,1,1.02,49)</f>
        <v>0</v>
      </c>
      <c r="AB47" s="85">
        <f>SUM(R47,Y47,Z47,AA47)</f>
        <v>0</v>
      </c>
      <c r="AC47" s="151"/>
      <c r="AD47" s="111"/>
      <c r="AE47" s="13"/>
      <c r="AF47" s="13"/>
    </row>
    <row r="48" spans="1:32" ht="13.5" customHeight="1">
      <c r="A48" s="11">
        <v>691</v>
      </c>
      <c r="B48" s="11">
        <v>711</v>
      </c>
      <c r="C48" s="11">
        <v>1152</v>
      </c>
      <c r="D48" s="12" t="s">
        <v>1057</v>
      </c>
      <c r="E48" s="12" t="s">
        <v>869</v>
      </c>
      <c r="F48" s="150" t="s">
        <v>870</v>
      </c>
      <c r="G48" s="276"/>
      <c r="H48" s="12" t="s">
        <v>1049</v>
      </c>
      <c r="I48" s="12" t="s">
        <v>1058</v>
      </c>
      <c r="J48" s="13"/>
      <c r="K48" s="147" t="s">
        <v>825</v>
      </c>
      <c r="L48" s="13" t="s">
        <v>1053</v>
      </c>
      <c r="M48" s="13" t="s">
        <v>1060</v>
      </c>
      <c r="N48" s="13"/>
      <c r="O48" s="340">
        <v>0</v>
      </c>
      <c r="P48" s="50" t="s">
        <v>874</v>
      </c>
      <c r="Q48" s="236"/>
      <c r="R48" s="186">
        <f>PRODUCT(O48,Q48)</f>
        <v>0</v>
      </c>
      <c r="S48" s="186">
        <f>'Kosten + Lebensdauer'!Q48</f>
        <v>8</v>
      </c>
      <c r="T48" s="23"/>
      <c r="U48" s="23"/>
      <c r="V48" s="179">
        <f>IF(S48&lt;=50,(50/S48)-1,0)</f>
        <v>5.25</v>
      </c>
      <c r="W48" s="86">
        <f>ROUNDUP(V48,0)</f>
        <v>6</v>
      </c>
      <c r="X48" s="85">
        <f>PRODUCT(R48,W48)</f>
        <v>0</v>
      </c>
      <c r="Y48" s="85">
        <f>KOSTENREIHE(R48,S48,1.02,W48)</f>
        <v>0</v>
      </c>
      <c r="Z48" s="145">
        <f>PRODUCT(O48,'Kosten + Lebensdauer'!V48)</f>
        <v>0</v>
      </c>
      <c r="AA48" s="85">
        <f>modul1.KOSTENREIHE(Z48,1,1.02,49)</f>
        <v>0</v>
      </c>
      <c r="AB48" s="85">
        <f>SUM(R48,Y48,Z48,AA48)</f>
        <v>0</v>
      </c>
      <c r="AC48" s="151"/>
      <c r="AD48" s="111"/>
      <c r="AE48" s="13"/>
      <c r="AF48" s="13"/>
    </row>
    <row r="49" spans="1:32" ht="13.5" customHeight="1">
      <c r="A49" s="11"/>
      <c r="B49" s="11"/>
      <c r="C49" s="11"/>
      <c r="D49" s="12"/>
      <c r="E49" s="12"/>
      <c r="F49" s="150"/>
      <c r="G49" s="276"/>
      <c r="H49" s="12"/>
      <c r="I49" s="12"/>
      <c r="J49" s="13"/>
      <c r="K49" s="366" t="s">
        <v>557</v>
      </c>
      <c r="L49" s="13"/>
      <c r="M49" s="13"/>
      <c r="N49" s="13"/>
      <c r="O49" s="340">
        <v>0</v>
      </c>
      <c r="P49" s="50" t="s">
        <v>874</v>
      </c>
      <c r="Q49" s="236"/>
      <c r="R49" s="186">
        <f>PRODUCT(O49,Q49)</f>
        <v>0</v>
      </c>
      <c r="S49" s="186">
        <f>'Kosten + Lebensdauer'!Q49</f>
        <v>30</v>
      </c>
      <c r="T49" s="23"/>
      <c r="U49" s="23"/>
      <c r="V49" s="179">
        <f>IF(S49&lt;=50,(50/S49)-1,0)</f>
        <v>0.6666666666666667</v>
      </c>
      <c r="W49" s="86">
        <f>ROUNDUP(V49,0)</f>
        <v>1</v>
      </c>
      <c r="X49" s="85">
        <f>PRODUCT(R49,W49)</f>
        <v>0</v>
      </c>
      <c r="Y49" s="85">
        <f>KOSTENREIHE(R49,S49,1.02,W49)</f>
        <v>0</v>
      </c>
      <c r="Z49" s="145">
        <f>PRODUCT(O49,'Kosten + Lebensdauer'!V49)</f>
        <v>0</v>
      </c>
      <c r="AA49" s="85">
        <f>modul1.KOSTENREIHE(Z49,1,1.02,49)</f>
        <v>0</v>
      </c>
      <c r="AB49" s="85"/>
      <c r="AC49" s="151"/>
      <c r="AD49" s="112"/>
      <c r="AE49" s="13"/>
      <c r="AF49" s="13"/>
    </row>
    <row r="50" spans="1:32" ht="13.5" customHeight="1" thickBot="1">
      <c r="A50" s="11">
        <v>692</v>
      </c>
      <c r="B50" s="11">
        <v>712</v>
      </c>
      <c r="C50" s="11">
        <v>1149</v>
      </c>
      <c r="D50" s="12" t="s">
        <v>1062</v>
      </c>
      <c r="E50" s="12" t="s">
        <v>869</v>
      </c>
      <c r="F50" s="150" t="s">
        <v>870</v>
      </c>
      <c r="G50" s="276"/>
      <c r="H50" s="12" t="s">
        <v>1049</v>
      </c>
      <c r="I50" s="12" t="s">
        <v>1063</v>
      </c>
      <c r="J50" s="13"/>
      <c r="K50" s="147" t="s">
        <v>1064</v>
      </c>
      <c r="L50" s="13" t="s">
        <v>1053</v>
      </c>
      <c r="M50" s="13" t="s">
        <v>1064</v>
      </c>
      <c r="N50" s="13"/>
      <c r="O50" s="340">
        <v>0</v>
      </c>
      <c r="P50" s="50" t="s">
        <v>874</v>
      </c>
      <c r="Q50" s="236"/>
      <c r="R50" s="186">
        <f>PRODUCT(O50,Q50)</f>
        <v>0</v>
      </c>
      <c r="S50" s="186">
        <f>'Kosten + Lebensdauer'!Q50</f>
        <v>15</v>
      </c>
      <c r="T50" s="23"/>
      <c r="U50" s="23"/>
      <c r="V50" s="179">
        <f>IF(S50&lt;=50,(50/S50)-1,0)</f>
        <v>2.3333333333333335</v>
      </c>
      <c r="W50" s="86">
        <f>ROUNDUP(V50,0)</f>
        <v>3</v>
      </c>
      <c r="X50" s="85">
        <f>PRODUCT(R50,W50)</f>
        <v>0</v>
      </c>
      <c r="Y50" s="85">
        <f>KOSTENREIHE(R50,S50,1.02,W50)</f>
        <v>0</v>
      </c>
      <c r="Z50" s="145">
        <f>PRODUCT(O50,'Kosten + Lebensdauer'!V50)</f>
        <v>0</v>
      </c>
      <c r="AA50" s="85">
        <f>modul1.KOSTENREIHE(Z50,1,1.02,49)</f>
        <v>0</v>
      </c>
      <c r="AB50" s="85">
        <f>SUM(R50,Y50,Z50,AA50)</f>
        <v>0</v>
      </c>
      <c r="AC50" s="151"/>
      <c r="AD50" s="112"/>
      <c r="AE50" s="13"/>
      <c r="AF50" s="13"/>
    </row>
    <row r="51" spans="1:32" s="20" customFormat="1" ht="18" customHeight="1">
      <c r="A51" s="19"/>
      <c r="B51" s="19"/>
      <c r="C51" s="19"/>
      <c r="D51" s="16"/>
      <c r="E51" s="16"/>
      <c r="F51" s="9"/>
      <c r="G51" s="277">
        <v>530</v>
      </c>
      <c r="H51" s="195" t="s">
        <v>1065</v>
      </c>
      <c r="I51" s="196"/>
      <c r="J51" s="195" t="s">
        <v>1065</v>
      </c>
      <c r="K51" s="61"/>
      <c r="L51" s="16"/>
      <c r="M51" s="16"/>
      <c r="N51" s="16"/>
      <c r="O51" s="339"/>
      <c r="P51" s="47"/>
      <c r="Q51" s="238"/>
      <c r="R51" s="99"/>
      <c r="S51" s="99"/>
      <c r="T51" s="53"/>
      <c r="U51" s="53"/>
      <c r="V51" s="181"/>
      <c r="W51" s="121"/>
      <c r="X51" s="48"/>
      <c r="Y51" s="48"/>
      <c r="Z51" s="48"/>
      <c r="AA51" s="48"/>
      <c r="AB51" s="48"/>
      <c r="AC51" s="154"/>
      <c r="AD51" s="67"/>
      <c r="AE51" s="16"/>
      <c r="AF51" s="16"/>
    </row>
    <row r="52" spans="1:32" s="20" customFormat="1" ht="15.75">
      <c r="A52" s="19"/>
      <c r="B52" s="19"/>
      <c r="C52" s="19"/>
      <c r="D52" s="16"/>
      <c r="E52" s="16"/>
      <c r="F52" s="9"/>
      <c r="G52" s="275">
        <v>531</v>
      </c>
      <c r="H52" s="21"/>
      <c r="I52" s="16"/>
      <c r="J52" s="21" t="s">
        <v>1066</v>
      </c>
      <c r="K52" s="61"/>
      <c r="L52" s="16"/>
      <c r="M52" s="16"/>
      <c r="N52" s="16"/>
      <c r="O52" s="342"/>
      <c r="P52" s="214"/>
      <c r="Q52" s="239"/>
      <c r="R52" s="99"/>
      <c r="S52" s="99"/>
      <c r="T52" s="214"/>
      <c r="U52" s="214"/>
      <c r="V52" s="215"/>
      <c r="W52" s="214"/>
      <c r="X52" s="214"/>
      <c r="Y52" s="214"/>
      <c r="Z52" s="48"/>
      <c r="AA52" s="214"/>
      <c r="AB52" s="214"/>
      <c r="AC52" s="154"/>
      <c r="AD52" s="69"/>
      <c r="AE52" s="16"/>
      <c r="AF52" s="16"/>
    </row>
    <row r="53" spans="1:32" ht="41.25" customHeight="1">
      <c r="A53" s="11">
        <v>703</v>
      </c>
      <c r="B53" s="11">
        <v>723</v>
      </c>
      <c r="C53" s="11">
        <v>1128</v>
      </c>
      <c r="D53" s="12" t="s">
        <v>1067</v>
      </c>
      <c r="E53" s="12" t="s">
        <v>869</v>
      </c>
      <c r="F53" s="150" t="s">
        <v>1068</v>
      </c>
      <c r="G53" s="276"/>
      <c r="H53" s="12" t="s">
        <v>1066</v>
      </c>
      <c r="I53" s="12" t="s">
        <v>1069</v>
      </c>
      <c r="J53" s="147" t="s">
        <v>1070</v>
      </c>
      <c r="K53" s="147" t="s">
        <v>1071</v>
      </c>
      <c r="L53" s="146" t="s">
        <v>1072</v>
      </c>
      <c r="M53" s="146" t="s">
        <v>1073</v>
      </c>
      <c r="N53" s="146"/>
      <c r="O53" s="340">
        <v>0</v>
      </c>
      <c r="P53" s="220" t="s">
        <v>874</v>
      </c>
      <c r="Q53" s="236"/>
      <c r="R53" s="186">
        <f aca="true" t="shared" si="21" ref="R53:R90">PRODUCT(O53,Q53)</f>
        <v>0</v>
      </c>
      <c r="S53" s="186">
        <f>'Kosten + Lebensdauer'!Q53</f>
        <v>80</v>
      </c>
      <c r="T53" s="147"/>
      <c r="U53" s="147"/>
      <c r="V53" s="182">
        <f aca="true" t="shared" si="22" ref="V53:V90">IF(S53&lt;=50,(50/S53)-1,0)</f>
        <v>0</v>
      </c>
      <c r="W53" s="148">
        <f aca="true" t="shared" si="23" ref="W53:W90">ROUNDUP(V53,0)</f>
        <v>0</v>
      </c>
      <c r="X53" s="145">
        <f aca="true" t="shared" si="24" ref="X53:X90">PRODUCT(R53,W53)</f>
        <v>0</v>
      </c>
      <c r="Y53" s="145">
        <f aca="true" t="shared" si="25" ref="Y53:Y90">KOSTENREIHE(R53,S53,1.02,W53)</f>
        <v>0</v>
      </c>
      <c r="Z53" s="145">
        <f>PRODUCT(O53,'Kosten + Lebensdauer'!V53)</f>
        <v>0</v>
      </c>
      <c r="AA53" s="145">
        <f aca="true" t="shared" si="26" ref="AA53:AA90">modul1.KOSTENREIHE(Z53,1,1.02,49)</f>
        <v>0</v>
      </c>
      <c r="AB53" s="145">
        <f aca="true" t="shared" si="27" ref="AB53:AB90">SUM(R53,Y53,Z53,AA53)</f>
        <v>0</v>
      </c>
      <c r="AC53" s="153"/>
      <c r="AD53" s="363"/>
      <c r="AE53" s="146"/>
      <c r="AF53" s="146"/>
    </row>
    <row r="54" spans="1:32" ht="13.5" customHeight="1">
      <c r="A54" s="11">
        <v>701</v>
      </c>
      <c r="B54" s="11">
        <v>721</v>
      </c>
      <c r="C54" s="11">
        <v>1134</v>
      </c>
      <c r="D54" s="12" t="s">
        <v>1075</v>
      </c>
      <c r="E54" s="12" t="s">
        <v>869</v>
      </c>
      <c r="F54" s="150" t="s">
        <v>1068</v>
      </c>
      <c r="G54" s="276"/>
      <c r="H54" s="12" t="s">
        <v>1066</v>
      </c>
      <c r="I54" s="12" t="s">
        <v>1076</v>
      </c>
      <c r="J54" s="420" t="s">
        <v>805</v>
      </c>
      <c r="K54" s="22" t="s">
        <v>558</v>
      </c>
      <c r="L54" s="12" t="s">
        <v>1078</v>
      </c>
      <c r="M54" s="12" t="s">
        <v>1079</v>
      </c>
      <c r="N54" s="12"/>
      <c r="O54" s="340">
        <v>0</v>
      </c>
      <c r="P54" s="25" t="s">
        <v>874</v>
      </c>
      <c r="Q54" s="236"/>
      <c r="R54" s="99">
        <f t="shared" si="21"/>
        <v>0</v>
      </c>
      <c r="S54" s="99">
        <f>'Kosten + Lebensdauer'!Q54</f>
        <v>80</v>
      </c>
      <c r="T54" s="22"/>
      <c r="U54" s="22"/>
      <c r="V54" s="181">
        <f t="shared" si="22"/>
        <v>0</v>
      </c>
      <c r="W54" s="121">
        <f t="shared" si="23"/>
        <v>0</v>
      </c>
      <c r="X54" s="48">
        <f t="shared" si="24"/>
        <v>0</v>
      </c>
      <c r="Y54" s="48">
        <f t="shared" si="25"/>
        <v>0</v>
      </c>
      <c r="Z54" s="48">
        <f>PRODUCT(O54,'Kosten + Lebensdauer'!V54)</f>
        <v>0</v>
      </c>
      <c r="AA54" s="48">
        <f t="shared" si="26"/>
        <v>0</v>
      </c>
      <c r="AB54" s="48">
        <f t="shared" si="27"/>
        <v>0</v>
      </c>
      <c r="AC54" s="152"/>
      <c r="AD54" s="69"/>
      <c r="AE54" s="12"/>
      <c r="AF54" s="12"/>
    </row>
    <row r="55" spans="1:32" ht="13.5" customHeight="1">
      <c r="A55" s="11">
        <v>700</v>
      </c>
      <c r="B55" s="11">
        <v>720</v>
      </c>
      <c r="C55" s="11">
        <v>1133</v>
      </c>
      <c r="D55" s="12" t="s">
        <v>1080</v>
      </c>
      <c r="E55" s="12" t="s">
        <v>869</v>
      </c>
      <c r="F55" s="150" t="s">
        <v>1068</v>
      </c>
      <c r="G55" s="276"/>
      <c r="H55" s="12" t="s">
        <v>1066</v>
      </c>
      <c r="I55" s="12" t="s">
        <v>1081</v>
      </c>
      <c r="J55" s="420"/>
      <c r="K55" s="22" t="s">
        <v>559</v>
      </c>
      <c r="L55" s="12" t="s">
        <v>1078</v>
      </c>
      <c r="M55" s="12" t="s">
        <v>887</v>
      </c>
      <c r="N55" s="12"/>
      <c r="O55" s="340">
        <v>0</v>
      </c>
      <c r="P55" s="25" t="s">
        <v>874</v>
      </c>
      <c r="Q55" s="236"/>
      <c r="R55" s="99">
        <f t="shared" si="21"/>
        <v>0</v>
      </c>
      <c r="S55" s="99">
        <f>'Kosten + Lebensdauer'!Q55</f>
        <v>70</v>
      </c>
      <c r="T55" s="22"/>
      <c r="U55" s="22"/>
      <c r="V55" s="181">
        <f t="shared" si="22"/>
        <v>0</v>
      </c>
      <c r="W55" s="121">
        <f t="shared" si="23"/>
        <v>0</v>
      </c>
      <c r="X55" s="48">
        <f t="shared" si="24"/>
        <v>0</v>
      </c>
      <c r="Y55" s="48">
        <f t="shared" si="25"/>
        <v>0</v>
      </c>
      <c r="Z55" s="48">
        <f>PRODUCT(O55,'Kosten + Lebensdauer'!V55)</f>
        <v>0</v>
      </c>
      <c r="AA55" s="48">
        <f t="shared" si="26"/>
        <v>0</v>
      </c>
      <c r="AB55" s="48">
        <f t="shared" si="27"/>
        <v>0</v>
      </c>
      <c r="AC55" s="152"/>
      <c r="AD55" s="69"/>
      <c r="AE55" s="12"/>
      <c r="AF55" s="12"/>
    </row>
    <row r="56" spans="1:32" ht="13.5" customHeight="1">
      <c r="A56" s="11">
        <v>693</v>
      </c>
      <c r="B56" s="11">
        <v>713</v>
      </c>
      <c r="C56" s="11">
        <v>1136</v>
      </c>
      <c r="D56" s="12" t="s">
        <v>1083</v>
      </c>
      <c r="E56" s="12" t="s">
        <v>869</v>
      </c>
      <c r="F56" s="150" t="s">
        <v>1068</v>
      </c>
      <c r="G56" s="276"/>
      <c r="H56" s="12" t="s">
        <v>1066</v>
      </c>
      <c r="I56" s="12" t="s">
        <v>1084</v>
      </c>
      <c r="J56" s="420"/>
      <c r="K56" s="22" t="s">
        <v>1086</v>
      </c>
      <c r="L56" s="12" t="s">
        <v>1078</v>
      </c>
      <c r="M56" s="12" t="s">
        <v>1086</v>
      </c>
      <c r="N56" s="12"/>
      <c r="O56" s="340">
        <v>0</v>
      </c>
      <c r="P56" s="25" t="s">
        <v>874</v>
      </c>
      <c r="Q56" s="236"/>
      <c r="R56" s="99">
        <f t="shared" si="21"/>
        <v>0</v>
      </c>
      <c r="S56" s="99">
        <f>'Kosten + Lebensdauer'!Q56</f>
        <v>70</v>
      </c>
      <c r="T56" s="22"/>
      <c r="U56" s="22"/>
      <c r="V56" s="181">
        <f t="shared" si="22"/>
        <v>0</v>
      </c>
      <c r="W56" s="121">
        <f t="shared" si="23"/>
        <v>0</v>
      </c>
      <c r="X56" s="48">
        <f t="shared" si="24"/>
        <v>0</v>
      </c>
      <c r="Y56" s="48">
        <f t="shared" si="25"/>
        <v>0</v>
      </c>
      <c r="Z56" s="48">
        <f>PRODUCT(O56,'Kosten + Lebensdauer'!V56)</f>
        <v>0</v>
      </c>
      <c r="AA56" s="48">
        <f t="shared" si="26"/>
        <v>0</v>
      </c>
      <c r="AB56" s="48">
        <f t="shared" si="27"/>
        <v>0</v>
      </c>
      <c r="AC56" s="152"/>
      <c r="AD56" s="69"/>
      <c r="AE56" s="12"/>
      <c r="AF56" s="12"/>
    </row>
    <row r="57" spans="1:32" ht="13.5" customHeight="1">
      <c r="A57" s="11">
        <v>694</v>
      </c>
      <c r="B57" s="11">
        <v>714</v>
      </c>
      <c r="C57" s="11">
        <v>1132</v>
      </c>
      <c r="D57" s="12" t="s">
        <v>1087</v>
      </c>
      <c r="E57" s="12" t="s">
        <v>869</v>
      </c>
      <c r="F57" s="150" t="s">
        <v>1068</v>
      </c>
      <c r="G57" s="276"/>
      <c r="H57" s="12" t="s">
        <v>1066</v>
      </c>
      <c r="I57" s="12" t="s">
        <v>1088</v>
      </c>
      <c r="J57" s="420"/>
      <c r="K57" s="22" t="s">
        <v>1089</v>
      </c>
      <c r="L57" s="12" t="s">
        <v>1078</v>
      </c>
      <c r="M57" s="12" t="s">
        <v>1090</v>
      </c>
      <c r="N57" s="12"/>
      <c r="O57" s="340">
        <v>0</v>
      </c>
      <c r="P57" s="25" t="s">
        <v>874</v>
      </c>
      <c r="Q57" s="236"/>
      <c r="R57" s="99">
        <f t="shared" si="21"/>
        <v>0</v>
      </c>
      <c r="S57" s="99">
        <f>'Kosten + Lebensdauer'!Q57</f>
        <v>100</v>
      </c>
      <c r="T57" s="22"/>
      <c r="U57" s="22"/>
      <c r="V57" s="181">
        <f t="shared" si="22"/>
        <v>0</v>
      </c>
      <c r="W57" s="121">
        <f t="shared" si="23"/>
        <v>0</v>
      </c>
      <c r="X57" s="48">
        <f t="shared" si="24"/>
        <v>0</v>
      </c>
      <c r="Y57" s="48">
        <f t="shared" si="25"/>
        <v>0</v>
      </c>
      <c r="Z57" s="48">
        <f>PRODUCT(O57,'Kosten + Lebensdauer'!V57)</f>
        <v>0</v>
      </c>
      <c r="AA57" s="48">
        <f t="shared" si="26"/>
        <v>0</v>
      </c>
      <c r="AB57" s="48">
        <f t="shared" si="27"/>
        <v>0</v>
      </c>
      <c r="AC57" s="152"/>
      <c r="AD57" s="69"/>
      <c r="AE57" s="12"/>
      <c r="AF57" s="12"/>
    </row>
    <row r="58" spans="1:32" ht="15.75" customHeight="1">
      <c r="A58" s="11">
        <v>695</v>
      </c>
      <c r="B58" s="11">
        <v>715</v>
      </c>
      <c r="C58" s="11">
        <v>1142</v>
      </c>
      <c r="D58" s="12" t="s">
        <v>1091</v>
      </c>
      <c r="E58" s="12" t="s">
        <v>869</v>
      </c>
      <c r="F58" s="150" t="s">
        <v>1068</v>
      </c>
      <c r="G58" s="276"/>
      <c r="H58" s="12" t="s">
        <v>1066</v>
      </c>
      <c r="I58" s="12" t="s">
        <v>1092</v>
      </c>
      <c r="J58" s="420"/>
      <c r="K58" s="22" t="s">
        <v>872</v>
      </c>
      <c r="L58" s="12" t="s">
        <v>1078</v>
      </c>
      <c r="M58" s="12" t="s">
        <v>872</v>
      </c>
      <c r="N58" s="12"/>
      <c r="O58" s="340">
        <v>0</v>
      </c>
      <c r="P58" s="25" t="s">
        <v>874</v>
      </c>
      <c r="Q58" s="236"/>
      <c r="R58" s="99">
        <f t="shared" si="21"/>
        <v>0</v>
      </c>
      <c r="S58" s="99">
        <f>'Kosten + Lebensdauer'!Q58</f>
        <v>30</v>
      </c>
      <c r="T58" s="22"/>
      <c r="U58" s="22"/>
      <c r="V58" s="181">
        <f t="shared" si="22"/>
        <v>0.6666666666666667</v>
      </c>
      <c r="W58" s="121">
        <f t="shared" si="23"/>
        <v>1</v>
      </c>
      <c r="X58" s="48">
        <f t="shared" si="24"/>
        <v>0</v>
      </c>
      <c r="Y58" s="48">
        <f t="shared" si="25"/>
        <v>0</v>
      </c>
      <c r="Z58" s="48">
        <f>PRODUCT(O58,'Kosten + Lebensdauer'!V58)</f>
        <v>0</v>
      </c>
      <c r="AA58" s="48">
        <f t="shared" si="26"/>
        <v>0</v>
      </c>
      <c r="AB58" s="48">
        <f t="shared" si="27"/>
        <v>0</v>
      </c>
      <c r="AC58" s="152"/>
      <c r="AD58" s="69"/>
      <c r="AE58" s="12"/>
      <c r="AF58" s="12"/>
    </row>
    <row r="59" spans="1:32" ht="15.75" customHeight="1">
      <c r="A59" s="11">
        <v>696</v>
      </c>
      <c r="B59" s="11">
        <v>716</v>
      </c>
      <c r="C59" s="11">
        <v>1138</v>
      </c>
      <c r="D59" s="12" t="s">
        <v>1094</v>
      </c>
      <c r="E59" s="12" t="s">
        <v>869</v>
      </c>
      <c r="F59" s="150" t="s">
        <v>1068</v>
      </c>
      <c r="G59" s="276"/>
      <c r="H59" s="12" t="s">
        <v>1066</v>
      </c>
      <c r="I59" s="12" t="s">
        <v>1095</v>
      </c>
      <c r="J59" s="420"/>
      <c r="K59" s="22" t="s">
        <v>1097</v>
      </c>
      <c r="L59" s="12" t="s">
        <v>1078</v>
      </c>
      <c r="M59" s="12" t="s">
        <v>1097</v>
      </c>
      <c r="N59" s="12"/>
      <c r="O59" s="340">
        <v>0</v>
      </c>
      <c r="P59" s="25" t="s">
        <v>874</v>
      </c>
      <c r="Q59" s="236"/>
      <c r="R59" s="99">
        <f t="shared" si="21"/>
        <v>0</v>
      </c>
      <c r="S59" s="99">
        <f>'Kosten + Lebensdauer'!Q59</f>
        <v>30</v>
      </c>
      <c r="T59" s="22"/>
      <c r="U59" s="22"/>
      <c r="V59" s="181">
        <f t="shared" si="22"/>
        <v>0.6666666666666667</v>
      </c>
      <c r="W59" s="121">
        <f t="shared" si="23"/>
        <v>1</v>
      </c>
      <c r="X59" s="48">
        <f t="shared" si="24"/>
        <v>0</v>
      </c>
      <c r="Y59" s="48">
        <f t="shared" si="25"/>
        <v>0</v>
      </c>
      <c r="Z59" s="48">
        <f>PRODUCT(O59,'Kosten + Lebensdauer'!V59)</f>
        <v>0</v>
      </c>
      <c r="AA59" s="48">
        <f t="shared" si="26"/>
        <v>0</v>
      </c>
      <c r="AB59" s="48">
        <f t="shared" si="27"/>
        <v>0</v>
      </c>
      <c r="AC59" s="152"/>
      <c r="AD59" s="69"/>
      <c r="AE59" s="12"/>
      <c r="AF59" s="12"/>
    </row>
    <row r="60" spans="1:32" ht="15.75" customHeight="1">
      <c r="A60" s="11">
        <v>697</v>
      </c>
      <c r="B60" s="11">
        <v>717</v>
      </c>
      <c r="C60" s="11">
        <v>1131</v>
      </c>
      <c r="D60" s="12" t="s">
        <v>1098</v>
      </c>
      <c r="E60" s="12" t="s">
        <v>869</v>
      </c>
      <c r="F60" s="150" t="s">
        <v>1068</v>
      </c>
      <c r="G60" s="276"/>
      <c r="H60" s="12" t="s">
        <v>1066</v>
      </c>
      <c r="I60" s="12" t="s">
        <v>1099</v>
      </c>
      <c r="J60" s="420"/>
      <c r="K60" s="22" t="s">
        <v>957</v>
      </c>
      <c r="L60" s="12" t="s">
        <v>1078</v>
      </c>
      <c r="M60" s="12" t="s">
        <v>957</v>
      </c>
      <c r="N60" s="12"/>
      <c r="O60" s="340">
        <v>0</v>
      </c>
      <c r="P60" s="25" t="s">
        <v>874</v>
      </c>
      <c r="Q60" s="236"/>
      <c r="R60" s="99">
        <f t="shared" si="21"/>
        <v>0</v>
      </c>
      <c r="S60" s="99">
        <f>'Kosten + Lebensdauer'!Q60</f>
        <v>100</v>
      </c>
      <c r="T60" s="22"/>
      <c r="U60" s="22"/>
      <c r="V60" s="181">
        <f t="shared" si="22"/>
        <v>0</v>
      </c>
      <c r="W60" s="121">
        <f t="shared" si="23"/>
        <v>0</v>
      </c>
      <c r="X60" s="48">
        <f t="shared" si="24"/>
        <v>0</v>
      </c>
      <c r="Y60" s="48">
        <f t="shared" si="25"/>
        <v>0</v>
      </c>
      <c r="Z60" s="48">
        <f>PRODUCT(O60,'Kosten + Lebensdauer'!V60)</f>
        <v>0</v>
      </c>
      <c r="AA60" s="48">
        <f t="shared" si="26"/>
        <v>0</v>
      </c>
      <c r="AB60" s="48">
        <f t="shared" si="27"/>
        <v>0</v>
      </c>
      <c r="AC60" s="152"/>
      <c r="AD60" s="69"/>
      <c r="AE60" s="12"/>
      <c r="AF60" s="12"/>
    </row>
    <row r="61" spans="1:32" ht="15.75" customHeight="1">
      <c r="A61" s="11">
        <v>698</v>
      </c>
      <c r="B61" s="11">
        <v>718</v>
      </c>
      <c r="C61" s="11">
        <v>1144</v>
      </c>
      <c r="D61" s="12" t="s">
        <v>1101</v>
      </c>
      <c r="E61" s="12" t="s">
        <v>869</v>
      </c>
      <c r="F61" s="150" t="s">
        <v>1068</v>
      </c>
      <c r="G61" s="276"/>
      <c r="H61" s="12" t="s">
        <v>1066</v>
      </c>
      <c r="I61" s="12" t="s">
        <v>1102</v>
      </c>
      <c r="J61" s="420"/>
      <c r="K61" s="22" t="s">
        <v>1104</v>
      </c>
      <c r="L61" s="12" t="s">
        <v>1078</v>
      </c>
      <c r="M61" s="12" t="s">
        <v>1104</v>
      </c>
      <c r="N61" s="12"/>
      <c r="O61" s="340">
        <v>0</v>
      </c>
      <c r="P61" s="25" t="s">
        <v>874</v>
      </c>
      <c r="Q61" s="236"/>
      <c r="R61" s="99">
        <f t="shared" si="21"/>
        <v>0</v>
      </c>
      <c r="S61" s="99">
        <f>'Kosten + Lebensdauer'!Q61</f>
        <v>30</v>
      </c>
      <c r="T61" s="22"/>
      <c r="U61" s="22"/>
      <c r="V61" s="181">
        <f t="shared" si="22"/>
        <v>0.6666666666666667</v>
      </c>
      <c r="W61" s="121">
        <f t="shared" si="23"/>
        <v>1</v>
      </c>
      <c r="X61" s="48">
        <f t="shared" si="24"/>
        <v>0</v>
      </c>
      <c r="Y61" s="48">
        <f t="shared" si="25"/>
        <v>0</v>
      </c>
      <c r="Z61" s="48">
        <f>PRODUCT(O61,'Kosten + Lebensdauer'!V61)</f>
        <v>0</v>
      </c>
      <c r="AA61" s="48">
        <f t="shared" si="26"/>
        <v>0</v>
      </c>
      <c r="AB61" s="48">
        <f t="shared" si="27"/>
        <v>0</v>
      </c>
      <c r="AC61" s="152"/>
      <c r="AD61" s="69"/>
      <c r="AE61" s="12"/>
      <c r="AF61" s="12"/>
    </row>
    <row r="62" spans="1:32" ht="15.75" customHeight="1">
      <c r="A62" s="11">
        <v>699</v>
      </c>
      <c r="B62" s="11">
        <v>719</v>
      </c>
      <c r="C62" s="11">
        <v>1143</v>
      </c>
      <c r="D62" s="12" t="s">
        <v>1105</v>
      </c>
      <c r="E62" s="12" t="s">
        <v>869</v>
      </c>
      <c r="F62" s="150" t="s">
        <v>1068</v>
      </c>
      <c r="G62" s="276"/>
      <c r="H62" s="12" t="s">
        <v>1066</v>
      </c>
      <c r="I62" s="12" t="s">
        <v>1106</v>
      </c>
      <c r="J62" s="420"/>
      <c r="K62" s="22" t="s">
        <v>1108</v>
      </c>
      <c r="L62" s="12" t="s">
        <v>1078</v>
      </c>
      <c r="M62" s="12" t="s">
        <v>1108</v>
      </c>
      <c r="N62" s="12"/>
      <c r="O62" s="340">
        <v>0</v>
      </c>
      <c r="P62" s="25" t="s">
        <v>874</v>
      </c>
      <c r="Q62" s="236"/>
      <c r="R62" s="99">
        <f t="shared" si="21"/>
        <v>0</v>
      </c>
      <c r="S62" s="99">
        <f>'Kosten + Lebensdauer'!Q62</f>
        <v>30</v>
      </c>
      <c r="T62" s="22"/>
      <c r="U62" s="22"/>
      <c r="V62" s="181">
        <f t="shared" si="22"/>
        <v>0.6666666666666667</v>
      </c>
      <c r="W62" s="121">
        <f t="shared" si="23"/>
        <v>1</v>
      </c>
      <c r="X62" s="48">
        <f t="shared" si="24"/>
        <v>0</v>
      </c>
      <c r="Y62" s="48">
        <f t="shared" si="25"/>
        <v>0</v>
      </c>
      <c r="Z62" s="48">
        <f>PRODUCT(O62,'Kosten + Lebensdauer'!V62)</f>
        <v>0</v>
      </c>
      <c r="AA62" s="48">
        <f t="shared" si="26"/>
        <v>0</v>
      </c>
      <c r="AB62" s="48">
        <f t="shared" si="27"/>
        <v>0</v>
      </c>
      <c r="AC62" s="152"/>
      <c r="AD62" s="69"/>
      <c r="AE62" s="12"/>
      <c r="AF62" s="12"/>
    </row>
    <row r="63" spans="1:32" ht="15.75" customHeight="1">
      <c r="A63" s="11">
        <v>702</v>
      </c>
      <c r="B63" s="11">
        <v>722</v>
      </c>
      <c r="C63" s="11">
        <v>1140</v>
      </c>
      <c r="D63" s="12" t="s">
        <v>1109</v>
      </c>
      <c r="E63" s="12" t="s">
        <v>869</v>
      </c>
      <c r="F63" s="150" t="s">
        <v>1068</v>
      </c>
      <c r="G63" s="276"/>
      <c r="H63" s="12" t="s">
        <v>1066</v>
      </c>
      <c r="I63" s="12" t="s">
        <v>1110</v>
      </c>
      <c r="J63" s="420"/>
      <c r="K63" s="22" t="s">
        <v>560</v>
      </c>
      <c r="L63" s="12" t="s">
        <v>1078</v>
      </c>
      <c r="M63" s="12" t="s">
        <v>1112</v>
      </c>
      <c r="N63" s="12"/>
      <c r="O63" s="340">
        <v>0</v>
      </c>
      <c r="P63" s="25" t="s">
        <v>874</v>
      </c>
      <c r="Q63" s="236"/>
      <c r="R63" s="99">
        <f t="shared" si="21"/>
        <v>0</v>
      </c>
      <c r="S63" s="99">
        <f>'Kosten + Lebensdauer'!Q63</f>
        <v>50</v>
      </c>
      <c r="T63" s="22" t="s">
        <v>1113</v>
      </c>
      <c r="U63" s="22"/>
      <c r="V63" s="181">
        <f t="shared" si="22"/>
        <v>0</v>
      </c>
      <c r="W63" s="121">
        <f t="shared" si="23"/>
        <v>0</v>
      </c>
      <c r="X63" s="48">
        <f t="shared" si="24"/>
        <v>0</v>
      </c>
      <c r="Y63" s="48">
        <f t="shared" si="25"/>
        <v>0</v>
      </c>
      <c r="Z63" s="48">
        <f>PRODUCT(O63,'Kosten + Lebensdauer'!V63)</f>
        <v>0</v>
      </c>
      <c r="AA63" s="48">
        <f t="shared" si="26"/>
        <v>0</v>
      </c>
      <c r="AB63" s="48">
        <f t="shared" si="27"/>
        <v>0</v>
      </c>
      <c r="AC63" s="152"/>
      <c r="AD63" s="69"/>
      <c r="AE63" s="12"/>
      <c r="AF63" s="12"/>
    </row>
    <row r="64" spans="1:32" ht="13.5" customHeight="1">
      <c r="A64" s="11">
        <v>710</v>
      </c>
      <c r="B64" s="11">
        <v>730</v>
      </c>
      <c r="C64" s="11">
        <v>1080</v>
      </c>
      <c r="D64" s="12" t="s">
        <v>1114</v>
      </c>
      <c r="E64" s="12" t="s">
        <v>869</v>
      </c>
      <c r="F64" s="150" t="s">
        <v>1068</v>
      </c>
      <c r="G64" s="276"/>
      <c r="H64" s="12" t="s">
        <v>1066</v>
      </c>
      <c r="I64" s="12" t="s">
        <v>1115</v>
      </c>
      <c r="J64" s="433" t="s">
        <v>586</v>
      </c>
      <c r="K64" s="147" t="s">
        <v>1119</v>
      </c>
      <c r="L64" s="146" t="s">
        <v>1118</v>
      </c>
      <c r="M64" s="146" t="s">
        <v>1119</v>
      </c>
      <c r="N64" s="146"/>
      <c r="O64" s="340">
        <v>0</v>
      </c>
      <c r="P64" s="220" t="s">
        <v>1120</v>
      </c>
      <c r="Q64" s="236"/>
      <c r="R64" s="186">
        <f t="shared" si="21"/>
        <v>0</v>
      </c>
      <c r="S64" s="186">
        <f>'Kosten + Lebensdauer'!Q64</f>
        <v>50</v>
      </c>
      <c r="T64" s="147"/>
      <c r="U64" s="147"/>
      <c r="V64" s="182">
        <f t="shared" si="22"/>
        <v>0</v>
      </c>
      <c r="W64" s="148">
        <f t="shared" si="23"/>
        <v>0</v>
      </c>
      <c r="X64" s="145">
        <f t="shared" si="24"/>
        <v>0</v>
      </c>
      <c r="Y64" s="145">
        <f t="shared" si="25"/>
        <v>0</v>
      </c>
      <c r="Z64" s="145">
        <f>PRODUCT(O64,'Kosten + Lebensdauer'!V64)</f>
        <v>0</v>
      </c>
      <c r="AA64" s="145">
        <f t="shared" si="26"/>
        <v>0</v>
      </c>
      <c r="AB64" s="145">
        <f t="shared" si="27"/>
        <v>0</v>
      </c>
      <c r="AC64" s="153"/>
      <c r="AD64" s="363"/>
      <c r="AE64" s="146"/>
      <c r="AF64" s="146"/>
    </row>
    <row r="65" spans="1:32" ht="13.5" customHeight="1">
      <c r="A65" s="11">
        <v>711</v>
      </c>
      <c r="B65" s="11">
        <v>731</v>
      </c>
      <c r="C65" s="11">
        <v>1087</v>
      </c>
      <c r="D65" s="12" t="s">
        <v>1121</v>
      </c>
      <c r="E65" s="12" t="s">
        <v>869</v>
      </c>
      <c r="F65" s="150" t="s">
        <v>1068</v>
      </c>
      <c r="G65" s="276"/>
      <c r="H65" s="12" t="s">
        <v>1066</v>
      </c>
      <c r="I65" s="12" t="s">
        <v>1122</v>
      </c>
      <c r="J65" s="433"/>
      <c r="K65" s="147" t="s">
        <v>1124</v>
      </c>
      <c r="L65" s="146" t="s">
        <v>1118</v>
      </c>
      <c r="M65" s="146" t="s">
        <v>1124</v>
      </c>
      <c r="N65" s="146"/>
      <c r="O65" s="340">
        <v>0</v>
      </c>
      <c r="P65" s="220" t="s">
        <v>1120</v>
      </c>
      <c r="Q65" s="236"/>
      <c r="R65" s="186">
        <f t="shared" si="21"/>
        <v>0</v>
      </c>
      <c r="S65" s="186">
        <f>'Kosten + Lebensdauer'!Q65</f>
        <v>30</v>
      </c>
      <c r="T65" s="147"/>
      <c r="U65" s="147"/>
      <c r="V65" s="182">
        <f t="shared" si="22"/>
        <v>0.6666666666666667</v>
      </c>
      <c r="W65" s="148">
        <f t="shared" si="23"/>
        <v>1</v>
      </c>
      <c r="X65" s="145">
        <f t="shared" si="24"/>
        <v>0</v>
      </c>
      <c r="Y65" s="145">
        <f t="shared" si="25"/>
        <v>0</v>
      </c>
      <c r="Z65" s="145">
        <f>PRODUCT(O65,'Kosten + Lebensdauer'!V65)</f>
        <v>0</v>
      </c>
      <c r="AA65" s="145">
        <f t="shared" si="26"/>
        <v>0</v>
      </c>
      <c r="AB65" s="145">
        <f t="shared" si="27"/>
        <v>0</v>
      </c>
      <c r="AC65" s="153"/>
      <c r="AD65" s="363"/>
      <c r="AE65" s="146"/>
      <c r="AF65" s="146"/>
    </row>
    <row r="66" spans="1:32" ht="13.5" customHeight="1">
      <c r="A66" s="11">
        <v>712</v>
      </c>
      <c r="B66" s="11">
        <v>732</v>
      </c>
      <c r="C66" s="11">
        <v>1086</v>
      </c>
      <c r="D66" s="12" t="s">
        <v>1125</v>
      </c>
      <c r="E66" s="12" t="s">
        <v>869</v>
      </c>
      <c r="F66" s="150" t="s">
        <v>1068</v>
      </c>
      <c r="G66" s="276"/>
      <c r="H66" s="12" t="s">
        <v>1066</v>
      </c>
      <c r="I66" s="12" t="s">
        <v>1126</v>
      </c>
      <c r="J66" s="433"/>
      <c r="K66" s="147" t="s">
        <v>31</v>
      </c>
      <c r="L66" s="146" t="s">
        <v>1118</v>
      </c>
      <c r="M66" s="146" t="s">
        <v>1</v>
      </c>
      <c r="N66" s="146"/>
      <c r="O66" s="340">
        <v>0</v>
      </c>
      <c r="P66" s="220" t="s">
        <v>1120</v>
      </c>
      <c r="Q66" s="236"/>
      <c r="R66" s="186">
        <f t="shared" si="21"/>
        <v>0</v>
      </c>
      <c r="S66" s="186">
        <f>'Kosten + Lebensdauer'!Q66</f>
        <v>10</v>
      </c>
      <c r="T66" s="147"/>
      <c r="U66" s="147"/>
      <c r="V66" s="182">
        <f t="shared" si="22"/>
        <v>4</v>
      </c>
      <c r="W66" s="148">
        <f t="shared" si="23"/>
        <v>4</v>
      </c>
      <c r="X66" s="145">
        <f t="shared" si="24"/>
        <v>0</v>
      </c>
      <c r="Y66" s="145">
        <f t="shared" si="25"/>
        <v>0</v>
      </c>
      <c r="Z66" s="145">
        <f>PRODUCT(O66,'Kosten + Lebensdauer'!V66)</f>
        <v>0</v>
      </c>
      <c r="AA66" s="145">
        <f t="shared" si="26"/>
        <v>0</v>
      </c>
      <c r="AB66" s="145">
        <f t="shared" si="27"/>
        <v>0</v>
      </c>
      <c r="AC66" s="153"/>
      <c r="AD66" s="363"/>
      <c r="AE66" s="146"/>
      <c r="AF66" s="146"/>
    </row>
    <row r="67" spans="1:32" ht="13.5" customHeight="1">
      <c r="A67" s="11">
        <v>713</v>
      </c>
      <c r="B67" s="11">
        <v>733</v>
      </c>
      <c r="C67" s="11">
        <v>1091</v>
      </c>
      <c r="D67" s="12" t="s">
        <v>2</v>
      </c>
      <c r="E67" s="12" t="s">
        <v>869</v>
      </c>
      <c r="F67" s="150" t="s">
        <v>1068</v>
      </c>
      <c r="G67" s="276"/>
      <c r="H67" s="12" t="s">
        <v>1066</v>
      </c>
      <c r="I67" s="12" t="s">
        <v>3</v>
      </c>
      <c r="J67" s="433"/>
      <c r="K67" s="147" t="s">
        <v>1</v>
      </c>
      <c r="L67" s="146" t="s">
        <v>1118</v>
      </c>
      <c r="M67" s="146" t="s">
        <v>5</v>
      </c>
      <c r="N67" s="146"/>
      <c r="O67" s="340">
        <v>0</v>
      </c>
      <c r="P67" s="220" t="s">
        <v>1120</v>
      </c>
      <c r="Q67" s="236"/>
      <c r="R67" s="186">
        <f t="shared" si="21"/>
        <v>0</v>
      </c>
      <c r="S67" s="186">
        <f>'Kosten + Lebensdauer'!Q67</f>
        <v>30</v>
      </c>
      <c r="T67" s="147" t="s">
        <v>6</v>
      </c>
      <c r="U67" s="147"/>
      <c r="V67" s="182">
        <f t="shared" si="22"/>
        <v>0.6666666666666667</v>
      </c>
      <c r="W67" s="148">
        <f t="shared" si="23"/>
        <v>1</v>
      </c>
      <c r="X67" s="145">
        <f t="shared" si="24"/>
        <v>0</v>
      </c>
      <c r="Y67" s="145">
        <f t="shared" si="25"/>
        <v>0</v>
      </c>
      <c r="Z67" s="145">
        <f>PRODUCT(O67,'Kosten + Lebensdauer'!V67)</f>
        <v>0</v>
      </c>
      <c r="AA67" s="145">
        <f t="shared" si="26"/>
        <v>0</v>
      </c>
      <c r="AB67" s="145">
        <f t="shared" si="27"/>
        <v>0</v>
      </c>
      <c r="AC67" s="153"/>
      <c r="AD67" s="363"/>
      <c r="AE67" s="146"/>
      <c r="AF67" s="146"/>
    </row>
    <row r="68" spans="1:32" ht="13.5" customHeight="1">
      <c r="A68" s="11">
        <v>714</v>
      </c>
      <c r="B68" s="11">
        <v>734</v>
      </c>
      <c r="C68" s="11">
        <v>1089</v>
      </c>
      <c r="D68" s="12" t="s">
        <v>7</v>
      </c>
      <c r="E68" s="12" t="s">
        <v>869</v>
      </c>
      <c r="F68" s="150" t="s">
        <v>1068</v>
      </c>
      <c r="G68" s="276"/>
      <c r="H68" s="12" t="s">
        <v>1066</v>
      </c>
      <c r="I68" s="12" t="s">
        <v>8</v>
      </c>
      <c r="J68" s="433"/>
      <c r="K68" s="147" t="s">
        <v>561</v>
      </c>
      <c r="L68" s="146" t="s">
        <v>1118</v>
      </c>
      <c r="M68" s="146" t="s">
        <v>10</v>
      </c>
      <c r="N68" s="146"/>
      <c r="O68" s="340">
        <v>0</v>
      </c>
      <c r="P68" s="220" t="s">
        <v>1120</v>
      </c>
      <c r="Q68" s="236"/>
      <c r="R68" s="186">
        <f t="shared" si="21"/>
        <v>0</v>
      </c>
      <c r="S68" s="186">
        <f>'Kosten + Lebensdauer'!Q68</f>
        <v>30</v>
      </c>
      <c r="T68" s="147" t="s">
        <v>6</v>
      </c>
      <c r="U68" s="147"/>
      <c r="V68" s="182">
        <f t="shared" si="22"/>
        <v>0.6666666666666667</v>
      </c>
      <c r="W68" s="148">
        <f t="shared" si="23"/>
        <v>1</v>
      </c>
      <c r="X68" s="145">
        <f t="shared" si="24"/>
        <v>0</v>
      </c>
      <c r="Y68" s="145">
        <f t="shared" si="25"/>
        <v>0</v>
      </c>
      <c r="Z68" s="145">
        <f>PRODUCT(O68,'Kosten + Lebensdauer'!V68)</f>
        <v>0</v>
      </c>
      <c r="AA68" s="145">
        <f t="shared" si="26"/>
        <v>0</v>
      </c>
      <c r="AB68" s="145">
        <f t="shared" si="27"/>
        <v>0</v>
      </c>
      <c r="AC68" s="153"/>
      <c r="AD68" s="363"/>
      <c r="AE68" s="146"/>
      <c r="AF68" s="146"/>
    </row>
    <row r="69" spans="1:32" ht="13.5" customHeight="1">
      <c r="A69" s="11">
        <v>715</v>
      </c>
      <c r="B69" s="11">
        <v>735</v>
      </c>
      <c r="C69" s="11">
        <v>1088</v>
      </c>
      <c r="D69" s="12" t="s">
        <v>11</v>
      </c>
      <c r="E69" s="12" t="s">
        <v>869</v>
      </c>
      <c r="F69" s="150" t="s">
        <v>1068</v>
      </c>
      <c r="G69" s="276"/>
      <c r="H69" s="12" t="s">
        <v>1066</v>
      </c>
      <c r="I69" s="12" t="s">
        <v>12</v>
      </c>
      <c r="J69" s="433"/>
      <c r="K69" s="147" t="s">
        <v>562</v>
      </c>
      <c r="L69" s="146" t="s">
        <v>1118</v>
      </c>
      <c r="M69" s="146" t="s">
        <v>14</v>
      </c>
      <c r="N69" s="146"/>
      <c r="O69" s="340">
        <v>0</v>
      </c>
      <c r="P69" s="220" t="s">
        <v>1120</v>
      </c>
      <c r="Q69" s="236"/>
      <c r="R69" s="186">
        <f t="shared" si="21"/>
        <v>0</v>
      </c>
      <c r="S69" s="186">
        <f>'Kosten + Lebensdauer'!Q69</f>
        <v>25</v>
      </c>
      <c r="T69" s="147" t="s">
        <v>6</v>
      </c>
      <c r="U69" s="147"/>
      <c r="V69" s="182">
        <f t="shared" si="22"/>
        <v>1</v>
      </c>
      <c r="W69" s="148">
        <f t="shared" si="23"/>
        <v>1</v>
      </c>
      <c r="X69" s="145">
        <f t="shared" si="24"/>
        <v>0</v>
      </c>
      <c r="Y69" s="145">
        <f t="shared" si="25"/>
        <v>0</v>
      </c>
      <c r="Z69" s="145">
        <f>PRODUCT(O69,'Kosten + Lebensdauer'!V69)</f>
        <v>0</v>
      </c>
      <c r="AA69" s="145">
        <f t="shared" si="26"/>
        <v>0</v>
      </c>
      <c r="AB69" s="145">
        <f t="shared" si="27"/>
        <v>0</v>
      </c>
      <c r="AC69" s="153"/>
      <c r="AD69" s="363"/>
      <c r="AE69" s="146"/>
      <c r="AF69" s="146"/>
    </row>
    <row r="70" spans="1:32" ht="13.5" customHeight="1">
      <c r="A70" s="11">
        <v>716</v>
      </c>
      <c r="B70" s="11">
        <v>736</v>
      </c>
      <c r="C70" s="11">
        <v>1090</v>
      </c>
      <c r="D70" s="12" t="s">
        <v>15</v>
      </c>
      <c r="E70" s="12" t="s">
        <v>869</v>
      </c>
      <c r="F70" s="150" t="s">
        <v>1068</v>
      </c>
      <c r="G70" s="276"/>
      <c r="H70" s="12" t="s">
        <v>1066</v>
      </c>
      <c r="I70" s="12" t="s">
        <v>16</v>
      </c>
      <c r="J70" s="433"/>
      <c r="K70" s="147" t="s">
        <v>563</v>
      </c>
      <c r="L70" s="146" t="s">
        <v>1118</v>
      </c>
      <c r="M70" s="146" t="s">
        <v>18</v>
      </c>
      <c r="N70" s="146"/>
      <c r="O70" s="340">
        <v>0</v>
      </c>
      <c r="P70" s="220" t="s">
        <v>1120</v>
      </c>
      <c r="Q70" s="236"/>
      <c r="R70" s="186">
        <f t="shared" si="21"/>
        <v>0</v>
      </c>
      <c r="S70" s="186">
        <f>'Kosten + Lebensdauer'!Q70</f>
        <v>20</v>
      </c>
      <c r="T70" s="147" t="s">
        <v>6</v>
      </c>
      <c r="U70" s="147"/>
      <c r="V70" s="182">
        <f t="shared" si="22"/>
        <v>1.5</v>
      </c>
      <c r="W70" s="148">
        <f t="shared" si="23"/>
        <v>2</v>
      </c>
      <c r="X70" s="145">
        <f t="shared" si="24"/>
        <v>0</v>
      </c>
      <c r="Y70" s="145">
        <f t="shared" si="25"/>
        <v>0</v>
      </c>
      <c r="Z70" s="145">
        <f>PRODUCT(O70,'Kosten + Lebensdauer'!V70)</f>
        <v>0</v>
      </c>
      <c r="AA70" s="145">
        <f t="shared" si="26"/>
        <v>0</v>
      </c>
      <c r="AB70" s="145">
        <f t="shared" si="27"/>
        <v>0</v>
      </c>
      <c r="AC70" s="153"/>
      <c r="AD70" s="363"/>
      <c r="AE70" s="146"/>
      <c r="AF70" s="146"/>
    </row>
    <row r="71" spans="1:32" ht="13.5" customHeight="1">
      <c r="A71" s="11">
        <v>717</v>
      </c>
      <c r="B71" s="11">
        <v>737</v>
      </c>
      <c r="C71" s="11">
        <v>1081</v>
      </c>
      <c r="D71" s="12" t="s">
        <v>19</v>
      </c>
      <c r="E71" s="12" t="s">
        <v>869</v>
      </c>
      <c r="F71" s="150" t="s">
        <v>1068</v>
      </c>
      <c r="G71" s="276"/>
      <c r="H71" s="12" t="s">
        <v>1066</v>
      </c>
      <c r="I71" s="12" t="s">
        <v>20</v>
      </c>
      <c r="J71" s="433"/>
      <c r="K71" s="147" t="s">
        <v>564</v>
      </c>
      <c r="L71" s="146" t="s">
        <v>1118</v>
      </c>
      <c r="M71" s="146" t="s">
        <v>22</v>
      </c>
      <c r="N71" s="146"/>
      <c r="O71" s="340">
        <v>0</v>
      </c>
      <c r="P71" s="220" t="s">
        <v>1120</v>
      </c>
      <c r="Q71" s="236"/>
      <c r="R71" s="186">
        <f t="shared" si="21"/>
        <v>0</v>
      </c>
      <c r="S71" s="186">
        <f>'Kosten + Lebensdauer'!Q71</f>
        <v>10</v>
      </c>
      <c r="T71" s="147"/>
      <c r="U71" s="147"/>
      <c r="V71" s="182">
        <f t="shared" si="22"/>
        <v>4</v>
      </c>
      <c r="W71" s="148">
        <f t="shared" si="23"/>
        <v>4</v>
      </c>
      <c r="X71" s="145">
        <f t="shared" si="24"/>
        <v>0</v>
      </c>
      <c r="Y71" s="145">
        <f t="shared" si="25"/>
        <v>0</v>
      </c>
      <c r="Z71" s="145">
        <f>PRODUCT(O71,'Kosten + Lebensdauer'!V71)</f>
        <v>0</v>
      </c>
      <c r="AA71" s="145">
        <f t="shared" si="26"/>
        <v>0</v>
      </c>
      <c r="AB71" s="145">
        <f t="shared" si="27"/>
        <v>0</v>
      </c>
      <c r="AC71" s="153"/>
      <c r="AD71" s="363"/>
      <c r="AE71" s="146"/>
      <c r="AF71" s="146"/>
    </row>
    <row r="72" spans="1:32" ht="13.5" customHeight="1">
      <c r="A72" s="11"/>
      <c r="B72" s="11"/>
      <c r="C72" s="11"/>
      <c r="D72" s="12"/>
      <c r="E72" s="12"/>
      <c r="F72" s="150"/>
      <c r="G72" s="276"/>
      <c r="H72" s="12"/>
      <c r="I72" s="12"/>
      <c r="J72" s="433"/>
      <c r="K72" s="147" t="s">
        <v>872</v>
      </c>
      <c r="L72" s="146"/>
      <c r="M72" s="146"/>
      <c r="N72" s="146"/>
      <c r="O72" s="340">
        <v>0</v>
      </c>
      <c r="P72" s="220" t="s">
        <v>1120</v>
      </c>
      <c r="Q72" s="236"/>
      <c r="R72" s="186">
        <f>PRODUCT(O72,Q72)</f>
        <v>0</v>
      </c>
      <c r="S72" s="186">
        <f>'Kosten + Lebensdauer'!Q72</f>
        <v>25</v>
      </c>
      <c r="T72" s="147"/>
      <c r="U72" s="147"/>
      <c r="V72" s="182">
        <f>IF(S72&lt;=50,(50/S72)-1,0)</f>
        <v>1</v>
      </c>
      <c r="W72" s="148">
        <f>ROUNDUP(V72,0)</f>
        <v>1</v>
      </c>
      <c r="X72" s="145">
        <f>PRODUCT(R72,W72)</f>
        <v>0</v>
      </c>
      <c r="Y72" s="145">
        <f>KOSTENREIHE(R72,S72,1.02,W72)</f>
        <v>0</v>
      </c>
      <c r="Z72" s="145">
        <f>PRODUCT(O72,'Kosten + Lebensdauer'!V72)</f>
        <v>0</v>
      </c>
      <c r="AA72" s="145">
        <f>modul1.KOSTENREIHE(Z72,1,1.02,49)</f>
        <v>0</v>
      </c>
      <c r="AB72" s="145">
        <f>SUM(R72,Y72,Z72,AA72)</f>
        <v>0</v>
      </c>
      <c r="AC72" s="153"/>
      <c r="AD72" s="363"/>
      <c r="AE72" s="146"/>
      <c r="AF72" s="146"/>
    </row>
    <row r="73" spans="1:32" ht="13.5" customHeight="1">
      <c r="A73" s="11"/>
      <c r="B73" s="11"/>
      <c r="C73" s="11"/>
      <c r="D73" s="12"/>
      <c r="E73" s="12"/>
      <c r="F73" s="150"/>
      <c r="G73" s="276"/>
      <c r="H73" s="12"/>
      <c r="I73" s="12"/>
      <c r="J73" s="433"/>
      <c r="K73" s="147" t="s">
        <v>565</v>
      </c>
      <c r="L73" s="146"/>
      <c r="M73" s="146"/>
      <c r="N73" s="146"/>
      <c r="O73" s="340">
        <v>0</v>
      </c>
      <c r="P73" s="220" t="s">
        <v>1120</v>
      </c>
      <c r="Q73" s="236"/>
      <c r="R73" s="186">
        <f>PRODUCT(O73,Q73)</f>
        <v>0</v>
      </c>
      <c r="S73" s="186">
        <f>'Kosten + Lebensdauer'!Q73</f>
        <v>60</v>
      </c>
      <c r="T73" s="147"/>
      <c r="U73" s="147"/>
      <c r="V73" s="182">
        <f>IF(S73&lt;=50,(50/S73)-1,0)</f>
        <v>0</v>
      </c>
      <c r="W73" s="148">
        <f>ROUNDUP(V73,0)</f>
        <v>0</v>
      </c>
      <c r="X73" s="145">
        <f>PRODUCT(R73,W73)</f>
        <v>0</v>
      </c>
      <c r="Y73" s="145">
        <f>KOSTENREIHE(R73,S73,1.02,W73)</f>
        <v>0</v>
      </c>
      <c r="Z73" s="145">
        <f>PRODUCT(O73,'Kosten + Lebensdauer'!V73)</f>
        <v>0</v>
      </c>
      <c r="AA73" s="145">
        <f>modul1.KOSTENREIHE(Z73,1,1.02,49)</f>
        <v>0</v>
      </c>
      <c r="AB73" s="145">
        <f>SUM(R73,Y73,Z73,AA73)</f>
        <v>0</v>
      </c>
      <c r="AC73" s="153"/>
      <c r="AD73" s="363"/>
      <c r="AE73" s="146"/>
      <c r="AF73" s="146"/>
    </row>
    <row r="74" spans="1:32" ht="14.25" customHeight="1">
      <c r="A74" s="11">
        <v>718</v>
      </c>
      <c r="B74" s="11">
        <v>738</v>
      </c>
      <c r="C74" s="11">
        <v>1084</v>
      </c>
      <c r="D74" s="12" t="s">
        <v>23</v>
      </c>
      <c r="E74" s="12" t="s">
        <v>869</v>
      </c>
      <c r="F74" s="150" t="s">
        <v>1068</v>
      </c>
      <c r="G74" s="276"/>
      <c r="H74" s="12" t="s">
        <v>1066</v>
      </c>
      <c r="I74" s="12" t="s">
        <v>24</v>
      </c>
      <c r="J74" s="49"/>
      <c r="K74" s="147" t="s">
        <v>566</v>
      </c>
      <c r="L74" s="146" t="s">
        <v>1118</v>
      </c>
      <c r="M74" s="146" t="s">
        <v>1112</v>
      </c>
      <c r="N74" s="146"/>
      <c r="O74" s="340">
        <v>0</v>
      </c>
      <c r="P74" s="220" t="s">
        <v>1120</v>
      </c>
      <c r="Q74" s="236"/>
      <c r="R74" s="186">
        <f t="shared" si="21"/>
        <v>0</v>
      </c>
      <c r="S74" s="186">
        <f>'Kosten + Lebensdauer'!Q74</f>
        <v>40</v>
      </c>
      <c r="T74" s="147"/>
      <c r="U74" s="147"/>
      <c r="V74" s="182">
        <f t="shared" si="22"/>
        <v>0.25</v>
      </c>
      <c r="W74" s="148">
        <f t="shared" si="23"/>
        <v>1</v>
      </c>
      <c r="X74" s="145">
        <f t="shared" si="24"/>
        <v>0</v>
      </c>
      <c r="Y74" s="145">
        <f t="shared" si="25"/>
        <v>0</v>
      </c>
      <c r="Z74" s="145">
        <f>PRODUCT(O74,'Kosten + Lebensdauer'!V74)</f>
        <v>0</v>
      </c>
      <c r="AA74" s="145">
        <f t="shared" si="26"/>
        <v>0</v>
      </c>
      <c r="AB74" s="145">
        <f t="shared" si="27"/>
        <v>0</v>
      </c>
      <c r="AC74" s="153"/>
      <c r="AD74" s="363"/>
      <c r="AE74" s="146"/>
      <c r="AF74" s="146"/>
    </row>
    <row r="75" spans="1:32" ht="13.5" customHeight="1">
      <c r="A75" s="11">
        <v>729</v>
      </c>
      <c r="B75" s="11">
        <v>749</v>
      </c>
      <c r="C75" s="11">
        <v>1103</v>
      </c>
      <c r="D75" s="12" t="s">
        <v>48</v>
      </c>
      <c r="E75" s="12" t="s">
        <v>869</v>
      </c>
      <c r="F75" s="150" t="s">
        <v>1068</v>
      </c>
      <c r="G75" s="276"/>
      <c r="H75" s="12" t="s">
        <v>1066</v>
      </c>
      <c r="I75" s="12" t="s">
        <v>49</v>
      </c>
      <c r="J75" s="420" t="s">
        <v>584</v>
      </c>
      <c r="K75" s="22" t="s">
        <v>5</v>
      </c>
      <c r="L75" s="12" t="s">
        <v>52</v>
      </c>
      <c r="M75" s="12" t="s">
        <v>5</v>
      </c>
      <c r="N75" s="12"/>
      <c r="O75" s="340">
        <v>0</v>
      </c>
      <c r="P75" s="25" t="s">
        <v>53</v>
      </c>
      <c r="Q75" s="236"/>
      <c r="R75" s="99">
        <f t="shared" si="21"/>
        <v>0</v>
      </c>
      <c r="S75" s="99">
        <f>'Kosten + Lebensdauer'!Q75</f>
        <v>40</v>
      </c>
      <c r="T75" s="22" t="s">
        <v>6</v>
      </c>
      <c r="U75" s="22"/>
      <c r="V75" s="181">
        <f t="shared" si="22"/>
        <v>0.25</v>
      </c>
      <c r="W75" s="121">
        <f t="shared" si="23"/>
        <v>1</v>
      </c>
      <c r="X75" s="48">
        <f t="shared" si="24"/>
        <v>0</v>
      </c>
      <c r="Y75" s="48">
        <f t="shared" si="25"/>
        <v>0</v>
      </c>
      <c r="Z75" s="48">
        <f>PRODUCT(O75,'Kosten + Lebensdauer'!V75)</f>
        <v>0</v>
      </c>
      <c r="AA75" s="48">
        <f t="shared" si="26"/>
        <v>0</v>
      </c>
      <c r="AB75" s="48">
        <f t="shared" si="27"/>
        <v>0</v>
      </c>
      <c r="AC75" s="152"/>
      <c r="AD75" s="69"/>
      <c r="AE75" s="12"/>
      <c r="AF75" s="12"/>
    </row>
    <row r="76" spans="1:32" ht="13.5" customHeight="1">
      <c r="A76" s="11">
        <v>730</v>
      </c>
      <c r="B76" s="11">
        <v>750</v>
      </c>
      <c r="C76" s="11">
        <v>1104</v>
      </c>
      <c r="D76" s="12" t="s">
        <v>54</v>
      </c>
      <c r="E76" s="12" t="s">
        <v>869</v>
      </c>
      <c r="F76" s="150" t="s">
        <v>1068</v>
      </c>
      <c r="G76" s="276"/>
      <c r="H76" s="12" t="s">
        <v>1066</v>
      </c>
      <c r="I76" s="12" t="s">
        <v>55</v>
      </c>
      <c r="J76" s="420"/>
      <c r="K76" s="22" t="s">
        <v>872</v>
      </c>
      <c r="L76" s="12" t="s">
        <v>52</v>
      </c>
      <c r="M76" s="12" t="s">
        <v>872</v>
      </c>
      <c r="N76" s="12"/>
      <c r="O76" s="340">
        <v>0</v>
      </c>
      <c r="P76" s="25" t="s">
        <v>53</v>
      </c>
      <c r="Q76" s="236"/>
      <c r="R76" s="99">
        <f t="shared" si="21"/>
        <v>0</v>
      </c>
      <c r="S76" s="99">
        <f>'Kosten + Lebensdauer'!Q76</f>
        <v>20</v>
      </c>
      <c r="T76" s="22"/>
      <c r="U76" s="22"/>
      <c r="V76" s="181">
        <f t="shared" si="22"/>
        <v>1.5</v>
      </c>
      <c r="W76" s="121">
        <f t="shared" si="23"/>
        <v>2</v>
      </c>
      <c r="X76" s="48">
        <f t="shared" si="24"/>
        <v>0</v>
      </c>
      <c r="Y76" s="48">
        <f t="shared" si="25"/>
        <v>0</v>
      </c>
      <c r="Z76" s="48">
        <f>PRODUCT(O76,'Kosten + Lebensdauer'!V76)</f>
        <v>0</v>
      </c>
      <c r="AA76" s="48">
        <f t="shared" si="26"/>
        <v>0</v>
      </c>
      <c r="AB76" s="48">
        <f t="shared" si="27"/>
        <v>0</v>
      </c>
      <c r="AC76" s="152"/>
      <c r="AD76" s="69"/>
      <c r="AE76" s="12"/>
      <c r="AF76" s="12"/>
    </row>
    <row r="77" spans="1:32" ht="13.5" customHeight="1">
      <c r="A77" s="11">
        <v>731</v>
      </c>
      <c r="B77" s="11">
        <v>752</v>
      </c>
      <c r="C77" s="11">
        <v>1100</v>
      </c>
      <c r="D77" s="12" t="s">
        <v>57</v>
      </c>
      <c r="E77" s="12" t="s">
        <v>869</v>
      </c>
      <c r="F77" s="150" t="s">
        <v>1068</v>
      </c>
      <c r="G77" s="276"/>
      <c r="H77" s="12" t="s">
        <v>1066</v>
      </c>
      <c r="I77" s="12" t="s">
        <v>58</v>
      </c>
      <c r="J77" s="420"/>
      <c r="K77" s="22" t="s">
        <v>564</v>
      </c>
      <c r="L77" s="12" t="s">
        <v>52</v>
      </c>
      <c r="M77" s="12" t="s">
        <v>14</v>
      </c>
      <c r="N77" s="12"/>
      <c r="O77" s="340">
        <v>0</v>
      </c>
      <c r="P77" s="25" t="s">
        <v>53</v>
      </c>
      <c r="Q77" s="236"/>
      <c r="R77" s="99">
        <f t="shared" si="21"/>
        <v>0</v>
      </c>
      <c r="S77" s="99">
        <f>'Kosten + Lebensdauer'!Q77</f>
        <v>10</v>
      </c>
      <c r="T77" s="22" t="s">
        <v>6</v>
      </c>
      <c r="U77" s="22"/>
      <c r="V77" s="181">
        <f t="shared" si="22"/>
        <v>4</v>
      </c>
      <c r="W77" s="121">
        <f t="shared" si="23"/>
        <v>4</v>
      </c>
      <c r="X77" s="48">
        <f t="shared" si="24"/>
        <v>0</v>
      </c>
      <c r="Y77" s="48">
        <f t="shared" si="25"/>
        <v>0</v>
      </c>
      <c r="Z77" s="48">
        <f>PRODUCT(O77,'Kosten + Lebensdauer'!V77)</f>
        <v>0</v>
      </c>
      <c r="AA77" s="48">
        <f t="shared" si="26"/>
        <v>0</v>
      </c>
      <c r="AB77" s="48">
        <f t="shared" si="27"/>
        <v>0</v>
      </c>
      <c r="AC77" s="152"/>
      <c r="AD77" s="69"/>
      <c r="AE77" s="12"/>
      <c r="AF77" s="12"/>
    </row>
    <row r="78" spans="1:32" ht="13.5" customHeight="1">
      <c r="A78" s="11">
        <v>732</v>
      </c>
      <c r="B78" s="11">
        <v>751</v>
      </c>
      <c r="C78" s="11">
        <v>1099</v>
      </c>
      <c r="D78" s="12" t="s">
        <v>60</v>
      </c>
      <c r="E78" s="12" t="s">
        <v>869</v>
      </c>
      <c r="F78" s="150" t="s">
        <v>1068</v>
      </c>
      <c r="G78" s="276"/>
      <c r="H78" s="12" t="s">
        <v>1066</v>
      </c>
      <c r="I78" s="12" t="s">
        <v>61</v>
      </c>
      <c r="J78" s="420"/>
      <c r="K78" s="22" t="s">
        <v>22</v>
      </c>
      <c r="L78" s="12" t="s">
        <v>52</v>
      </c>
      <c r="M78" s="12" t="s">
        <v>22</v>
      </c>
      <c r="N78" s="12"/>
      <c r="O78" s="340">
        <v>0</v>
      </c>
      <c r="P78" s="25" t="s">
        <v>53</v>
      </c>
      <c r="Q78" s="236"/>
      <c r="R78" s="99">
        <f t="shared" si="21"/>
        <v>0</v>
      </c>
      <c r="S78" s="99">
        <f>'Kosten + Lebensdauer'!Q78</f>
        <v>50</v>
      </c>
      <c r="T78" s="22"/>
      <c r="U78" s="22"/>
      <c r="V78" s="181">
        <f t="shared" si="22"/>
        <v>0</v>
      </c>
      <c r="W78" s="121">
        <f t="shared" si="23"/>
        <v>0</v>
      </c>
      <c r="X78" s="48">
        <f t="shared" si="24"/>
        <v>0</v>
      </c>
      <c r="Y78" s="48">
        <f t="shared" si="25"/>
        <v>0</v>
      </c>
      <c r="Z78" s="48">
        <f>PRODUCT(O78,'Kosten + Lebensdauer'!V78)</f>
        <v>0</v>
      </c>
      <c r="AA78" s="48">
        <f t="shared" si="26"/>
        <v>0</v>
      </c>
      <c r="AB78" s="48">
        <f t="shared" si="27"/>
        <v>0</v>
      </c>
      <c r="AC78" s="152"/>
      <c r="AD78" s="69"/>
      <c r="AE78" s="12"/>
      <c r="AF78" s="12"/>
    </row>
    <row r="79" spans="1:32" ht="13.5" customHeight="1">
      <c r="A79" s="11">
        <v>733</v>
      </c>
      <c r="B79" s="11">
        <v>753</v>
      </c>
      <c r="C79" s="11">
        <v>1102</v>
      </c>
      <c r="D79" s="12" t="s">
        <v>63</v>
      </c>
      <c r="E79" s="12" t="s">
        <v>869</v>
      </c>
      <c r="F79" s="150" t="s">
        <v>1068</v>
      </c>
      <c r="G79" s="276"/>
      <c r="H79" s="12" t="s">
        <v>1066</v>
      </c>
      <c r="I79" s="12" t="s">
        <v>64</v>
      </c>
      <c r="J79" s="420"/>
      <c r="K79" s="22" t="s">
        <v>581</v>
      </c>
      <c r="L79" s="12" t="s">
        <v>52</v>
      </c>
      <c r="M79" s="12" t="s">
        <v>18</v>
      </c>
      <c r="N79" s="12"/>
      <c r="O79" s="340">
        <v>0</v>
      </c>
      <c r="P79" s="25" t="s">
        <v>53</v>
      </c>
      <c r="Q79" s="236"/>
      <c r="R79" s="99">
        <f t="shared" si="21"/>
        <v>0</v>
      </c>
      <c r="S79" s="99">
        <f>'Kosten + Lebensdauer'!Q79</f>
        <v>20</v>
      </c>
      <c r="T79" s="22" t="s">
        <v>6</v>
      </c>
      <c r="U79" s="22"/>
      <c r="V79" s="181">
        <f t="shared" si="22"/>
        <v>1.5</v>
      </c>
      <c r="W79" s="121">
        <f t="shared" si="23"/>
        <v>2</v>
      </c>
      <c r="X79" s="48">
        <f t="shared" si="24"/>
        <v>0</v>
      </c>
      <c r="Y79" s="48">
        <f t="shared" si="25"/>
        <v>0</v>
      </c>
      <c r="Z79" s="48">
        <f>PRODUCT(O79,'Kosten + Lebensdauer'!V79)</f>
        <v>0</v>
      </c>
      <c r="AA79" s="48">
        <f t="shared" si="26"/>
        <v>0</v>
      </c>
      <c r="AB79" s="48">
        <f t="shared" si="27"/>
        <v>0</v>
      </c>
      <c r="AC79" s="152"/>
      <c r="AD79" s="69"/>
      <c r="AE79" s="12"/>
      <c r="AF79" s="12"/>
    </row>
    <row r="80" spans="1:32" ht="14.25" customHeight="1">
      <c r="A80" s="11">
        <v>734</v>
      </c>
      <c r="B80" s="11">
        <v>754</v>
      </c>
      <c r="C80" s="11">
        <v>1105</v>
      </c>
      <c r="D80" s="12" t="s">
        <v>66</v>
      </c>
      <c r="E80" s="12" t="s">
        <v>869</v>
      </c>
      <c r="F80" s="150" t="s">
        <v>1068</v>
      </c>
      <c r="G80" s="276"/>
      <c r="H80" s="12" t="s">
        <v>1066</v>
      </c>
      <c r="I80" s="12" t="s">
        <v>67</v>
      </c>
      <c r="J80" s="420"/>
      <c r="K80" s="22" t="s">
        <v>582</v>
      </c>
      <c r="L80" s="12" t="s">
        <v>52</v>
      </c>
      <c r="M80" s="12" t="s">
        <v>1112</v>
      </c>
      <c r="N80" s="12"/>
      <c r="O80" s="340">
        <v>0</v>
      </c>
      <c r="P80" s="25" t="s">
        <v>53</v>
      </c>
      <c r="Q80" s="236"/>
      <c r="R80" s="99">
        <f t="shared" si="21"/>
        <v>0</v>
      </c>
      <c r="S80" s="99">
        <f>'Kosten + Lebensdauer'!Q80</f>
        <v>40</v>
      </c>
      <c r="T80" s="22"/>
      <c r="U80" s="22"/>
      <c r="V80" s="181">
        <f t="shared" si="22"/>
        <v>0.25</v>
      </c>
      <c r="W80" s="121">
        <f t="shared" si="23"/>
        <v>1</v>
      </c>
      <c r="X80" s="48">
        <f t="shared" si="24"/>
        <v>0</v>
      </c>
      <c r="Y80" s="48">
        <f t="shared" si="25"/>
        <v>0</v>
      </c>
      <c r="Z80" s="48">
        <f>PRODUCT(O80,'Kosten + Lebensdauer'!V80)</f>
        <v>0</v>
      </c>
      <c r="AA80" s="48">
        <f t="shared" si="26"/>
        <v>0</v>
      </c>
      <c r="AB80" s="48">
        <f t="shared" si="27"/>
        <v>0</v>
      </c>
      <c r="AC80" s="152"/>
      <c r="AD80" s="69"/>
      <c r="AE80" s="12"/>
      <c r="AF80" s="12"/>
    </row>
    <row r="81" spans="1:32" ht="13.5" customHeight="1">
      <c r="A81" s="11">
        <v>725</v>
      </c>
      <c r="B81" s="11">
        <v>745</v>
      </c>
      <c r="C81" s="11">
        <v>1107</v>
      </c>
      <c r="D81" s="12" t="s">
        <v>68</v>
      </c>
      <c r="E81" s="12" t="s">
        <v>869</v>
      </c>
      <c r="F81" s="150" t="s">
        <v>1068</v>
      </c>
      <c r="G81" s="276"/>
      <c r="H81" s="12" t="s">
        <v>1066</v>
      </c>
      <c r="I81" s="12" t="s">
        <v>69</v>
      </c>
      <c r="J81" s="23" t="s">
        <v>70</v>
      </c>
      <c r="K81" s="23" t="s">
        <v>71</v>
      </c>
      <c r="L81" s="13" t="s">
        <v>72</v>
      </c>
      <c r="M81" s="13" t="s">
        <v>73</v>
      </c>
      <c r="N81" s="13"/>
      <c r="O81" s="340">
        <v>0</v>
      </c>
      <c r="P81" s="50" t="s">
        <v>53</v>
      </c>
      <c r="Q81" s="236"/>
      <c r="R81" s="186">
        <f t="shared" si="21"/>
        <v>0</v>
      </c>
      <c r="S81" s="186">
        <f>'Kosten + Lebensdauer'!Q81</f>
        <v>15</v>
      </c>
      <c r="T81" s="23"/>
      <c r="U81" s="23"/>
      <c r="V81" s="179">
        <f t="shared" si="22"/>
        <v>2.3333333333333335</v>
      </c>
      <c r="W81" s="86">
        <f t="shared" si="23"/>
        <v>3</v>
      </c>
      <c r="X81" s="85">
        <f t="shared" si="24"/>
        <v>0</v>
      </c>
      <c r="Y81" s="85">
        <f t="shared" si="25"/>
        <v>0</v>
      </c>
      <c r="Z81" s="145">
        <f>PRODUCT(O81,'Kosten + Lebensdauer'!V81)</f>
        <v>0</v>
      </c>
      <c r="AA81" s="145">
        <f t="shared" si="26"/>
        <v>0</v>
      </c>
      <c r="AB81" s="85">
        <f t="shared" si="27"/>
        <v>0</v>
      </c>
      <c r="AC81" s="151"/>
      <c r="AD81" s="111"/>
      <c r="AE81" s="13"/>
      <c r="AF81" s="13"/>
    </row>
    <row r="82" spans="1:32" ht="13.5" customHeight="1">
      <c r="A82" s="11">
        <v>726</v>
      </c>
      <c r="B82" s="11">
        <v>746</v>
      </c>
      <c r="C82" s="11">
        <v>1110</v>
      </c>
      <c r="D82" s="12" t="s">
        <v>74</v>
      </c>
      <c r="E82" s="12" t="s">
        <v>869</v>
      </c>
      <c r="F82" s="150" t="s">
        <v>1068</v>
      </c>
      <c r="G82" s="276"/>
      <c r="H82" s="12" t="s">
        <v>1066</v>
      </c>
      <c r="I82" s="12" t="s">
        <v>75</v>
      </c>
      <c r="J82" s="420" t="s">
        <v>76</v>
      </c>
      <c r="K82" s="22" t="s">
        <v>872</v>
      </c>
      <c r="L82" s="12" t="s">
        <v>78</v>
      </c>
      <c r="M82" s="12" t="s">
        <v>872</v>
      </c>
      <c r="N82" s="12"/>
      <c r="O82" s="340">
        <v>0</v>
      </c>
      <c r="P82" s="25" t="s">
        <v>53</v>
      </c>
      <c r="Q82" s="236"/>
      <c r="R82" s="99">
        <f t="shared" si="21"/>
        <v>0</v>
      </c>
      <c r="S82" s="99">
        <f>'Kosten + Lebensdauer'!Q82</f>
        <v>15</v>
      </c>
      <c r="T82" s="22"/>
      <c r="U82" s="22"/>
      <c r="V82" s="181">
        <f t="shared" si="22"/>
        <v>2.3333333333333335</v>
      </c>
      <c r="W82" s="121">
        <f t="shared" si="23"/>
        <v>3</v>
      </c>
      <c r="X82" s="48">
        <f t="shared" si="24"/>
        <v>0</v>
      </c>
      <c r="Y82" s="48">
        <f t="shared" si="25"/>
        <v>0</v>
      </c>
      <c r="Z82" s="48">
        <f>PRODUCT(O82,'Kosten + Lebensdauer'!V82)</f>
        <v>0</v>
      </c>
      <c r="AA82" s="48">
        <f t="shared" si="26"/>
        <v>0</v>
      </c>
      <c r="AB82" s="48">
        <f t="shared" si="27"/>
        <v>0</v>
      </c>
      <c r="AC82" s="152"/>
      <c r="AD82" s="69"/>
      <c r="AE82" s="12"/>
      <c r="AF82" s="12"/>
    </row>
    <row r="83" spans="1:32" ht="13.5" customHeight="1">
      <c r="A83" s="11">
        <v>727</v>
      </c>
      <c r="B83" s="11">
        <v>747</v>
      </c>
      <c r="C83" s="11">
        <v>1109</v>
      </c>
      <c r="D83" s="12" t="s">
        <v>79</v>
      </c>
      <c r="E83" s="12" t="s">
        <v>869</v>
      </c>
      <c r="F83" s="150" t="s">
        <v>1068</v>
      </c>
      <c r="G83" s="276"/>
      <c r="H83" s="12" t="s">
        <v>1066</v>
      </c>
      <c r="I83" s="12" t="s">
        <v>80</v>
      </c>
      <c r="J83" s="420"/>
      <c r="K83" s="22" t="s">
        <v>22</v>
      </c>
      <c r="L83" s="12" t="s">
        <v>78</v>
      </c>
      <c r="M83" s="12" t="s">
        <v>22</v>
      </c>
      <c r="N83" s="12"/>
      <c r="O83" s="340">
        <v>0</v>
      </c>
      <c r="P83" s="25" t="s">
        <v>53</v>
      </c>
      <c r="Q83" s="236"/>
      <c r="R83" s="99">
        <f t="shared" si="21"/>
        <v>0</v>
      </c>
      <c r="S83" s="99">
        <f>'Kosten + Lebensdauer'!Q83</f>
        <v>35</v>
      </c>
      <c r="T83" s="22"/>
      <c r="U83" s="22"/>
      <c r="V83" s="181">
        <f t="shared" si="22"/>
        <v>0.4285714285714286</v>
      </c>
      <c r="W83" s="121">
        <f t="shared" si="23"/>
        <v>1</v>
      </c>
      <c r="X83" s="48">
        <f t="shared" si="24"/>
        <v>0</v>
      </c>
      <c r="Y83" s="48">
        <f t="shared" si="25"/>
        <v>0</v>
      </c>
      <c r="Z83" s="48">
        <f>PRODUCT(O83,'Kosten + Lebensdauer'!V83)</f>
        <v>0</v>
      </c>
      <c r="AA83" s="48">
        <f t="shared" si="26"/>
        <v>0</v>
      </c>
      <c r="AB83" s="48">
        <f t="shared" si="27"/>
        <v>0</v>
      </c>
      <c r="AC83" s="152"/>
      <c r="AD83" s="69"/>
      <c r="AE83" s="12"/>
      <c r="AF83" s="12"/>
    </row>
    <row r="84" spans="1:32" ht="13.5" customHeight="1">
      <c r="A84" s="11">
        <v>728</v>
      </c>
      <c r="B84" s="11">
        <v>748</v>
      </c>
      <c r="C84" s="11">
        <v>1111</v>
      </c>
      <c r="D84" s="12" t="s">
        <v>82</v>
      </c>
      <c r="E84" s="12" t="s">
        <v>869</v>
      </c>
      <c r="F84" s="150" t="s">
        <v>1068</v>
      </c>
      <c r="G84" s="276"/>
      <c r="H84" s="12" t="s">
        <v>1066</v>
      </c>
      <c r="I84" s="12" t="s">
        <v>83</v>
      </c>
      <c r="J84" s="420"/>
      <c r="K84" s="22" t="s">
        <v>587</v>
      </c>
      <c r="L84" s="12" t="s">
        <v>78</v>
      </c>
      <c r="M84" s="12" t="s">
        <v>1112</v>
      </c>
      <c r="N84" s="12"/>
      <c r="O84" s="340">
        <v>0</v>
      </c>
      <c r="P84" s="25" t="s">
        <v>53</v>
      </c>
      <c r="Q84" s="236"/>
      <c r="R84" s="99">
        <f t="shared" si="21"/>
        <v>0</v>
      </c>
      <c r="S84" s="99">
        <f>'Kosten + Lebensdauer'!Q84</f>
        <v>30</v>
      </c>
      <c r="T84" s="22"/>
      <c r="U84" s="22"/>
      <c r="V84" s="181">
        <f t="shared" si="22"/>
        <v>0.6666666666666667</v>
      </c>
      <c r="W84" s="121">
        <f t="shared" si="23"/>
        <v>1</v>
      </c>
      <c r="X84" s="48">
        <f t="shared" si="24"/>
        <v>0</v>
      </c>
      <c r="Y84" s="48">
        <f t="shared" si="25"/>
        <v>0</v>
      </c>
      <c r="Z84" s="48">
        <f>PRODUCT(O84,'Kosten + Lebensdauer'!V84)</f>
        <v>0</v>
      </c>
      <c r="AA84" s="48">
        <f t="shared" si="26"/>
        <v>0</v>
      </c>
      <c r="AB84" s="48">
        <f t="shared" si="27"/>
        <v>0</v>
      </c>
      <c r="AC84" s="152"/>
      <c r="AD84" s="69"/>
      <c r="AE84" s="12"/>
      <c r="AF84" s="12"/>
    </row>
    <row r="85" spans="1:32" ht="14.25" customHeight="1">
      <c r="A85" s="11">
        <v>709</v>
      </c>
      <c r="B85" s="11">
        <v>729</v>
      </c>
      <c r="C85" s="11">
        <v>1119</v>
      </c>
      <c r="D85" s="12" t="s">
        <v>85</v>
      </c>
      <c r="E85" s="12" t="s">
        <v>869</v>
      </c>
      <c r="F85" s="150" t="s">
        <v>1068</v>
      </c>
      <c r="G85" s="276"/>
      <c r="H85" s="12" t="s">
        <v>1066</v>
      </c>
      <c r="I85" s="12" t="s">
        <v>86</v>
      </c>
      <c r="J85" s="433" t="s">
        <v>87</v>
      </c>
      <c r="K85" s="23" t="s">
        <v>585</v>
      </c>
      <c r="L85" s="13" t="s">
        <v>89</v>
      </c>
      <c r="M85" s="13" t="s">
        <v>1112</v>
      </c>
      <c r="N85" s="13"/>
      <c r="O85" s="340">
        <v>0</v>
      </c>
      <c r="P85" s="50" t="s">
        <v>90</v>
      </c>
      <c r="Q85" s="236"/>
      <c r="R85" s="186">
        <f t="shared" si="21"/>
        <v>0</v>
      </c>
      <c r="S85" s="186">
        <f>'Kosten + Lebensdauer'!Q85</f>
        <v>40</v>
      </c>
      <c r="T85" s="23" t="s">
        <v>91</v>
      </c>
      <c r="U85" s="23"/>
      <c r="V85" s="179">
        <f t="shared" si="22"/>
        <v>0.25</v>
      </c>
      <c r="W85" s="86">
        <f t="shared" si="23"/>
        <v>1</v>
      </c>
      <c r="X85" s="85">
        <f t="shared" si="24"/>
        <v>0</v>
      </c>
      <c r="Y85" s="85">
        <f t="shared" si="25"/>
        <v>0</v>
      </c>
      <c r="Z85" s="145">
        <f>PRODUCT(O85,'Kosten + Lebensdauer'!V85)</f>
        <v>0</v>
      </c>
      <c r="AA85" s="85">
        <f t="shared" si="26"/>
        <v>0</v>
      </c>
      <c r="AB85" s="85">
        <f t="shared" si="27"/>
        <v>0</v>
      </c>
      <c r="AC85" s="151"/>
      <c r="AD85" s="111"/>
      <c r="AE85" s="13"/>
      <c r="AF85" s="13"/>
    </row>
    <row r="86" spans="1:32" ht="13.5" customHeight="1">
      <c r="A86" s="11">
        <v>704</v>
      </c>
      <c r="B86" s="11">
        <v>724</v>
      </c>
      <c r="C86" s="11">
        <v>1116</v>
      </c>
      <c r="D86" s="12" t="s">
        <v>92</v>
      </c>
      <c r="E86" s="12" t="s">
        <v>869</v>
      </c>
      <c r="F86" s="150" t="s">
        <v>1068</v>
      </c>
      <c r="G86" s="276"/>
      <c r="H86" s="12" t="s">
        <v>1066</v>
      </c>
      <c r="I86" s="12" t="s">
        <v>93</v>
      </c>
      <c r="J86" s="433"/>
      <c r="K86" s="23" t="s">
        <v>18</v>
      </c>
      <c r="L86" s="13" t="s">
        <v>89</v>
      </c>
      <c r="M86" s="13" t="s">
        <v>18</v>
      </c>
      <c r="N86" s="13"/>
      <c r="O86" s="340">
        <v>0</v>
      </c>
      <c r="P86" s="50" t="s">
        <v>90</v>
      </c>
      <c r="Q86" s="236"/>
      <c r="R86" s="186">
        <f t="shared" si="21"/>
        <v>0</v>
      </c>
      <c r="S86" s="186">
        <f>'Kosten + Lebensdauer'!Q86</f>
        <v>35</v>
      </c>
      <c r="T86" s="23"/>
      <c r="U86" s="23"/>
      <c r="V86" s="179">
        <f t="shared" si="22"/>
        <v>0.4285714285714286</v>
      </c>
      <c r="W86" s="86">
        <f t="shared" si="23"/>
        <v>1</v>
      </c>
      <c r="X86" s="85">
        <f t="shared" si="24"/>
        <v>0</v>
      </c>
      <c r="Y86" s="85">
        <f t="shared" si="25"/>
        <v>0</v>
      </c>
      <c r="Z86" s="145">
        <f>PRODUCT(O86,'Kosten + Lebensdauer'!V86)</f>
        <v>0</v>
      </c>
      <c r="AA86" s="85">
        <f t="shared" si="26"/>
        <v>0</v>
      </c>
      <c r="AB86" s="85">
        <f t="shared" si="27"/>
        <v>0</v>
      </c>
      <c r="AC86" s="151"/>
      <c r="AD86" s="111"/>
      <c r="AE86" s="13"/>
      <c r="AF86" s="13"/>
    </row>
    <row r="87" spans="1:32" ht="13.5" customHeight="1">
      <c r="A87" s="11">
        <v>705</v>
      </c>
      <c r="B87" s="11">
        <v>725</v>
      </c>
      <c r="C87" s="11">
        <v>1118</v>
      </c>
      <c r="D87" s="12" t="s">
        <v>95</v>
      </c>
      <c r="E87" s="12" t="s">
        <v>869</v>
      </c>
      <c r="F87" s="150" t="s">
        <v>1068</v>
      </c>
      <c r="G87" s="276"/>
      <c r="H87" s="12" t="s">
        <v>1066</v>
      </c>
      <c r="I87" s="12" t="s">
        <v>96</v>
      </c>
      <c r="J87" s="433"/>
      <c r="K87" s="23" t="s">
        <v>872</v>
      </c>
      <c r="L87" s="13" t="s">
        <v>89</v>
      </c>
      <c r="M87" s="13" t="s">
        <v>872</v>
      </c>
      <c r="N87" s="13"/>
      <c r="O87" s="340">
        <v>0</v>
      </c>
      <c r="P87" s="50" t="s">
        <v>90</v>
      </c>
      <c r="Q87" s="236"/>
      <c r="R87" s="186">
        <f t="shared" si="21"/>
        <v>0</v>
      </c>
      <c r="S87" s="186">
        <f>'Kosten + Lebensdauer'!Q87</f>
        <v>25</v>
      </c>
      <c r="T87" s="23"/>
      <c r="U87" s="23"/>
      <c r="V87" s="179">
        <f t="shared" si="22"/>
        <v>1</v>
      </c>
      <c r="W87" s="86">
        <f t="shared" si="23"/>
        <v>1</v>
      </c>
      <c r="X87" s="85">
        <f t="shared" si="24"/>
        <v>0</v>
      </c>
      <c r="Y87" s="85">
        <f t="shared" si="25"/>
        <v>0</v>
      </c>
      <c r="Z87" s="145">
        <f>PRODUCT(O87,'Kosten + Lebensdauer'!V87)</f>
        <v>0</v>
      </c>
      <c r="AA87" s="85">
        <f t="shared" si="26"/>
        <v>0</v>
      </c>
      <c r="AB87" s="85">
        <f t="shared" si="27"/>
        <v>0</v>
      </c>
      <c r="AC87" s="151"/>
      <c r="AD87" s="111"/>
      <c r="AE87" s="13"/>
      <c r="AF87" s="13"/>
    </row>
    <row r="88" spans="1:32" ht="13.5" customHeight="1">
      <c r="A88" s="11">
        <v>706</v>
      </c>
      <c r="B88" s="11">
        <v>727</v>
      </c>
      <c r="C88" s="11">
        <v>1115</v>
      </c>
      <c r="D88" s="12" t="s">
        <v>98</v>
      </c>
      <c r="E88" s="12" t="s">
        <v>869</v>
      </c>
      <c r="F88" s="150" t="s">
        <v>1068</v>
      </c>
      <c r="G88" s="276"/>
      <c r="H88" s="12" t="s">
        <v>1066</v>
      </c>
      <c r="I88" s="12" t="s">
        <v>99</v>
      </c>
      <c r="J88" s="433"/>
      <c r="K88" s="23" t="s">
        <v>563</v>
      </c>
      <c r="L88" s="13" t="s">
        <v>89</v>
      </c>
      <c r="M88" s="13" t="s">
        <v>10</v>
      </c>
      <c r="N88" s="13"/>
      <c r="O88" s="340">
        <v>0</v>
      </c>
      <c r="P88" s="50" t="s">
        <v>90</v>
      </c>
      <c r="Q88" s="236"/>
      <c r="R88" s="186">
        <f t="shared" si="21"/>
        <v>0</v>
      </c>
      <c r="S88" s="186">
        <f>'Kosten + Lebensdauer'!Q88</f>
        <v>35</v>
      </c>
      <c r="T88" s="23" t="s">
        <v>6</v>
      </c>
      <c r="U88" s="23"/>
      <c r="V88" s="179">
        <f t="shared" si="22"/>
        <v>0.4285714285714286</v>
      </c>
      <c r="W88" s="86">
        <f t="shared" si="23"/>
        <v>1</v>
      </c>
      <c r="X88" s="85">
        <f t="shared" si="24"/>
        <v>0</v>
      </c>
      <c r="Y88" s="85">
        <f t="shared" si="25"/>
        <v>0</v>
      </c>
      <c r="Z88" s="145">
        <f>PRODUCT(O88,'Kosten + Lebensdauer'!V88)</f>
        <v>0</v>
      </c>
      <c r="AA88" s="85">
        <f t="shared" si="26"/>
        <v>0</v>
      </c>
      <c r="AB88" s="85">
        <f t="shared" si="27"/>
        <v>0</v>
      </c>
      <c r="AC88" s="151"/>
      <c r="AD88" s="111"/>
      <c r="AE88" s="13"/>
      <c r="AF88" s="13"/>
    </row>
    <row r="89" spans="1:32" ht="13.5" customHeight="1">
      <c r="A89" s="11">
        <v>707</v>
      </c>
      <c r="B89" s="11">
        <v>728</v>
      </c>
      <c r="C89" s="11">
        <v>1114</v>
      </c>
      <c r="D89" s="12" t="s">
        <v>101</v>
      </c>
      <c r="E89" s="12" t="s">
        <v>869</v>
      </c>
      <c r="F89" s="150" t="s">
        <v>1068</v>
      </c>
      <c r="G89" s="276"/>
      <c r="H89" s="12" t="s">
        <v>1066</v>
      </c>
      <c r="I89" s="12" t="s">
        <v>102</v>
      </c>
      <c r="J89" s="433"/>
      <c r="K89" s="23" t="s">
        <v>564</v>
      </c>
      <c r="L89" s="13" t="s">
        <v>89</v>
      </c>
      <c r="M89" s="13" t="s">
        <v>14</v>
      </c>
      <c r="N89" s="13"/>
      <c r="O89" s="340">
        <v>0</v>
      </c>
      <c r="P89" s="50" t="s">
        <v>90</v>
      </c>
      <c r="Q89" s="236"/>
      <c r="R89" s="186">
        <f t="shared" si="21"/>
        <v>0</v>
      </c>
      <c r="S89" s="186">
        <f>'Kosten + Lebensdauer'!Q89</f>
        <v>15</v>
      </c>
      <c r="T89" s="23" t="s">
        <v>6</v>
      </c>
      <c r="U89" s="23"/>
      <c r="V89" s="179">
        <f t="shared" si="22"/>
        <v>2.3333333333333335</v>
      </c>
      <c r="W89" s="86">
        <f t="shared" si="23"/>
        <v>3</v>
      </c>
      <c r="X89" s="85">
        <f t="shared" si="24"/>
        <v>0</v>
      </c>
      <c r="Y89" s="85">
        <f t="shared" si="25"/>
        <v>0</v>
      </c>
      <c r="Z89" s="145">
        <f>PRODUCT(O89,'Kosten + Lebensdauer'!V89)</f>
        <v>0</v>
      </c>
      <c r="AA89" s="85">
        <f t="shared" si="26"/>
        <v>0</v>
      </c>
      <c r="AB89" s="85">
        <f t="shared" si="27"/>
        <v>0</v>
      </c>
      <c r="AC89" s="151"/>
      <c r="AD89" s="111"/>
      <c r="AE89" s="13"/>
      <c r="AF89" s="13"/>
    </row>
    <row r="90" spans="1:32" ht="13.5" customHeight="1">
      <c r="A90" s="11">
        <v>708</v>
      </c>
      <c r="B90" s="11">
        <v>726</v>
      </c>
      <c r="C90" s="11">
        <v>1113</v>
      </c>
      <c r="D90" s="12" t="s">
        <v>104</v>
      </c>
      <c r="E90" s="12" t="s">
        <v>869</v>
      </c>
      <c r="F90" s="150" t="s">
        <v>1068</v>
      </c>
      <c r="G90" s="276"/>
      <c r="H90" s="12" t="s">
        <v>1066</v>
      </c>
      <c r="I90" s="12" t="s">
        <v>105</v>
      </c>
      <c r="J90" s="433"/>
      <c r="K90" s="23" t="s">
        <v>22</v>
      </c>
      <c r="L90" s="13" t="s">
        <v>89</v>
      </c>
      <c r="M90" s="13" t="s">
        <v>22</v>
      </c>
      <c r="N90" s="13"/>
      <c r="O90" s="340">
        <v>0</v>
      </c>
      <c r="P90" s="50" t="s">
        <v>90</v>
      </c>
      <c r="Q90" s="236"/>
      <c r="R90" s="186">
        <f t="shared" si="21"/>
        <v>0</v>
      </c>
      <c r="S90" s="186">
        <f>'Kosten + Lebensdauer'!Q90</f>
        <v>50</v>
      </c>
      <c r="T90" s="23"/>
      <c r="U90" s="23"/>
      <c r="V90" s="179">
        <f t="shared" si="22"/>
        <v>0</v>
      </c>
      <c r="W90" s="86">
        <f t="shared" si="23"/>
        <v>0</v>
      </c>
      <c r="X90" s="85">
        <f t="shared" si="24"/>
        <v>0</v>
      </c>
      <c r="Y90" s="85">
        <f t="shared" si="25"/>
        <v>0</v>
      </c>
      <c r="Z90" s="145">
        <f>PRODUCT(O90,'Kosten + Lebensdauer'!V90)</f>
        <v>0</v>
      </c>
      <c r="AA90" s="85">
        <f t="shared" si="26"/>
        <v>0</v>
      </c>
      <c r="AB90" s="85">
        <f t="shared" si="27"/>
        <v>0</v>
      </c>
      <c r="AC90" s="151"/>
      <c r="AD90" s="111"/>
      <c r="AE90" s="13"/>
      <c r="AF90" s="13"/>
    </row>
    <row r="91" spans="1:32" ht="15.75" customHeight="1">
      <c r="A91" s="11"/>
      <c r="B91" s="11"/>
      <c r="C91" s="11"/>
      <c r="D91" s="12"/>
      <c r="E91" s="12"/>
      <c r="F91" s="150"/>
      <c r="G91" s="275">
        <v>532</v>
      </c>
      <c r="H91" s="16"/>
      <c r="I91" s="16"/>
      <c r="J91" s="310" t="s">
        <v>107</v>
      </c>
      <c r="K91" s="22"/>
      <c r="L91" s="12"/>
      <c r="M91" s="12"/>
      <c r="N91" s="12"/>
      <c r="O91" s="339"/>
      <c r="P91" s="47"/>
      <c r="Q91" s="238"/>
      <c r="R91" s="99"/>
      <c r="S91" s="99"/>
      <c r="T91" s="22"/>
      <c r="U91" s="22"/>
      <c r="V91" s="181"/>
      <c r="W91" s="121"/>
      <c r="X91" s="48"/>
      <c r="Y91" s="48"/>
      <c r="Z91" s="48"/>
      <c r="AA91" s="48"/>
      <c r="AB91" s="48"/>
      <c r="AC91" s="152"/>
      <c r="AD91" s="69"/>
      <c r="AE91" s="12"/>
      <c r="AF91" s="12"/>
    </row>
    <row r="92" spans="1:32" ht="13.5" customHeight="1">
      <c r="A92" s="11">
        <v>746</v>
      </c>
      <c r="B92" s="11">
        <v>766</v>
      </c>
      <c r="C92" s="11">
        <v>1158</v>
      </c>
      <c r="D92" s="12" t="s">
        <v>108</v>
      </c>
      <c r="E92" s="12" t="s">
        <v>869</v>
      </c>
      <c r="F92" s="150" t="s">
        <v>1068</v>
      </c>
      <c r="G92" s="276"/>
      <c r="H92" s="12" t="s">
        <v>107</v>
      </c>
      <c r="I92" s="24"/>
      <c r="J92" s="420" t="s">
        <v>109</v>
      </c>
      <c r="K92" s="22" t="s">
        <v>1119</v>
      </c>
      <c r="L92" s="12" t="s">
        <v>111</v>
      </c>
      <c r="M92" s="12" t="s">
        <v>1119</v>
      </c>
      <c r="N92" s="12"/>
      <c r="O92" s="340">
        <v>0</v>
      </c>
      <c r="P92" s="25" t="s">
        <v>1120</v>
      </c>
      <c r="Q92" s="236"/>
      <c r="R92" s="99">
        <f aca="true" t="shared" si="28" ref="R92:R113">PRODUCT(O92,Q92)</f>
        <v>0</v>
      </c>
      <c r="S92" s="99">
        <f>'Kosten + Lebensdauer'!Q92</f>
        <v>40</v>
      </c>
      <c r="T92" s="22"/>
      <c r="U92" s="22"/>
      <c r="V92" s="181">
        <f aca="true" t="shared" si="29" ref="V92:V113">IF(S92&lt;=50,(50/S92)-1,0)</f>
        <v>0.25</v>
      </c>
      <c r="W92" s="121">
        <f aca="true" t="shared" si="30" ref="W92:W113">ROUNDUP(V92,0)</f>
        <v>1</v>
      </c>
      <c r="X92" s="48">
        <f aca="true" t="shared" si="31" ref="X92:X113">PRODUCT(R92,W92)</f>
        <v>0</v>
      </c>
      <c r="Y92" s="48">
        <f aca="true" t="shared" si="32" ref="Y92:Y113">KOSTENREIHE(R92,S92,1.02,W92)</f>
        <v>0</v>
      </c>
      <c r="Z92" s="48">
        <f>PRODUCT(O92,'Kosten + Lebensdauer'!V92)</f>
        <v>0</v>
      </c>
      <c r="AA92" s="48">
        <f aca="true" t="shared" si="33" ref="AA92:AA113">modul1.KOSTENREIHE(Z92,1,1.02,49)</f>
        <v>0</v>
      </c>
      <c r="AB92" s="48">
        <f aca="true" t="shared" si="34" ref="AB92:AB113">SUM(R92,Y92,Z92,AA92)</f>
        <v>0</v>
      </c>
      <c r="AC92" s="152"/>
      <c r="AD92" s="69"/>
      <c r="AE92" s="12"/>
      <c r="AF92" s="12"/>
    </row>
    <row r="93" spans="1:32" ht="13.5" customHeight="1">
      <c r="A93" s="11">
        <v>747</v>
      </c>
      <c r="B93" s="11">
        <v>767</v>
      </c>
      <c r="C93" s="11">
        <v>1159</v>
      </c>
      <c r="D93" s="12" t="s">
        <v>112</v>
      </c>
      <c r="E93" s="12" t="s">
        <v>869</v>
      </c>
      <c r="F93" s="150" t="s">
        <v>1068</v>
      </c>
      <c r="G93" s="276"/>
      <c r="H93" s="12" t="s">
        <v>107</v>
      </c>
      <c r="I93" s="24"/>
      <c r="J93" s="420"/>
      <c r="K93" s="22" t="s">
        <v>887</v>
      </c>
      <c r="L93" s="12" t="s">
        <v>111</v>
      </c>
      <c r="M93" s="12" t="s">
        <v>887</v>
      </c>
      <c r="N93" s="12"/>
      <c r="O93" s="340">
        <v>0</v>
      </c>
      <c r="P93" s="25" t="s">
        <v>1120</v>
      </c>
      <c r="Q93" s="236"/>
      <c r="R93" s="99">
        <f t="shared" si="28"/>
        <v>0</v>
      </c>
      <c r="S93" s="99">
        <f>'Kosten + Lebensdauer'!Q93</f>
        <v>50</v>
      </c>
      <c r="T93" s="22"/>
      <c r="U93" s="22"/>
      <c r="V93" s="181">
        <f t="shared" si="29"/>
        <v>0</v>
      </c>
      <c r="W93" s="121">
        <f t="shared" si="30"/>
        <v>0</v>
      </c>
      <c r="X93" s="48">
        <f t="shared" si="31"/>
        <v>0</v>
      </c>
      <c r="Y93" s="48">
        <f t="shared" si="32"/>
        <v>0</v>
      </c>
      <c r="Z93" s="48">
        <f>PRODUCT(O93,'Kosten + Lebensdauer'!V93)</f>
        <v>0</v>
      </c>
      <c r="AA93" s="48">
        <f t="shared" si="33"/>
        <v>0</v>
      </c>
      <c r="AB93" s="48">
        <f t="shared" si="34"/>
        <v>0</v>
      </c>
      <c r="AC93" s="152"/>
      <c r="AD93" s="69"/>
      <c r="AE93" s="12"/>
      <c r="AF93" s="12"/>
    </row>
    <row r="94" spans="1:32" ht="13.5" customHeight="1">
      <c r="A94" s="11">
        <v>748</v>
      </c>
      <c r="B94" s="11">
        <v>768</v>
      </c>
      <c r="C94" s="11">
        <v>1163</v>
      </c>
      <c r="D94" s="12" t="s">
        <v>114</v>
      </c>
      <c r="E94" s="12" t="s">
        <v>869</v>
      </c>
      <c r="F94" s="150" t="s">
        <v>1068</v>
      </c>
      <c r="G94" s="276"/>
      <c r="H94" s="12" t="s">
        <v>107</v>
      </c>
      <c r="I94" s="24"/>
      <c r="J94" s="420"/>
      <c r="K94" s="22" t="s">
        <v>116</v>
      </c>
      <c r="L94" s="12" t="s">
        <v>111</v>
      </c>
      <c r="M94" s="12" t="s">
        <v>116</v>
      </c>
      <c r="N94" s="12"/>
      <c r="O94" s="340">
        <v>0</v>
      </c>
      <c r="P94" s="25" t="s">
        <v>1120</v>
      </c>
      <c r="Q94" s="236"/>
      <c r="R94" s="99">
        <f t="shared" si="28"/>
        <v>0</v>
      </c>
      <c r="S94" s="99">
        <f>'Kosten + Lebensdauer'!Q94</f>
        <v>20</v>
      </c>
      <c r="T94" s="71" t="s">
        <v>117</v>
      </c>
      <c r="U94" s="22"/>
      <c r="V94" s="181">
        <f t="shared" si="29"/>
        <v>1.5</v>
      </c>
      <c r="W94" s="121">
        <f t="shared" si="30"/>
        <v>2</v>
      </c>
      <c r="X94" s="48">
        <f t="shared" si="31"/>
        <v>0</v>
      </c>
      <c r="Y94" s="48">
        <f t="shared" si="32"/>
        <v>0</v>
      </c>
      <c r="Z94" s="48">
        <f>PRODUCT(O94,'Kosten + Lebensdauer'!V94)</f>
        <v>0</v>
      </c>
      <c r="AA94" s="48">
        <f t="shared" si="33"/>
        <v>0</v>
      </c>
      <c r="AB94" s="48">
        <f t="shared" si="34"/>
        <v>0</v>
      </c>
      <c r="AC94" s="152"/>
      <c r="AD94" s="69"/>
      <c r="AE94" s="12"/>
      <c r="AF94" s="12"/>
    </row>
    <row r="95" spans="1:32" ht="13.5" customHeight="1">
      <c r="A95" s="11">
        <v>749</v>
      </c>
      <c r="B95" s="11">
        <v>769</v>
      </c>
      <c r="C95" s="11">
        <v>1162</v>
      </c>
      <c r="D95" s="12" t="s">
        <v>118</v>
      </c>
      <c r="E95" s="12" t="s">
        <v>869</v>
      </c>
      <c r="F95" s="150" t="s">
        <v>1068</v>
      </c>
      <c r="G95" s="276"/>
      <c r="H95" s="12" t="s">
        <v>107</v>
      </c>
      <c r="I95" s="24"/>
      <c r="J95" s="420"/>
      <c r="K95" s="22" t="s">
        <v>120</v>
      </c>
      <c r="L95" s="12" t="s">
        <v>111</v>
      </c>
      <c r="M95" s="12" t="s">
        <v>120</v>
      </c>
      <c r="N95" s="12"/>
      <c r="O95" s="340">
        <v>0</v>
      </c>
      <c r="P95" s="25" t="s">
        <v>1120</v>
      </c>
      <c r="Q95" s="236"/>
      <c r="R95" s="99">
        <f t="shared" si="28"/>
        <v>0</v>
      </c>
      <c r="S95" s="99">
        <f>'Kosten + Lebensdauer'!Q95</f>
        <v>10</v>
      </c>
      <c r="T95" s="71" t="s">
        <v>117</v>
      </c>
      <c r="U95" s="22"/>
      <c r="V95" s="181">
        <f t="shared" si="29"/>
        <v>4</v>
      </c>
      <c r="W95" s="121">
        <f t="shared" si="30"/>
        <v>4</v>
      </c>
      <c r="X95" s="48">
        <f t="shared" si="31"/>
        <v>0</v>
      </c>
      <c r="Y95" s="48">
        <f t="shared" si="32"/>
        <v>0</v>
      </c>
      <c r="Z95" s="48">
        <f>PRODUCT(O95,'Kosten + Lebensdauer'!V95)</f>
        <v>0</v>
      </c>
      <c r="AA95" s="48">
        <f t="shared" si="33"/>
        <v>0</v>
      </c>
      <c r="AB95" s="48">
        <f t="shared" si="34"/>
        <v>0</v>
      </c>
      <c r="AC95" s="152"/>
      <c r="AD95" s="69"/>
      <c r="AE95" s="12"/>
      <c r="AF95" s="12"/>
    </row>
    <row r="96" spans="1:32" ht="13.5" customHeight="1">
      <c r="A96" s="11">
        <v>750</v>
      </c>
      <c r="B96" s="11">
        <v>770</v>
      </c>
      <c r="C96" s="11">
        <v>1160</v>
      </c>
      <c r="D96" s="12" t="s">
        <v>121</v>
      </c>
      <c r="E96" s="12" t="s">
        <v>869</v>
      </c>
      <c r="F96" s="150" t="s">
        <v>1068</v>
      </c>
      <c r="G96" s="276"/>
      <c r="H96" s="12" t="s">
        <v>107</v>
      </c>
      <c r="I96" s="24"/>
      <c r="J96" s="420"/>
      <c r="K96" s="22" t="s">
        <v>588</v>
      </c>
      <c r="L96" s="12" t="s">
        <v>111</v>
      </c>
      <c r="M96" s="12" t="s">
        <v>123</v>
      </c>
      <c r="N96" s="12"/>
      <c r="O96" s="340">
        <v>0</v>
      </c>
      <c r="P96" s="25" t="s">
        <v>1120</v>
      </c>
      <c r="Q96" s="236"/>
      <c r="R96" s="99">
        <f t="shared" si="28"/>
        <v>0</v>
      </c>
      <c r="S96" s="99">
        <f>'Kosten + Lebensdauer'!Q96</f>
        <v>25</v>
      </c>
      <c r="T96" s="22"/>
      <c r="U96" s="22"/>
      <c r="V96" s="181">
        <f t="shared" si="29"/>
        <v>1</v>
      </c>
      <c r="W96" s="121">
        <f t="shared" si="30"/>
        <v>1</v>
      </c>
      <c r="X96" s="48">
        <f t="shared" si="31"/>
        <v>0</v>
      </c>
      <c r="Y96" s="48">
        <f t="shared" si="32"/>
        <v>0</v>
      </c>
      <c r="Z96" s="48">
        <f>PRODUCT(O96,'Kosten + Lebensdauer'!V96)</f>
        <v>0</v>
      </c>
      <c r="AA96" s="48">
        <f t="shared" si="33"/>
        <v>0</v>
      </c>
      <c r="AB96" s="48">
        <f t="shared" si="34"/>
        <v>0</v>
      </c>
      <c r="AC96" s="152"/>
      <c r="AD96" s="69"/>
      <c r="AE96" s="12"/>
      <c r="AF96" s="12"/>
    </row>
    <row r="97" spans="1:32" ht="13.5" customHeight="1">
      <c r="A97" s="11">
        <v>751</v>
      </c>
      <c r="B97" s="11">
        <v>771</v>
      </c>
      <c r="C97" s="11">
        <v>1165</v>
      </c>
      <c r="D97" s="12" t="s">
        <v>124</v>
      </c>
      <c r="E97" s="12" t="s">
        <v>869</v>
      </c>
      <c r="F97" s="150" t="s">
        <v>1068</v>
      </c>
      <c r="G97" s="276"/>
      <c r="H97" s="12" t="s">
        <v>107</v>
      </c>
      <c r="I97" s="24"/>
      <c r="J97" s="420"/>
      <c r="K97" s="22" t="s">
        <v>589</v>
      </c>
      <c r="L97" s="12" t="s">
        <v>111</v>
      </c>
      <c r="M97" s="12" t="s">
        <v>1112</v>
      </c>
      <c r="N97" s="12"/>
      <c r="O97" s="340">
        <v>0</v>
      </c>
      <c r="P97" s="25" t="s">
        <v>1120</v>
      </c>
      <c r="Q97" s="236"/>
      <c r="R97" s="99">
        <f t="shared" si="28"/>
        <v>0</v>
      </c>
      <c r="S97" s="99">
        <f>'Kosten + Lebensdauer'!Q97</f>
        <v>35</v>
      </c>
      <c r="T97" s="22"/>
      <c r="U97" s="22"/>
      <c r="V97" s="181">
        <f t="shared" si="29"/>
        <v>0.4285714285714286</v>
      </c>
      <c r="W97" s="121">
        <f t="shared" si="30"/>
        <v>1</v>
      </c>
      <c r="X97" s="48">
        <f t="shared" si="31"/>
        <v>0</v>
      </c>
      <c r="Y97" s="48">
        <f t="shared" si="32"/>
        <v>0</v>
      </c>
      <c r="Z97" s="48">
        <f>PRODUCT(O97,'Kosten + Lebensdauer'!V97)</f>
        <v>0</v>
      </c>
      <c r="AA97" s="48">
        <f t="shared" si="33"/>
        <v>0</v>
      </c>
      <c r="AB97" s="48">
        <f t="shared" si="34"/>
        <v>0</v>
      </c>
      <c r="AC97" s="152"/>
      <c r="AD97" s="69"/>
      <c r="AE97" s="12"/>
      <c r="AF97" s="12"/>
    </row>
    <row r="98" spans="1:32" ht="13.5" customHeight="1">
      <c r="A98" s="11">
        <v>735</v>
      </c>
      <c r="B98" s="11">
        <v>755</v>
      </c>
      <c r="C98" s="11">
        <v>1296</v>
      </c>
      <c r="D98" s="12" t="s">
        <v>126</v>
      </c>
      <c r="E98" s="12" t="s">
        <v>869</v>
      </c>
      <c r="F98" s="150" t="s">
        <v>1068</v>
      </c>
      <c r="G98" s="276"/>
      <c r="H98" s="12" t="s">
        <v>107</v>
      </c>
      <c r="I98" s="12" t="s">
        <v>127</v>
      </c>
      <c r="J98" s="433" t="s">
        <v>128</v>
      </c>
      <c r="K98" s="23" t="s">
        <v>131</v>
      </c>
      <c r="L98" s="13" t="s">
        <v>130</v>
      </c>
      <c r="M98" s="13" t="s">
        <v>131</v>
      </c>
      <c r="N98" s="13"/>
      <c r="O98" s="340">
        <v>0</v>
      </c>
      <c r="P98" s="50" t="s">
        <v>1120</v>
      </c>
      <c r="Q98" s="236"/>
      <c r="R98" s="186">
        <f t="shared" si="28"/>
        <v>0</v>
      </c>
      <c r="S98" s="186">
        <f>'Kosten + Lebensdauer'!Q98</f>
        <v>50</v>
      </c>
      <c r="T98" s="23"/>
      <c r="U98" s="23"/>
      <c r="V98" s="179">
        <f t="shared" si="29"/>
        <v>0</v>
      </c>
      <c r="W98" s="86">
        <f t="shared" si="30"/>
        <v>0</v>
      </c>
      <c r="X98" s="85">
        <f t="shared" si="31"/>
        <v>0</v>
      </c>
      <c r="Y98" s="85">
        <f t="shared" si="32"/>
        <v>0</v>
      </c>
      <c r="Z98" s="145">
        <f>PRODUCT(O98,'Kosten + Lebensdauer'!V98)</f>
        <v>0</v>
      </c>
      <c r="AA98" s="85">
        <f t="shared" si="33"/>
        <v>0</v>
      </c>
      <c r="AB98" s="85">
        <f t="shared" si="34"/>
        <v>0</v>
      </c>
      <c r="AC98" s="151"/>
      <c r="AD98" s="111"/>
      <c r="AE98" s="13"/>
      <c r="AF98" s="13"/>
    </row>
    <row r="99" spans="1:32" ht="13.5" customHeight="1">
      <c r="A99" s="11">
        <v>736</v>
      </c>
      <c r="B99" s="11">
        <v>756</v>
      </c>
      <c r="C99" s="11">
        <v>1294</v>
      </c>
      <c r="D99" s="12" t="s">
        <v>132</v>
      </c>
      <c r="E99" s="12" t="s">
        <v>869</v>
      </c>
      <c r="F99" s="150" t="s">
        <v>1068</v>
      </c>
      <c r="G99" s="276"/>
      <c r="H99" s="12" t="s">
        <v>107</v>
      </c>
      <c r="I99" s="12" t="s">
        <v>133</v>
      </c>
      <c r="J99" s="433"/>
      <c r="K99" s="23" t="s">
        <v>116</v>
      </c>
      <c r="L99" s="13" t="s">
        <v>130</v>
      </c>
      <c r="M99" s="13" t="s">
        <v>116</v>
      </c>
      <c r="N99" s="13"/>
      <c r="O99" s="340">
        <v>0</v>
      </c>
      <c r="P99" s="50" t="s">
        <v>1120</v>
      </c>
      <c r="Q99" s="236"/>
      <c r="R99" s="186">
        <f t="shared" si="28"/>
        <v>0</v>
      </c>
      <c r="S99" s="186">
        <f>'Kosten + Lebensdauer'!Q99</f>
        <v>15</v>
      </c>
      <c r="T99" s="23"/>
      <c r="U99" s="23"/>
      <c r="V99" s="179">
        <f t="shared" si="29"/>
        <v>2.3333333333333335</v>
      </c>
      <c r="W99" s="86">
        <f t="shared" si="30"/>
        <v>3</v>
      </c>
      <c r="X99" s="85">
        <f t="shared" si="31"/>
        <v>0</v>
      </c>
      <c r="Y99" s="85">
        <f t="shared" si="32"/>
        <v>0</v>
      </c>
      <c r="Z99" s="145">
        <f>PRODUCT(O99,'Kosten + Lebensdauer'!V99)</f>
        <v>0</v>
      </c>
      <c r="AA99" s="85">
        <f t="shared" si="33"/>
        <v>0</v>
      </c>
      <c r="AB99" s="85">
        <f t="shared" si="34"/>
        <v>0</v>
      </c>
      <c r="AC99" s="151"/>
      <c r="AD99" s="111"/>
      <c r="AE99" s="13"/>
      <c r="AF99" s="13"/>
    </row>
    <row r="100" spans="1:32" ht="13.5" customHeight="1">
      <c r="A100" s="11">
        <v>737</v>
      </c>
      <c r="B100" s="11">
        <v>757</v>
      </c>
      <c r="C100" s="11">
        <v>1293</v>
      </c>
      <c r="D100" s="12" t="s">
        <v>135</v>
      </c>
      <c r="E100" s="12" t="s">
        <v>869</v>
      </c>
      <c r="F100" s="150" t="s">
        <v>1068</v>
      </c>
      <c r="G100" s="276"/>
      <c r="H100" s="12" t="s">
        <v>107</v>
      </c>
      <c r="I100" s="12" t="s">
        <v>136</v>
      </c>
      <c r="J100" s="433"/>
      <c r="K100" s="23" t="s">
        <v>120</v>
      </c>
      <c r="L100" s="13" t="s">
        <v>130</v>
      </c>
      <c r="M100" s="13" t="s">
        <v>120</v>
      </c>
      <c r="N100" s="13"/>
      <c r="O100" s="340">
        <v>0</v>
      </c>
      <c r="P100" s="50" t="s">
        <v>1120</v>
      </c>
      <c r="Q100" s="236"/>
      <c r="R100" s="186">
        <f t="shared" si="28"/>
        <v>0</v>
      </c>
      <c r="S100" s="186">
        <f>'Kosten + Lebensdauer'!Q100</f>
        <v>4</v>
      </c>
      <c r="T100" s="23"/>
      <c r="U100" s="23"/>
      <c r="V100" s="179">
        <f t="shared" si="29"/>
        <v>11.5</v>
      </c>
      <c r="W100" s="86">
        <f t="shared" si="30"/>
        <v>12</v>
      </c>
      <c r="X100" s="85">
        <f t="shared" si="31"/>
        <v>0</v>
      </c>
      <c r="Y100" s="85">
        <f t="shared" si="32"/>
        <v>0</v>
      </c>
      <c r="Z100" s="145">
        <f>PRODUCT(O100,'Kosten + Lebensdauer'!V100)</f>
        <v>0</v>
      </c>
      <c r="AA100" s="85">
        <f t="shared" si="33"/>
        <v>0</v>
      </c>
      <c r="AB100" s="85">
        <f t="shared" si="34"/>
        <v>0</v>
      </c>
      <c r="AC100" s="151"/>
      <c r="AD100" s="111"/>
      <c r="AE100" s="13"/>
      <c r="AF100" s="13"/>
    </row>
    <row r="101" spans="1:32" ht="13.5" customHeight="1">
      <c r="A101" s="11">
        <v>738</v>
      </c>
      <c r="B101" s="11">
        <v>758</v>
      </c>
      <c r="C101" s="11">
        <v>1295</v>
      </c>
      <c r="D101" s="12" t="s">
        <v>139</v>
      </c>
      <c r="E101" s="12" t="s">
        <v>869</v>
      </c>
      <c r="F101" s="150" t="s">
        <v>1068</v>
      </c>
      <c r="G101" s="276"/>
      <c r="H101" s="12" t="s">
        <v>107</v>
      </c>
      <c r="I101" s="12" t="s">
        <v>140</v>
      </c>
      <c r="J101" s="433"/>
      <c r="K101" s="23" t="s">
        <v>872</v>
      </c>
      <c r="L101" s="13" t="s">
        <v>130</v>
      </c>
      <c r="M101" s="13" t="s">
        <v>971</v>
      </c>
      <c r="N101" s="13"/>
      <c r="O101" s="340">
        <v>0</v>
      </c>
      <c r="P101" s="50" t="s">
        <v>1120</v>
      </c>
      <c r="Q101" s="236"/>
      <c r="R101" s="186">
        <f t="shared" si="28"/>
        <v>0</v>
      </c>
      <c r="S101" s="186">
        <f>'Kosten + Lebensdauer'!Q101</f>
        <v>10</v>
      </c>
      <c r="T101" s="23"/>
      <c r="U101" s="23"/>
      <c r="V101" s="179">
        <f t="shared" si="29"/>
        <v>4</v>
      </c>
      <c r="W101" s="86">
        <f t="shared" si="30"/>
        <v>4</v>
      </c>
      <c r="X101" s="85">
        <f t="shared" si="31"/>
        <v>0</v>
      </c>
      <c r="Y101" s="85">
        <f t="shared" si="32"/>
        <v>0</v>
      </c>
      <c r="Z101" s="145">
        <f>PRODUCT(O101,'Kosten + Lebensdauer'!V101)</f>
        <v>0</v>
      </c>
      <c r="AA101" s="85">
        <f t="shared" si="33"/>
        <v>0</v>
      </c>
      <c r="AB101" s="85">
        <f t="shared" si="34"/>
        <v>0</v>
      </c>
      <c r="AC101" s="151"/>
      <c r="AD101" s="111"/>
      <c r="AE101" s="13"/>
      <c r="AF101" s="13"/>
    </row>
    <row r="102" spans="1:32" ht="13.5" customHeight="1">
      <c r="A102" s="11">
        <v>739</v>
      </c>
      <c r="B102" s="11">
        <v>759</v>
      </c>
      <c r="C102" s="11">
        <v>1291</v>
      </c>
      <c r="D102" s="12" t="s">
        <v>142</v>
      </c>
      <c r="E102" s="12" t="s">
        <v>869</v>
      </c>
      <c r="F102" s="150" t="s">
        <v>1068</v>
      </c>
      <c r="G102" s="276"/>
      <c r="H102" s="12" t="s">
        <v>107</v>
      </c>
      <c r="I102" s="12" t="s">
        <v>143</v>
      </c>
      <c r="J102" s="433"/>
      <c r="K102" s="23" t="s">
        <v>590</v>
      </c>
      <c r="L102" s="13" t="s">
        <v>130</v>
      </c>
      <c r="M102" s="13" t="s">
        <v>1112</v>
      </c>
      <c r="N102" s="13"/>
      <c r="O102" s="340">
        <v>0</v>
      </c>
      <c r="P102" s="50" t="s">
        <v>1120</v>
      </c>
      <c r="Q102" s="236"/>
      <c r="R102" s="186">
        <f t="shared" si="28"/>
        <v>0</v>
      </c>
      <c r="S102" s="186">
        <f>'Kosten + Lebensdauer'!Q102</f>
        <v>25</v>
      </c>
      <c r="T102" s="23"/>
      <c r="U102" s="23"/>
      <c r="V102" s="179">
        <f t="shared" si="29"/>
        <v>1</v>
      </c>
      <c r="W102" s="86">
        <f t="shared" si="30"/>
        <v>1</v>
      </c>
      <c r="X102" s="85">
        <f t="shared" si="31"/>
        <v>0</v>
      </c>
      <c r="Y102" s="85">
        <f t="shared" si="32"/>
        <v>0</v>
      </c>
      <c r="Z102" s="145">
        <f>PRODUCT(O102,'Kosten + Lebensdauer'!V102)</f>
        <v>0</v>
      </c>
      <c r="AA102" s="85">
        <f t="shared" si="33"/>
        <v>0</v>
      </c>
      <c r="AB102" s="85">
        <f t="shared" si="34"/>
        <v>0</v>
      </c>
      <c r="AC102" s="151"/>
      <c r="AD102" s="111"/>
      <c r="AE102" s="13"/>
      <c r="AF102" s="13"/>
    </row>
    <row r="103" spans="1:32" ht="13.5" customHeight="1">
      <c r="A103" s="11">
        <v>740</v>
      </c>
      <c r="B103" s="11">
        <v>760</v>
      </c>
      <c r="C103" s="11">
        <v>1290</v>
      </c>
      <c r="D103" s="12" t="s">
        <v>145</v>
      </c>
      <c r="E103" s="12" t="s">
        <v>869</v>
      </c>
      <c r="F103" s="150" t="s">
        <v>1068</v>
      </c>
      <c r="G103" s="276"/>
      <c r="H103" s="12" t="s">
        <v>107</v>
      </c>
      <c r="I103" s="12" t="s">
        <v>146</v>
      </c>
      <c r="J103" s="420" t="s">
        <v>147</v>
      </c>
      <c r="K103" s="22" t="s">
        <v>887</v>
      </c>
      <c r="L103" s="12" t="s">
        <v>149</v>
      </c>
      <c r="M103" s="12" t="s">
        <v>887</v>
      </c>
      <c r="N103" s="12"/>
      <c r="O103" s="340">
        <v>0</v>
      </c>
      <c r="P103" s="25" t="s">
        <v>53</v>
      </c>
      <c r="Q103" s="236"/>
      <c r="R103" s="99">
        <f t="shared" si="28"/>
        <v>0</v>
      </c>
      <c r="S103" s="99">
        <f>'Kosten + Lebensdauer'!Q103</f>
        <v>30</v>
      </c>
      <c r="T103" s="22"/>
      <c r="U103" s="22"/>
      <c r="V103" s="181">
        <f t="shared" si="29"/>
        <v>0.6666666666666667</v>
      </c>
      <c r="W103" s="121">
        <f t="shared" si="30"/>
        <v>1</v>
      </c>
      <c r="X103" s="48">
        <f t="shared" si="31"/>
        <v>0</v>
      </c>
      <c r="Y103" s="48">
        <f t="shared" si="32"/>
        <v>0</v>
      </c>
      <c r="Z103" s="48">
        <f>PRODUCT(O103,'Kosten + Lebensdauer'!V103)</f>
        <v>0</v>
      </c>
      <c r="AA103" s="48">
        <f t="shared" si="33"/>
        <v>0</v>
      </c>
      <c r="AB103" s="48">
        <f t="shared" si="34"/>
        <v>0</v>
      </c>
      <c r="AC103" s="152"/>
      <c r="AD103" s="69"/>
      <c r="AE103" s="12"/>
      <c r="AF103" s="12"/>
    </row>
    <row r="104" spans="1:32" ht="13.5" customHeight="1">
      <c r="A104" s="11">
        <v>741</v>
      </c>
      <c r="B104" s="11">
        <v>761</v>
      </c>
      <c r="C104" s="11">
        <v>1289</v>
      </c>
      <c r="D104" s="12" t="s">
        <v>150</v>
      </c>
      <c r="E104" s="12" t="s">
        <v>869</v>
      </c>
      <c r="F104" s="150" t="s">
        <v>1068</v>
      </c>
      <c r="G104" s="276"/>
      <c r="H104" s="12" t="s">
        <v>107</v>
      </c>
      <c r="I104" s="12" t="s">
        <v>151</v>
      </c>
      <c r="J104" s="420"/>
      <c r="K104" s="22" t="s">
        <v>131</v>
      </c>
      <c r="L104" s="12" t="s">
        <v>149</v>
      </c>
      <c r="M104" s="12" t="s">
        <v>131</v>
      </c>
      <c r="N104" s="12"/>
      <c r="O104" s="340">
        <v>0</v>
      </c>
      <c r="P104" s="25" t="s">
        <v>53</v>
      </c>
      <c r="Q104" s="236"/>
      <c r="R104" s="99">
        <f t="shared" si="28"/>
        <v>0</v>
      </c>
      <c r="S104" s="99">
        <f>'Kosten + Lebensdauer'!Q104</f>
        <v>40</v>
      </c>
      <c r="T104" s="22"/>
      <c r="U104" s="22"/>
      <c r="V104" s="181">
        <f t="shared" si="29"/>
        <v>0.25</v>
      </c>
      <c r="W104" s="121">
        <f t="shared" si="30"/>
        <v>1</v>
      </c>
      <c r="X104" s="48">
        <f t="shared" si="31"/>
        <v>0</v>
      </c>
      <c r="Y104" s="48">
        <f t="shared" si="32"/>
        <v>0</v>
      </c>
      <c r="Z104" s="48">
        <f>PRODUCT(O104,'Kosten + Lebensdauer'!V104)</f>
        <v>0</v>
      </c>
      <c r="AA104" s="48">
        <f t="shared" si="33"/>
        <v>0</v>
      </c>
      <c r="AB104" s="48">
        <f t="shared" si="34"/>
        <v>0</v>
      </c>
      <c r="AC104" s="152"/>
      <c r="AD104" s="69"/>
      <c r="AE104" s="12"/>
      <c r="AF104" s="12"/>
    </row>
    <row r="105" spans="1:32" ht="13.5" customHeight="1">
      <c r="A105" s="11">
        <v>742</v>
      </c>
      <c r="B105" s="11">
        <v>762</v>
      </c>
      <c r="C105" s="11">
        <v>1288</v>
      </c>
      <c r="D105" s="12" t="s">
        <v>153</v>
      </c>
      <c r="E105" s="12" t="s">
        <v>869</v>
      </c>
      <c r="F105" s="150" t="s">
        <v>1068</v>
      </c>
      <c r="G105" s="276"/>
      <c r="H105" s="12" t="s">
        <v>107</v>
      </c>
      <c r="I105" s="12" t="s">
        <v>154</v>
      </c>
      <c r="J105" s="420"/>
      <c r="K105" s="22" t="s">
        <v>116</v>
      </c>
      <c r="L105" s="12" t="s">
        <v>149</v>
      </c>
      <c r="M105" s="12" t="s">
        <v>116</v>
      </c>
      <c r="N105" s="12"/>
      <c r="O105" s="340">
        <v>0</v>
      </c>
      <c r="P105" s="25" t="s">
        <v>53</v>
      </c>
      <c r="Q105" s="236"/>
      <c r="R105" s="99">
        <f t="shared" si="28"/>
        <v>0</v>
      </c>
      <c r="S105" s="99">
        <f>'Kosten + Lebensdauer'!Q105</f>
        <v>15</v>
      </c>
      <c r="T105" s="71" t="s">
        <v>117</v>
      </c>
      <c r="U105" s="22"/>
      <c r="V105" s="181">
        <f t="shared" si="29"/>
        <v>2.3333333333333335</v>
      </c>
      <c r="W105" s="121">
        <f t="shared" si="30"/>
        <v>3</v>
      </c>
      <c r="X105" s="48">
        <f t="shared" si="31"/>
        <v>0</v>
      </c>
      <c r="Y105" s="48">
        <f t="shared" si="32"/>
        <v>0</v>
      </c>
      <c r="Z105" s="48">
        <f>PRODUCT(O105,'Kosten + Lebensdauer'!V105)</f>
        <v>0</v>
      </c>
      <c r="AA105" s="48">
        <f t="shared" si="33"/>
        <v>0</v>
      </c>
      <c r="AB105" s="48">
        <f t="shared" si="34"/>
        <v>0</v>
      </c>
      <c r="AC105" s="152"/>
      <c r="AD105" s="69"/>
      <c r="AE105" s="12"/>
      <c r="AF105" s="12"/>
    </row>
    <row r="106" spans="1:32" ht="13.5" customHeight="1">
      <c r="A106" s="11">
        <v>743</v>
      </c>
      <c r="B106" s="11">
        <v>763</v>
      </c>
      <c r="C106" s="11">
        <v>1287</v>
      </c>
      <c r="D106" s="12" t="s">
        <v>156</v>
      </c>
      <c r="E106" s="12" t="s">
        <v>869</v>
      </c>
      <c r="F106" s="150" t="s">
        <v>1068</v>
      </c>
      <c r="G106" s="276"/>
      <c r="H106" s="12" t="s">
        <v>107</v>
      </c>
      <c r="I106" s="12" t="s">
        <v>157</v>
      </c>
      <c r="J106" s="420"/>
      <c r="K106" s="22" t="s">
        <v>120</v>
      </c>
      <c r="L106" s="12" t="s">
        <v>149</v>
      </c>
      <c r="M106" s="12" t="s">
        <v>120</v>
      </c>
      <c r="N106" s="12"/>
      <c r="O106" s="340">
        <v>0</v>
      </c>
      <c r="P106" s="25" t="s">
        <v>53</v>
      </c>
      <c r="Q106" s="236"/>
      <c r="R106" s="99">
        <f t="shared" si="28"/>
        <v>0</v>
      </c>
      <c r="S106" s="99">
        <f>'Kosten + Lebensdauer'!Q106</f>
        <v>4</v>
      </c>
      <c r="T106" s="71" t="s">
        <v>117</v>
      </c>
      <c r="U106" s="22"/>
      <c r="V106" s="181">
        <f t="shared" si="29"/>
        <v>11.5</v>
      </c>
      <c r="W106" s="121">
        <f t="shared" si="30"/>
        <v>12</v>
      </c>
      <c r="X106" s="48">
        <f t="shared" si="31"/>
        <v>0</v>
      </c>
      <c r="Y106" s="48">
        <f t="shared" si="32"/>
        <v>0</v>
      </c>
      <c r="Z106" s="48">
        <f>PRODUCT(O106,'Kosten + Lebensdauer'!V106)</f>
        <v>0</v>
      </c>
      <c r="AA106" s="48">
        <f t="shared" si="33"/>
        <v>0</v>
      </c>
      <c r="AB106" s="48">
        <f t="shared" si="34"/>
        <v>0</v>
      </c>
      <c r="AC106" s="152"/>
      <c r="AD106" s="69"/>
      <c r="AE106" s="12"/>
      <c r="AF106" s="12"/>
    </row>
    <row r="107" spans="1:32" ht="13.5" customHeight="1">
      <c r="A107" s="11">
        <v>744</v>
      </c>
      <c r="B107" s="11">
        <v>764</v>
      </c>
      <c r="C107" s="11">
        <v>1285</v>
      </c>
      <c r="D107" s="12" t="s">
        <v>159</v>
      </c>
      <c r="E107" s="12" t="s">
        <v>869</v>
      </c>
      <c r="F107" s="150" t="s">
        <v>1068</v>
      </c>
      <c r="G107" s="276"/>
      <c r="H107" s="12" t="s">
        <v>107</v>
      </c>
      <c r="I107" s="12" t="s">
        <v>160</v>
      </c>
      <c r="J107" s="420"/>
      <c r="K107" s="22" t="s">
        <v>590</v>
      </c>
      <c r="L107" s="12" t="s">
        <v>149</v>
      </c>
      <c r="M107" s="12" t="s">
        <v>1112</v>
      </c>
      <c r="N107" s="12"/>
      <c r="O107" s="340">
        <v>0</v>
      </c>
      <c r="P107" s="25" t="s">
        <v>53</v>
      </c>
      <c r="Q107" s="236"/>
      <c r="R107" s="99">
        <f t="shared" si="28"/>
        <v>0</v>
      </c>
      <c r="S107" s="99">
        <f>'Kosten + Lebensdauer'!Q107</f>
        <v>20</v>
      </c>
      <c r="T107" s="22"/>
      <c r="U107" s="22"/>
      <c r="V107" s="181">
        <f t="shared" si="29"/>
        <v>1.5</v>
      </c>
      <c r="W107" s="121">
        <f t="shared" si="30"/>
        <v>2</v>
      </c>
      <c r="X107" s="48">
        <f t="shared" si="31"/>
        <v>0</v>
      </c>
      <c r="Y107" s="48">
        <f t="shared" si="32"/>
        <v>0</v>
      </c>
      <c r="Z107" s="48">
        <f>PRODUCT(O107,'Kosten + Lebensdauer'!V107)</f>
        <v>0</v>
      </c>
      <c r="AA107" s="48">
        <f t="shared" si="33"/>
        <v>0</v>
      </c>
      <c r="AB107" s="48">
        <f t="shared" si="34"/>
        <v>0</v>
      </c>
      <c r="AC107" s="152"/>
      <c r="AD107" s="69"/>
      <c r="AE107" s="12"/>
      <c r="AF107" s="12"/>
    </row>
    <row r="108" spans="1:32" ht="13.5" customHeight="1">
      <c r="A108" s="11">
        <v>757</v>
      </c>
      <c r="B108" s="11">
        <v>777</v>
      </c>
      <c r="C108" s="11">
        <v>1169</v>
      </c>
      <c r="D108" s="12" t="s">
        <v>184</v>
      </c>
      <c r="E108" s="12" t="s">
        <v>869</v>
      </c>
      <c r="F108" s="150" t="s">
        <v>1068</v>
      </c>
      <c r="G108" s="276"/>
      <c r="H108" s="12" t="s">
        <v>107</v>
      </c>
      <c r="I108" s="12" t="s">
        <v>185</v>
      </c>
      <c r="J108" s="428" t="s">
        <v>186</v>
      </c>
      <c r="K108" s="147" t="s">
        <v>189</v>
      </c>
      <c r="L108" s="12" t="s">
        <v>188</v>
      </c>
      <c r="M108" s="12" t="s">
        <v>189</v>
      </c>
      <c r="N108" s="146"/>
      <c r="O108" s="340">
        <v>0</v>
      </c>
      <c r="P108" s="220" t="s">
        <v>1120</v>
      </c>
      <c r="Q108" s="236"/>
      <c r="R108" s="186">
        <f t="shared" si="28"/>
        <v>0</v>
      </c>
      <c r="S108" s="186">
        <f>'Kosten + Lebensdauer'!Q108</f>
        <v>35</v>
      </c>
      <c r="T108" s="147"/>
      <c r="U108" s="147"/>
      <c r="V108" s="182">
        <f t="shared" si="29"/>
        <v>0.4285714285714286</v>
      </c>
      <c r="W108" s="148">
        <f t="shared" si="30"/>
        <v>1</v>
      </c>
      <c r="X108" s="145">
        <f t="shared" si="31"/>
        <v>0</v>
      </c>
      <c r="Y108" s="145">
        <f t="shared" si="32"/>
        <v>0</v>
      </c>
      <c r="Z108" s="145">
        <f>PRODUCT(O108,'Kosten + Lebensdauer'!V113)</f>
        <v>0</v>
      </c>
      <c r="AA108" s="145">
        <f t="shared" si="33"/>
        <v>0</v>
      </c>
      <c r="AB108" s="145">
        <f t="shared" si="34"/>
        <v>0</v>
      </c>
      <c r="AC108" s="153"/>
      <c r="AD108" s="363"/>
      <c r="AE108" s="146"/>
      <c r="AF108" s="146"/>
    </row>
    <row r="109" spans="1:32" ht="13.5" customHeight="1">
      <c r="A109" s="11">
        <v>758</v>
      </c>
      <c r="B109" s="11">
        <v>778</v>
      </c>
      <c r="C109" s="11">
        <v>1172</v>
      </c>
      <c r="D109" s="12" t="s">
        <v>190</v>
      </c>
      <c r="E109" s="12" t="s">
        <v>869</v>
      </c>
      <c r="F109" s="150" t="s">
        <v>1068</v>
      </c>
      <c r="G109" s="276"/>
      <c r="H109" s="12" t="s">
        <v>107</v>
      </c>
      <c r="I109" s="12" t="s">
        <v>191</v>
      </c>
      <c r="J109" s="428"/>
      <c r="K109" s="147" t="s">
        <v>116</v>
      </c>
      <c r="L109" s="12" t="s">
        <v>188</v>
      </c>
      <c r="M109" s="12" t="s">
        <v>116</v>
      </c>
      <c r="N109" s="146"/>
      <c r="O109" s="340">
        <v>0</v>
      </c>
      <c r="P109" s="220" t="s">
        <v>1120</v>
      </c>
      <c r="Q109" s="236"/>
      <c r="R109" s="186">
        <f t="shared" si="28"/>
        <v>0</v>
      </c>
      <c r="S109" s="186">
        <f>'Kosten + Lebensdauer'!Q109</f>
        <v>15</v>
      </c>
      <c r="T109" s="147" t="s">
        <v>117</v>
      </c>
      <c r="U109" s="147"/>
      <c r="V109" s="182">
        <f t="shared" si="29"/>
        <v>2.3333333333333335</v>
      </c>
      <c r="W109" s="148">
        <f t="shared" si="30"/>
        <v>3</v>
      </c>
      <c r="X109" s="145">
        <f t="shared" si="31"/>
        <v>0</v>
      </c>
      <c r="Y109" s="145">
        <f t="shared" si="32"/>
        <v>0</v>
      </c>
      <c r="Z109" s="145">
        <f>PRODUCT(O109,'Kosten + Lebensdauer'!V109)</f>
        <v>0</v>
      </c>
      <c r="AA109" s="145">
        <f t="shared" si="33"/>
        <v>0</v>
      </c>
      <c r="AB109" s="145">
        <f t="shared" si="34"/>
        <v>0</v>
      </c>
      <c r="AC109" s="153"/>
      <c r="AD109" s="363"/>
      <c r="AE109" s="146"/>
      <c r="AF109" s="146"/>
    </row>
    <row r="110" spans="1:32" ht="13.5" customHeight="1">
      <c r="A110" s="11">
        <v>759</v>
      </c>
      <c r="B110" s="11">
        <v>779</v>
      </c>
      <c r="C110" s="11">
        <v>1171</v>
      </c>
      <c r="D110" s="12" t="s">
        <v>193</v>
      </c>
      <c r="E110" s="12" t="s">
        <v>869</v>
      </c>
      <c r="F110" s="150" t="s">
        <v>1068</v>
      </c>
      <c r="G110" s="276"/>
      <c r="H110" s="12" t="s">
        <v>107</v>
      </c>
      <c r="I110" s="12" t="s">
        <v>194</v>
      </c>
      <c r="J110" s="428"/>
      <c r="K110" s="147" t="s">
        <v>120</v>
      </c>
      <c r="L110" s="12" t="s">
        <v>188</v>
      </c>
      <c r="M110" s="12" t="s">
        <v>120</v>
      </c>
      <c r="N110" s="146"/>
      <c r="O110" s="340">
        <v>0</v>
      </c>
      <c r="P110" s="220" t="s">
        <v>1120</v>
      </c>
      <c r="Q110" s="236"/>
      <c r="R110" s="186">
        <f t="shared" si="28"/>
        <v>0</v>
      </c>
      <c r="S110" s="186">
        <f>'Kosten + Lebensdauer'!Q110</f>
        <v>8</v>
      </c>
      <c r="T110" s="147" t="s">
        <v>117</v>
      </c>
      <c r="U110" s="147"/>
      <c r="V110" s="182">
        <f t="shared" si="29"/>
        <v>5.25</v>
      </c>
      <c r="W110" s="148">
        <f t="shared" si="30"/>
        <v>6</v>
      </c>
      <c r="X110" s="145">
        <f t="shared" si="31"/>
        <v>0</v>
      </c>
      <c r="Y110" s="145">
        <f t="shared" si="32"/>
        <v>0</v>
      </c>
      <c r="Z110" s="145">
        <f>PRODUCT(O110,'Kosten + Lebensdauer'!V110)</f>
        <v>0</v>
      </c>
      <c r="AA110" s="145">
        <f t="shared" si="33"/>
        <v>0</v>
      </c>
      <c r="AB110" s="145">
        <f t="shared" si="34"/>
        <v>0</v>
      </c>
      <c r="AC110" s="153"/>
      <c r="AD110" s="363"/>
      <c r="AE110" s="146"/>
      <c r="AF110" s="146"/>
    </row>
    <row r="111" spans="1:32" ht="15" customHeight="1">
      <c r="A111" s="11">
        <v>760</v>
      </c>
      <c r="B111" s="11">
        <v>780</v>
      </c>
      <c r="C111" s="11">
        <v>1173</v>
      </c>
      <c r="D111" s="12" t="s">
        <v>196</v>
      </c>
      <c r="E111" s="12" t="s">
        <v>869</v>
      </c>
      <c r="F111" s="150" t="s">
        <v>1068</v>
      </c>
      <c r="G111" s="276"/>
      <c r="H111" s="12" t="s">
        <v>107</v>
      </c>
      <c r="I111" s="12" t="s">
        <v>197</v>
      </c>
      <c r="J111" s="428"/>
      <c r="K111" s="147" t="s">
        <v>872</v>
      </c>
      <c r="L111" s="12" t="s">
        <v>188</v>
      </c>
      <c r="M111" s="12" t="s">
        <v>872</v>
      </c>
      <c r="N111" s="146"/>
      <c r="O111" s="340">
        <v>0</v>
      </c>
      <c r="P111" s="220" t="s">
        <v>1120</v>
      </c>
      <c r="Q111" s="236"/>
      <c r="R111" s="186">
        <f t="shared" si="28"/>
        <v>0</v>
      </c>
      <c r="S111" s="186">
        <f>'Kosten + Lebensdauer'!Q111</f>
        <v>30</v>
      </c>
      <c r="T111" s="147"/>
      <c r="U111" s="147"/>
      <c r="V111" s="182">
        <f t="shared" si="29"/>
        <v>0.6666666666666667</v>
      </c>
      <c r="W111" s="148">
        <f t="shared" si="30"/>
        <v>1</v>
      </c>
      <c r="X111" s="145">
        <f t="shared" si="31"/>
        <v>0</v>
      </c>
      <c r="Y111" s="145">
        <f t="shared" si="32"/>
        <v>0</v>
      </c>
      <c r="Z111" s="145">
        <f>PRODUCT(O111,'Kosten + Lebensdauer'!V111)</f>
        <v>0</v>
      </c>
      <c r="AA111" s="145">
        <f t="shared" si="33"/>
        <v>0</v>
      </c>
      <c r="AB111" s="145">
        <f t="shared" si="34"/>
        <v>0</v>
      </c>
      <c r="AC111" s="153"/>
      <c r="AD111" s="363"/>
      <c r="AE111" s="146"/>
      <c r="AF111" s="146"/>
    </row>
    <row r="112" spans="1:32" ht="13.5" customHeight="1">
      <c r="A112" s="11">
        <v>761</v>
      </c>
      <c r="B112" s="11">
        <v>781</v>
      </c>
      <c r="C112" s="11">
        <v>1170</v>
      </c>
      <c r="D112" s="12" t="s">
        <v>199</v>
      </c>
      <c r="E112" s="12" t="s">
        <v>869</v>
      </c>
      <c r="F112" s="150" t="s">
        <v>1068</v>
      </c>
      <c r="G112" s="276"/>
      <c r="H112" s="12" t="s">
        <v>107</v>
      </c>
      <c r="I112" s="12" t="s">
        <v>200</v>
      </c>
      <c r="J112" s="428"/>
      <c r="K112" s="147" t="s">
        <v>591</v>
      </c>
      <c r="L112" s="12" t="s">
        <v>188</v>
      </c>
      <c r="M112" s="12" t="s">
        <v>887</v>
      </c>
      <c r="N112" s="146"/>
      <c r="O112" s="340">
        <v>0</v>
      </c>
      <c r="P112" s="220" t="s">
        <v>1120</v>
      </c>
      <c r="Q112" s="236"/>
      <c r="R112" s="186">
        <f t="shared" si="28"/>
        <v>0</v>
      </c>
      <c r="S112" s="186">
        <f>'Kosten + Lebensdauer'!Q112</f>
        <v>60</v>
      </c>
      <c r="T112" s="147"/>
      <c r="U112" s="147"/>
      <c r="V112" s="182">
        <f t="shared" si="29"/>
        <v>0</v>
      </c>
      <c r="W112" s="148">
        <f t="shared" si="30"/>
        <v>0</v>
      </c>
      <c r="X112" s="145">
        <f t="shared" si="31"/>
        <v>0</v>
      </c>
      <c r="Y112" s="145">
        <f t="shared" si="32"/>
        <v>0</v>
      </c>
      <c r="Z112" s="145">
        <f>PRODUCT(O112,'Kosten + Lebensdauer'!V112)</f>
        <v>0</v>
      </c>
      <c r="AA112" s="145">
        <f t="shared" si="33"/>
        <v>0</v>
      </c>
      <c r="AB112" s="145">
        <f t="shared" si="34"/>
        <v>0</v>
      </c>
      <c r="AC112" s="153"/>
      <c r="AD112" s="363"/>
      <c r="AE112" s="146"/>
      <c r="AF112" s="146"/>
    </row>
    <row r="113" spans="1:32" ht="14.25" customHeight="1">
      <c r="A113" s="11">
        <v>762</v>
      </c>
      <c r="B113" s="11">
        <v>782</v>
      </c>
      <c r="C113" s="11">
        <v>1174</v>
      </c>
      <c r="D113" s="12" t="s">
        <v>202</v>
      </c>
      <c r="E113" s="12" t="s">
        <v>869</v>
      </c>
      <c r="F113" s="150" t="s">
        <v>1068</v>
      </c>
      <c r="G113" s="276"/>
      <c r="H113" s="12" t="s">
        <v>107</v>
      </c>
      <c r="I113" s="12" t="s">
        <v>203</v>
      </c>
      <c r="J113" s="428"/>
      <c r="K113" s="147" t="s">
        <v>582</v>
      </c>
      <c r="L113" s="12" t="s">
        <v>188</v>
      </c>
      <c r="M113" s="12" t="s">
        <v>1112</v>
      </c>
      <c r="N113" s="146"/>
      <c r="O113" s="340">
        <v>0</v>
      </c>
      <c r="P113" s="220" t="s">
        <v>1120</v>
      </c>
      <c r="Q113" s="236"/>
      <c r="R113" s="186">
        <f t="shared" si="28"/>
        <v>0</v>
      </c>
      <c r="S113" s="186">
        <f>'Kosten + Lebensdauer'!Q113</f>
        <v>50</v>
      </c>
      <c r="T113" s="147"/>
      <c r="U113" s="147"/>
      <c r="V113" s="182">
        <f t="shared" si="29"/>
        <v>0</v>
      </c>
      <c r="W113" s="148">
        <f t="shared" si="30"/>
        <v>0</v>
      </c>
      <c r="X113" s="145">
        <f t="shared" si="31"/>
        <v>0</v>
      </c>
      <c r="Y113" s="145">
        <f t="shared" si="32"/>
        <v>0</v>
      </c>
      <c r="Z113" s="145">
        <f>PRODUCT(O113,'Kosten + Lebensdauer'!V113)</f>
        <v>0</v>
      </c>
      <c r="AA113" s="145">
        <f t="shared" si="33"/>
        <v>0</v>
      </c>
      <c r="AB113" s="145">
        <f t="shared" si="34"/>
        <v>0</v>
      </c>
      <c r="AC113" s="153"/>
      <c r="AD113" s="363"/>
      <c r="AE113" s="146"/>
      <c r="AF113" s="146"/>
    </row>
    <row r="114" spans="1:32" ht="17.25" customHeight="1">
      <c r="A114" s="11"/>
      <c r="B114" s="11"/>
      <c r="C114" s="11"/>
      <c r="D114" s="12"/>
      <c r="E114" s="12"/>
      <c r="F114" s="150"/>
      <c r="G114" s="275">
        <v>533</v>
      </c>
      <c r="H114" s="16"/>
      <c r="I114" s="16"/>
      <c r="J114" s="305" t="s">
        <v>205</v>
      </c>
      <c r="K114" s="22"/>
      <c r="L114" s="12"/>
      <c r="M114" s="12"/>
      <c r="N114" s="12"/>
      <c r="O114" s="339"/>
      <c r="P114" s="47"/>
      <c r="Q114" s="238"/>
      <c r="R114" s="99"/>
      <c r="S114" s="99"/>
      <c r="T114" s="22"/>
      <c r="U114" s="22"/>
      <c r="V114" s="181"/>
      <c r="W114" s="121"/>
      <c r="X114" s="48"/>
      <c r="Y114" s="48"/>
      <c r="Z114" s="48"/>
      <c r="AA114" s="48"/>
      <c r="AB114" s="48"/>
      <c r="AC114" s="152"/>
      <c r="AD114" s="69"/>
      <c r="AE114" s="12"/>
      <c r="AF114" s="12"/>
    </row>
    <row r="115" spans="1:32" ht="13.5" customHeight="1">
      <c r="A115" s="11">
        <v>763</v>
      </c>
      <c r="B115" s="11">
        <v>783</v>
      </c>
      <c r="C115" s="11">
        <v>1177</v>
      </c>
      <c r="D115" s="12" t="s">
        <v>206</v>
      </c>
      <c r="E115" s="12" t="s">
        <v>869</v>
      </c>
      <c r="F115" s="150" t="s">
        <v>1068</v>
      </c>
      <c r="G115" s="276"/>
      <c r="H115" s="12" t="s">
        <v>205</v>
      </c>
      <c r="I115" s="12" t="s">
        <v>163</v>
      </c>
      <c r="J115" s="433" t="s">
        <v>207</v>
      </c>
      <c r="K115" s="23" t="s">
        <v>210</v>
      </c>
      <c r="L115" s="13" t="s">
        <v>209</v>
      </c>
      <c r="M115" s="13" t="s">
        <v>210</v>
      </c>
      <c r="N115" s="13"/>
      <c r="O115" s="340">
        <v>0</v>
      </c>
      <c r="P115" s="50" t="s">
        <v>1120</v>
      </c>
      <c r="Q115" s="236"/>
      <c r="R115" s="186">
        <f aca="true" t="shared" si="35" ref="R115:R128">PRODUCT(O115,Q115)</f>
        <v>0</v>
      </c>
      <c r="S115" s="186">
        <f>'Kosten + Lebensdauer'!Q115</f>
        <v>40</v>
      </c>
      <c r="T115" s="23"/>
      <c r="U115" s="23"/>
      <c r="V115" s="179">
        <f aca="true" t="shared" si="36" ref="V115:V128">IF(S115&lt;=50,(50/S115)-1,0)</f>
        <v>0.25</v>
      </c>
      <c r="W115" s="86">
        <f aca="true" t="shared" si="37" ref="W115:W128">ROUNDUP(V115,0)</f>
        <v>1</v>
      </c>
      <c r="X115" s="85">
        <f aca="true" t="shared" si="38" ref="X115:X128">PRODUCT(R115,W115)</f>
        <v>0</v>
      </c>
      <c r="Y115" s="85">
        <f aca="true" t="shared" si="39" ref="Y115:Y128">KOSTENREIHE(R115,S115,1.02,W115)</f>
        <v>0</v>
      </c>
      <c r="Z115" s="145">
        <f>PRODUCT(O115,'Kosten + Lebensdauer'!V115)</f>
        <v>0</v>
      </c>
      <c r="AA115" s="145">
        <f aca="true" t="shared" si="40" ref="AA115:AA128">modul1.KOSTENREIHE(Z115,1,1.02,49)</f>
        <v>0</v>
      </c>
      <c r="AB115" s="85">
        <f aca="true" t="shared" si="41" ref="AB115:AB128">SUM(R115,Y115,Z115,AA115)</f>
        <v>0</v>
      </c>
      <c r="AC115" s="151"/>
      <c r="AD115" s="111"/>
      <c r="AE115" s="13"/>
      <c r="AF115" s="13"/>
    </row>
    <row r="116" spans="1:32" ht="15" customHeight="1">
      <c r="A116" s="11">
        <v>764</v>
      </c>
      <c r="B116" s="11">
        <v>784</v>
      </c>
      <c r="C116" s="11">
        <v>1181</v>
      </c>
      <c r="D116" s="12" t="s">
        <v>211</v>
      </c>
      <c r="E116" s="12" t="s">
        <v>869</v>
      </c>
      <c r="F116" s="150" t="s">
        <v>1068</v>
      </c>
      <c r="G116" s="276"/>
      <c r="H116" s="12" t="s">
        <v>205</v>
      </c>
      <c r="I116" s="12" t="s">
        <v>212</v>
      </c>
      <c r="J116" s="433"/>
      <c r="K116" s="23" t="s">
        <v>957</v>
      </c>
      <c r="L116" s="13" t="s">
        <v>209</v>
      </c>
      <c r="M116" s="13" t="s">
        <v>957</v>
      </c>
      <c r="N116" s="13"/>
      <c r="O116" s="340">
        <v>0</v>
      </c>
      <c r="P116" s="50" t="s">
        <v>1120</v>
      </c>
      <c r="Q116" s="236"/>
      <c r="R116" s="186">
        <f t="shared" si="35"/>
        <v>0</v>
      </c>
      <c r="S116" s="186">
        <f>'Kosten + Lebensdauer'!Q116</f>
        <v>60</v>
      </c>
      <c r="T116" s="23"/>
      <c r="U116" s="23"/>
      <c r="V116" s="179">
        <f t="shared" si="36"/>
        <v>0</v>
      </c>
      <c r="W116" s="86">
        <f t="shared" si="37"/>
        <v>0</v>
      </c>
      <c r="X116" s="85">
        <f t="shared" si="38"/>
        <v>0</v>
      </c>
      <c r="Y116" s="85">
        <f t="shared" si="39"/>
        <v>0</v>
      </c>
      <c r="Z116" s="145">
        <f>PRODUCT(O116,'Kosten + Lebensdauer'!V116)</f>
        <v>0</v>
      </c>
      <c r="AA116" s="145">
        <f t="shared" si="40"/>
        <v>0</v>
      </c>
      <c r="AB116" s="85">
        <f t="shared" si="41"/>
        <v>0</v>
      </c>
      <c r="AC116" s="151"/>
      <c r="AD116" s="111"/>
      <c r="AE116" s="13"/>
      <c r="AF116" s="13"/>
    </row>
    <row r="117" spans="1:32" ht="14.25" customHeight="1">
      <c r="A117" s="11">
        <v>765</v>
      </c>
      <c r="B117" s="11">
        <v>785</v>
      </c>
      <c r="C117" s="11">
        <v>1180</v>
      </c>
      <c r="D117" s="12" t="s">
        <v>214</v>
      </c>
      <c r="E117" s="12" t="s">
        <v>869</v>
      </c>
      <c r="F117" s="150" t="s">
        <v>1068</v>
      </c>
      <c r="G117" s="276"/>
      <c r="H117" s="12" t="s">
        <v>205</v>
      </c>
      <c r="I117" s="12" t="s">
        <v>168</v>
      </c>
      <c r="J117" s="433"/>
      <c r="K117" s="23" t="s">
        <v>592</v>
      </c>
      <c r="L117" s="13" t="s">
        <v>209</v>
      </c>
      <c r="M117" s="13" t="s">
        <v>216</v>
      </c>
      <c r="N117" s="13"/>
      <c r="O117" s="340">
        <v>0</v>
      </c>
      <c r="P117" s="50" t="s">
        <v>1120</v>
      </c>
      <c r="Q117" s="236"/>
      <c r="R117" s="186">
        <f t="shared" si="35"/>
        <v>0</v>
      </c>
      <c r="S117" s="186">
        <f>'Kosten + Lebensdauer'!Q117</f>
        <v>25</v>
      </c>
      <c r="T117" s="23"/>
      <c r="U117" s="23"/>
      <c r="V117" s="179">
        <f t="shared" si="36"/>
        <v>1</v>
      </c>
      <c r="W117" s="86">
        <f t="shared" si="37"/>
        <v>1</v>
      </c>
      <c r="X117" s="85">
        <f t="shared" si="38"/>
        <v>0</v>
      </c>
      <c r="Y117" s="85">
        <f t="shared" si="39"/>
        <v>0</v>
      </c>
      <c r="Z117" s="145">
        <f>PRODUCT(O117,'Kosten + Lebensdauer'!V117)</f>
        <v>0</v>
      </c>
      <c r="AA117" s="145">
        <f t="shared" si="40"/>
        <v>0</v>
      </c>
      <c r="AB117" s="85">
        <f t="shared" si="41"/>
        <v>0</v>
      </c>
      <c r="AC117" s="151"/>
      <c r="AD117" s="111"/>
      <c r="AE117" s="13"/>
      <c r="AF117" s="13"/>
    </row>
    <row r="118" spans="1:32" ht="13.5" customHeight="1">
      <c r="A118" s="11">
        <v>766</v>
      </c>
      <c r="B118" s="11">
        <v>786</v>
      </c>
      <c r="C118" s="11">
        <v>1182</v>
      </c>
      <c r="D118" s="12" t="s">
        <v>217</v>
      </c>
      <c r="E118" s="12" t="s">
        <v>869</v>
      </c>
      <c r="F118" s="150" t="s">
        <v>1068</v>
      </c>
      <c r="G118" s="276"/>
      <c r="H118" s="12" t="s">
        <v>205</v>
      </c>
      <c r="I118" s="12" t="s">
        <v>218</v>
      </c>
      <c r="J118" s="420" t="s">
        <v>219</v>
      </c>
      <c r="K118" s="22" t="s">
        <v>220</v>
      </c>
      <c r="L118" s="12" t="s">
        <v>221</v>
      </c>
      <c r="M118" s="12" t="s">
        <v>887</v>
      </c>
      <c r="N118" s="12"/>
      <c r="O118" s="340">
        <v>0</v>
      </c>
      <c r="P118" s="25" t="s">
        <v>1120</v>
      </c>
      <c r="Q118" s="236"/>
      <c r="R118" s="99">
        <f t="shared" si="35"/>
        <v>0</v>
      </c>
      <c r="S118" s="99">
        <f>'Kosten + Lebensdauer'!Q118</f>
        <v>60</v>
      </c>
      <c r="T118" s="22"/>
      <c r="U118" s="22"/>
      <c r="V118" s="181">
        <f t="shared" si="36"/>
        <v>0</v>
      </c>
      <c r="W118" s="121">
        <f t="shared" si="37"/>
        <v>0</v>
      </c>
      <c r="X118" s="48">
        <f t="shared" si="38"/>
        <v>0</v>
      </c>
      <c r="Y118" s="48">
        <f t="shared" si="39"/>
        <v>0</v>
      </c>
      <c r="Z118" s="48">
        <f>PRODUCT(O118,'Kosten + Lebensdauer'!V118)</f>
        <v>0</v>
      </c>
      <c r="AA118" s="48">
        <f t="shared" si="40"/>
        <v>0</v>
      </c>
      <c r="AB118" s="48">
        <f t="shared" si="41"/>
        <v>0</v>
      </c>
      <c r="AC118" s="152"/>
      <c r="AD118" s="69"/>
      <c r="AE118" s="12"/>
      <c r="AF118" s="12"/>
    </row>
    <row r="119" spans="1:32" ht="13.5" customHeight="1">
      <c r="A119" s="11">
        <v>767</v>
      </c>
      <c r="B119" s="11">
        <v>787</v>
      </c>
      <c r="C119" s="11">
        <v>1185</v>
      </c>
      <c r="D119" s="12" t="s">
        <v>222</v>
      </c>
      <c r="E119" s="12" t="s">
        <v>869</v>
      </c>
      <c r="F119" s="150" t="s">
        <v>1068</v>
      </c>
      <c r="G119" s="276"/>
      <c r="H119" s="12" t="s">
        <v>205</v>
      </c>
      <c r="I119" s="12" t="s">
        <v>223</v>
      </c>
      <c r="J119" s="420"/>
      <c r="K119" s="22" t="s">
        <v>224</v>
      </c>
      <c r="L119" s="12" t="s">
        <v>221</v>
      </c>
      <c r="M119" s="12" t="s">
        <v>5</v>
      </c>
      <c r="N119" s="12"/>
      <c r="O119" s="340">
        <v>0</v>
      </c>
      <c r="P119" s="25" t="s">
        <v>1120</v>
      </c>
      <c r="Q119" s="236"/>
      <c r="R119" s="99">
        <f t="shared" si="35"/>
        <v>0</v>
      </c>
      <c r="S119" s="99">
        <f>'Kosten + Lebensdauer'!Q119</f>
        <v>35</v>
      </c>
      <c r="T119" s="22" t="s">
        <v>6</v>
      </c>
      <c r="U119" s="22"/>
      <c r="V119" s="181">
        <f t="shared" si="36"/>
        <v>0.4285714285714286</v>
      </c>
      <c r="W119" s="121">
        <f t="shared" si="37"/>
        <v>1</v>
      </c>
      <c r="X119" s="48">
        <f t="shared" si="38"/>
        <v>0</v>
      </c>
      <c r="Y119" s="48">
        <f t="shared" si="39"/>
        <v>0</v>
      </c>
      <c r="Z119" s="48">
        <f>PRODUCT(O119,'Kosten + Lebensdauer'!V119)</f>
        <v>0</v>
      </c>
      <c r="AA119" s="48">
        <f t="shared" si="40"/>
        <v>0</v>
      </c>
      <c r="AB119" s="48">
        <f t="shared" si="41"/>
        <v>0</v>
      </c>
      <c r="AC119" s="152"/>
      <c r="AD119" s="69"/>
      <c r="AE119" s="12"/>
      <c r="AF119" s="12"/>
    </row>
    <row r="120" spans="1:32" ht="13.5" customHeight="1">
      <c r="A120" s="11">
        <v>768</v>
      </c>
      <c r="B120" s="11">
        <v>788</v>
      </c>
      <c r="C120" s="11">
        <v>1184</v>
      </c>
      <c r="D120" s="12" t="s">
        <v>225</v>
      </c>
      <c r="E120" s="12" t="s">
        <v>869</v>
      </c>
      <c r="F120" s="150" t="s">
        <v>1068</v>
      </c>
      <c r="G120" s="276"/>
      <c r="H120" s="12" t="s">
        <v>205</v>
      </c>
      <c r="I120" s="12" t="s">
        <v>226</v>
      </c>
      <c r="J120" s="420"/>
      <c r="K120" s="22" t="s">
        <v>227</v>
      </c>
      <c r="L120" s="12" t="s">
        <v>221</v>
      </c>
      <c r="M120" s="12" t="s">
        <v>10</v>
      </c>
      <c r="N120" s="12"/>
      <c r="O120" s="340">
        <v>0</v>
      </c>
      <c r="P120" s="25" t="s">
        <v>1120</v>
      </c>
      <c r="Q120" s="236"/>
      <c r="R120" s="99">
        <f t="shared" si="35"/>
        <v>0</v>
      </c>
      <c r="S120" s="99">
        <f>'Kosten + Lebensdauer'!Q120</f>
        <v>25</v>
      </c>
      <c r="T120" s="22" t="s">
        <v>6</v>
      </c>
      <c r="U120" s="22"/>
      <c r="V120" s="181">
        <f t="shared" si="36"/>
        <v>1</v>
      </c>
      <c r="W120" s="121">
        <f t="shared" si="37"/>
        <v>1</v>
      </c>
      <c r="X120" s="48">
        <f t="shared" si="38"/>
        <v>0</v>
      </c>
      <c r="Y120" s="48">
        <f t="shared" si="39"/>
        <v>0</v>
      </c>
      <c r="Z120" s="48">
        <f>PRODUCT(O120,'Kosten + Lebensdauer'!V120)</f>
        <v>0</v>
      </c>
      <c r="AA120" s="48">
        <f t="shared" si="40"/>
        <v>0</v>
      </c>
      <c r="AB120" s="48">
        <f t="shared" si="41"/>
        <v>0</v>
      </c>
      <c r="AC120" s="152"/>
      <c r="AD120" s="69"/>
      <c r="AE120" s="12"/>
      <c r="AF120" s="12"/>
    </row>
    <row r="121" spans="1:32" ht="13.5" customHeight="1">
      <c r="A121" s="11">
        <v>769</v>
      </c>
      <c r="B121" s="11">
        <v>789</v>
      </c>
      <c r="C121" s="11">
        <v>1183</v>
      </c>
      <c r="D121" s="12" t="s">
        <v>228</v>
      </c>
      <c r="E121" s="12" t="s">
        <v>869</v>
      </c>
      <c r="F121" s="150" t="s">
        <v>1068</v>
      </c>
      <c r="G121" s="276"/>
      <c r="H121" s="12" t="s">
        <v>205</v>
      </c>
      <c r="I121" s="12" t="s">
        <v>229</v>
      </c>
      <c r="J121" s="420"/>
      <c r="K121" s="22" t="s">
        <v>230</v>
      </c>
      <c r="L121" s="12" t="s">
        <v>221</v>
      </c>
      <c r="M121" s="12" t="s">
        <v>14</v>
      </c>
      <c r="N121" s="12"/>
      <c r="O121" s="340">
        <v>0</v>
      </c>
      <c r="P121" s="25" t="s">
        <v>1120</v>
      </c>
      <c r="Q121" s="236"/>
      <c r="R121" s="99">
        <f t="shared" si="35"/>
        <v>0</v>
      </c>
      <c r="S121" s="99">
        <f>'Kosten + Lebensdauer'!Q121</f>
        <v>10</v>
      </c>
      <c r="T121" s="22" t="s">
        <v>6</v>
      </c>
      <c r="U121" s="22"/>
      <c r="V121" s="181">
        <f t="shared" si="36"/>
        <v>4</v>
      </c>
      <c r="W121" s="121">
        <f t="shared" si="37"/>
        <v>4</v>
      </c>
      <c r="X121" s="48">
        <f t="shared" si="38"/>
        <v>0</v>
      </c>
      <c r="Y121" s="48">
        <f t="shared" si="39"/>
        <v>0</v>
      </c>
      <c r="Z121" s="48">
        <f>PRODUCT(O121,'Kosten + Lebensdauer'!V121)</f>
        <v>0</v>
      </c>
      <c r="AA121" s="48">
        <f t="shared" si="40"/>
        <v>0</v>
      </c>
      <c r="AB121" s="48">
        <f t="shared" si="41"/>
        <v>0</v>
      </c>
      <c r="AC121" s="152"/>
      <c r="AD121" s="69"/>
      <c r="AE121" s="12"/>
      <c r="AF121" s="12"/>
    </row>
    <row r="122" spans="1:32" ht="13.5" customHeight="1">
      <c r="A122" s="11">
        <v>770</v>
      </c>
      <c r="B122" s="11">
        <v>790</v>
      </c>
      <c r="C122" s="11">
        <v>0</v>
      </c>
      <c r="D122" s="12" t="s">
        <v>231</v>
      </c>
      <c r="E122" s="12" t="s">
        <v>869</v>
      </c>
      <c r="F122" s="150" t="s">
        <v>1068</v>
      </c>
      <c r="G122" s="276"/>
      <c r="H122" s="12" t="s">
        <v>205</v>
      </c>
      <c r="I122" s="12" t="s">
        <v>232</v>
      </c>
      <c r="J122" s="420"/>
      <c r="K122" s="22" t="s">
        <v>233</v>
      </c>
      <c r="L122" s="12" t="s">
        <v>221</v>
      </c>
      <c r="M122" s="12" t="s">
        <v>234</v>
      </c>
      <c r="N122" s="12"/>
      <c r="O122" s="340">
        <v>0</v>
      </c>
      <c r="P122" s="25" t="s">
        <v>1120</v>
      </c>
      <c r="Q122" s="236"/>
      <c r="R122" s="99">
        <f t="shared" si="35"/>
        <v>0</v>
      </c>
      <c r="S122" s="99">
        <f>'Kosten + Lebensdauer'!Q122</f>
        <v>40</v>
      </c>
      <c r="T122" s="22"/>
      <c r="U122" s="22"/>
      <c r="V122" s="181">
        <f t="shared" si="36"/>
        <v>0.25</v>
      </c>
      <c r="W122" s="121">
        <f t="shared" si="37"/>
        <v>1</v>
      </c>
      <c r="X122" s="48">
        <f t="shared" si="38"/>
        <v>0</v>
      </c>
      <c r="Y122" s="48">
        <f t="shared" si="39"/>
        <v>0</v>
      </c>
      <c r="Z122" s="48">
        <f>PRODUCT(O122,'Kosten + Lebensdauer'!V122)</f>
        <v>0</v>
      </c>
      <c r="AA122" s="48">
        <f t="shared" si="40"/>
        <v>0</v>
      </c>
      <c r="AB122" s="48">
        <f t="shared" si="41"/>
        <v>0</v>
      </c>
      <c r="AC122" s="152"/>
      <c r="AD122" s="69"/>
      <c r="AE122" s="12"/>
      <c r="AF122" s="12"/>
    </row>
    <row r="123" spans="1:32" ht="13.5" customHeight="1">
      <c r="A123" s="11">
        <v>771</v>
      </c>
      <c r="B123" s="11">
        <v>791</v>
      </c>
      <c r="C123" s="11">
        <v>1193</v>
      </c>
      <c r="D123" s="12" t="s">
        <v>235</v>
      </c>
      <c r="E123" s="12" t="s">
        <v>869</v>
      </c>
      <c r="F123" s="150" t="s">
        <v>1068</v>
      </c>
      <c r="G123" s="276"/>
      <c r="H123" s="12" t="s">
        <v>205</v>
      </c>
      <c r="I123" s="12" t="s">
        <v>236</v>
      </c>
      <c r="J123" s="433" t="s">
        <v>237</v>
      </c>
      <c r="K123" s="23" t="s">
        <v>238</v>
      </c>
      <c r="L123" s="13" t="s">
        <v>239</v>
      </c>
      <c r="M123" s="13" t="s">
        <v>240</v>
      </c>
      <c r="N123" s="13"/>
      <c r="O123" s="340">
        <v>0</v>
      </c>
      <c r="P123" s="50" t="s">
        <v>1120</v>
      </c>
      <c r="Q123" s="236"/>
      <c r="R123" s="186">
        <f t="shared" si="35"/>
        <v>0</v>
      </c>
      <c r="S123" s="186">
        <f>'Kosten + Lebensdauer'!Q123</f>
        <v>40</v>
      </c>
      <c r="T123" s="23"/>
      <c r="U123" s="23"/>
      <c r="V123" s="179">
        <f t="shared" si="36"/>
        <v>0.25</v>
      </c>
      <c r="W123" s="86">
        <f t="shared" si="37"/>
        <v>1</v>
      </c>
      <c r="X123" s="85">
        <f t="shared" si="38"/>
        <v>0</v>
      </c>
      <c r="Y123" s="85">
        <f t="shared" si="39"/>
        <v>0</v>
      </c>
      <c r="Z123" s="145">
        <f>PRODUCT(O123,'Kosten + Lebensdauer'!V123)</f>
        <v>0</v>
      </c>
      <c r="AA123" s="85">
        <f t="shared" si="40"/>
        <v>0</v>
      </c>
      <c r="AB123" s="85">
        <f t="shared" si="41"/>
        <v>0</v>
      </c>
      <c r="AC123" s="151"/>
      <c r="AD123" s="111"/>
      <c r="AE123" s="13"/>
      <c r="AF123" s="13"/>
    </row>
    <row r="124" spans="1:32" ht="13.5" customHeight="1">
      <c r="A124" s="11">
        <v>772</v>
      </c>
      <c r="B124" s="11">
        <v>792</v>
      </c>
      <c r="C124" s="11">
        <v>1188</v>
      </c>
      <c r="D124" s="12" t="s">
        <v>241</v>
      </c>
      <c r="E124" s="12" t="s">
        <v>869</v>
      </c>
      <c r="F124" s="150" t="s">
        <v>1068</v>
      </c>
      <c r="G124" s="276"/>
      <c r="H124" s="12" t="s">
        <v>205</v>
      </c>
      <c r="I124" s="12" t="s">
        <v>236</v>
      </c>
      <c r="J124" s="433"/>
      <c r="K124" s="23" t="s">
        <v>242</v>
      </c>
      <c r="L124" s="13" t="s">
        <v>239</v>
      </c>
      <c r="M124" s="13" t="s">
        <v>123</v>
      </c>
      <c r="N124" s="13"/>
      <c r="O124" s="340">
        <v>0</v>
      </c>
      <c r="P124" s="50" t="s">
        <v>1120</v>
      </c>
      <c r="Q124" s="236"/>
      <c r="R124" s="186">
        <f t="shared" si="35"/>
        <v>0</v>
      </c>
      <c r="S124" s="186">
        <f>'Kosten + Lebensdauer'!Q124</f>
        <v>25</v>
      </c>
      <c r="T124" s="23"/>
      <c r="U124" s="23"/>
      <c r="V124" s="179">
        <f t="shared" si="36"/>
        <v>1</v>
      </c>
      <c r="W124" s="86">
        <f t="shared" si="37"/>
        <v>1</v>
      </c>
      <c r="X124" s="85">
        <f t="shared" si="38"/>
        <v>0</v>
      </c>
      <c r="Y124" s="85">
        <f t="shared" si="39"/>
        <v>0</v>
      </c>
      <c r="Z124" s="145">
        <f>PRODUCT(O124,'Kosten + Lebensdauer'!V124)</f>
        <v>0</v>
      </c>
      <c r="AA124" s="85">
        <f t="shared" si="40"/>
        <v>0</v>
      </c>
      <c r="AB124" s="85">
        <f t="shared" si="41"/>
        <v>0</v>
      </c>
      <c r="AC124" s="151"/>
      <c r="AD124" s="111"/>
      <c r="AE124" s="13"/>
      <c r="AF124" s="13"/>
    </row>
    <row r="125" spans="1:32" ht="13.5" customHeight="1">
      <c r="A125" s="11">
        <v>773</v>
      </c>
      <c r="B125" s="11">
        <v>793</v>
      </c>
      <c r="C125" s="11">
        <v>1190</v>
      </c>
      <c r="D125" s="12" t="s">
        <v>243</v>
      </c>
      <c r="E125" s="12" t="s">
        <v>869</v>
      </c>
      <c r="F125" s="150" t="s">
        <v>1068</v>
      </c>
      <c r="G125" s="276"/>
      <c r="H125" s="12" t="s">
        <v>205</v>
      </c>
      <c r="I125" s="12" t="s">
        <v>244</v>
      </c>
      <c r="J125" s="433"/>
      <c r="K125" s="23" t="s">
        <v>245</v>
      </c>
      <c r="L125" s="13" t="s">
        <v>239</v>
      </c>
      <c r="M125" s="13" t="s">
        <v>116</v>
      </c>
      <c r="N125" s="13"/>
      <c r="O125" s="340">
        <v>0</v>
      </c>
      <c r="P125" s="50" t="s">
        <v>1120</v>
      </c>
      <c r="Q125" s="236"/>
      <c r="R125" s="186">
        <f t="shared" si="35"/>
        <v>0</v>
      </c>
      <c r="S125" s="186">
        <f>'Kosten + Lebensdauer'!Q125</f>
        <v>15</v>
      </c>
      <c r="T125" s="23"/>
      <c r="U125" s="23"/>
      <c r="V125" s="179">
        <f t="shared" si="36"/>
        <v>2.3333333333333335</v>
      </c>
      <c r="W125" s="86">
        <f t="shared" si="37"/>
        <v>3</v>
      </c>
      <c r="X125" s="85">
        <f t="shared" si="38"/>
        <v>0</v>
      </c>
      <c r="Y125" s="85">
        <f t="shared" si="39"/>
        <v>0</v>
      </c>
      <c r="Z125" s="145">
        <f>PRODUCT(O125,'Kosten + Lebensdauer'!V125)</f>
        <v>0</v>
      </c>
      <c r="AA125" s="85">
        <f t="shared" si="40"/>
        <v>0</v>
      </c>
      <c r="AB125" s="85">
        <f t="shared" si="41"/>
        <v>0</v>
      </c>
      <c r="AC125" s="151"/>
      <c r="AD125" s="111"/>
      <c r="AE125" s="13"/>
      <c r="AF125" s="13"/>
    </row>
    <row r="126" spans="1:32" ht="13.5" customHeight="1">
      <c r="A126" s="11">
        <v>774</v>
      </c>
      <c r="B126" s="11">
        <v>794</v>
      </c>
      <c r="C126" s="11">
        <v>1189</v>
      </c>
      <c r="D126" s="12" t="s">
        <v>246</v>
      </c>
      <c r="E126" s="12" t="s">
        <v>869</v>
      </c>
      <c r="F126" s="150" t="s">
        <v>1068</v>
      </c>
      <c r="G126" s="276"/>
      <c r="H126" s="12" t="s">
        <v>205</v>
      </c>
      <c r="I126" s="12" t="s">
        <v>247</v>
      </c>
      <c r="J126" s="433"/>
      <c r="K126" s="23" t="s">
        <v>248</v>
      </c>
      <c r="L126" s="13" t="s">
        <v>239</v>
      </c>
      <c r="M126" s="13" t="s">
        <v>120</v>
      </c>
      <c r="N126" s="13"/>
      <c r="O126" s="340">
        <v>0</v>
      </c>
      <c r="P126" s="50" t="s">
        <v>1120</v>
      </c>
      <c r="Q126" s="236"/>
      <c r="R126" s="186">
        <f t="shared" si="35"/>
        <v>0</v>
      </c>
      <c r="S126" s="186">
        <f>'Kosten + Lebensdauer'!Q126</f>
        <v>10</v>
      </c>
      <c r="T126" s="23"/>
      <c r="U126" s="23"/>
      <c r="V126" s="179">
        <f t="shared" si="36"/>
        <v>4</v>
      </c>
      <c r="W126" s="86">
        <f t="shared" si="37"/>
        <v>4</v>
      </c>
      <c r="X126" s="85">
        <f t="shared" si="38"/>
        <v>0</v>
      </c>
      <c r="Y126" s="85">
        <f t="shared" si="39"/>
        <v>0</v>
      </c>
      <c r="Z126" s="145">
        <f>PRODUCT(O126,'Kosten + Lebensdauer'!V126)</f>
        <v>0</v>
      </c>
      <c r="AA126" s="85">
        <f t="shared" si="40"/>
        <v>0</v>
      </c>
      <c r="AB126" s="85">
        <f t="shared" si="41"/>
        <v>0</v>
      </c>
      <c r="AC126" s="151"/>
      <c r="AD126" s="111"/>
      <c r="AE126" s="13"/>
      <c r="AF126" s="13"/>
    </row>
    <row r="127" spans="1:32" ht="13.5" customHeight="1">
      <c r="A127" s="11">
        <v>775</v>
      </c>
      <c r="B127" s="11">
        <v>795</v>
      </c>
      <c r="C127" s="11">
        <v>1191</v>
      </c>
      <c r="D127" s="12" t="s">
        <v>249</v>
      </c>
      <c r="E127" s="12" t="s">
        <v>869</v>
      </c>
      <c r="F127" s="150" t="s">
        <v>1068</v>
      </c>
      <c r="G127" s="276"/>
      <c r="H127" s="12" t="s">
        <v>205</v>
      </c>
      <c r="I127" s="12" t="s">
        <v>250</v>
      </c>
      <c r="J127" s="433"/>
      <c r="K127" s="23" t="s">
        <v>251</v>
      </c>
      <c r="L127" s="13" t="s">
        <v>239</v>
      </c>
      <c r="M127" s="13" t="s">
        <v>872</v>
      </c>
      <c r="N127" s="13"/>
      <c r="O127" s="340">
        <v>0</v>
      </c>
      <c r="P127" s="50" t="s">
        <v>1120</v>
      </c>
      <c r="Q127" s="236"/>
      <c r="R127" s="186">
        <f t="shared" si="35"/>
        <v>0</v>
      </c>
      <c r="S127" s="186">
        <f>'Kosten + Lebensdauer'!Q127</f>
        <v>30</v>
      </c>
      <c r="T127" s="23"/>
      <c r="U127" s="23"/>
      <c r="V127" s="179">
        <f t="shared" si="36"/>
        <v>0.6666666666666667</v>
      </c>
      <c r="W127" s="86">
        <f t="shared" si="37"/>
        <v>1</v>
      </c>
      <c r="X127" s="85">
        <f t="shared" si="38"/>
        <v>0</v>
      </c>
      <c r="Y127" s="85">
        <f t="shared" si="39"/>
        <v>0</v>
      </c>
      <c r="Z127" s="145">
        <f>PRODUCT(O127,'Kosten + Lebensdauer'!V127)</f>
        <v>0</v>
      </c>
      <c r="AA127" s="85">
        <f t="shared" si="40"/>
        <v>0</v>
      </c>
      <c r="AB127" s="85">
        <f t="shared" si="41"/>
        <v>0</v>
      </c>
      <c r="AC127" s="151"/>
      <c r="AD127" s="111"/>
      <c r="AE127" s="13"/>
      <c r="AF127" s="13"/>
    </row>
    <row r="128" spans="1:32" ht="13.5" customHeight="1">
      <c r="A128" s="11">
        <v>776</v>
      </c>
      <c r="B128" s="11">
        <v>796</v>
      </c>
      <c r="C128" s="11">
        <v>1192</v>
      </c>
      <c r="D128" s="12" t="s">
        <v>252</v>
      </c>
      <c r="E128" s="12" t="s">
        <v>869</v>
      </c>
      <c r="F128" s="150" t="s">
        <v>1068</v>
      </c>
      <c r="G128" s="276"/>
      <c r="H128" s="12" t="s">
        <v>205</v>
      </c>
      <c r="I128" s="12" t="s">
        <v>253</v>
      </c>
      <c r="J128" s="433"/>
      <c r="K128" s="23" t="s">
        <v>254</v>
      </c>
      <c r="L128" s="13" t="s">
        <v>239</v>
      </c>
      <c r="M128" s="13" t="s">
        <v>255</v>
      </c>
      <c r="N128" s="13"/>
      <c r="O128" s="340">
        <v>0</v>
      </c>
      <c r="P128" s="50" t="s">
        <v>1120</v>
      </c>
      <c r="Q128" s="236"/>
      <c r="R128" s="186">
        <f t="shared" si="35"/>
        <v>0</v>
      </c>
      <c r="S128" s="186">
        <f>'Kosten + Lebensdauer'!Q128</f>
        <v>60</v>
      </c>
      <c r="T128" s="23"/>
      <c r="U128" s="23"/>
      <c r="V128" s="179">
        <f t="shared" si="36"/>
        <v>0</v>
      </c>
      <c r="W128" s="86">
        <f t="shared" si="37"/>
        <v>0</v>
      </c>
      <c r="X128" s="85">
        <f t="shared" si="38"/>
        <v>0</v>
      </c>
      <c r="Y128" s="85">
        <f t="shared" si="39"/>
        <v>0</v>
      </c>
      <c r="Z128" s="145">
        <f>PRODUCT(O128,'Kosten + Lebensdauer'!V128)</f>
        <v>0</v>
      </c>
      <c r="AA128" s="85">
        <f t="shared" si="40"/>
        <v>0</v>
      </c>
      <c r="AB128" s="85">
        <f t="shared" si="41"/>
        <v>0</v>
      </c>
      <c r="AC128" s="151"/>
      <c r="AD128" s="111"/>
      <c r="AE128" s="13"/>
      <c r="AF128" s="13"/>
    </row>
    <row r="129" spans="1:32" ht="15.75" customHeight="1">
      <c r="A129" s="11"/>
      <c r="B129" s="11"/>
      <c r="C129" s="11"/>
      <c r="D129" s="12"/>
      <c r="E129" s="12"/>
      <c r="F129" s="150"/>
      <c r="G129" s="275">
        <v>534</v>
      </c>
      <c r="H129" s="16"/>
      <c r="I129" s="16"/>
      <c r="J129" s="21" t="s">
        <v>256</v>
      </c>
      <c r="K129" s="22"/>
      <c r="L129" s="12"/>
      <c r="M129" s="12"/>
      <c r="N129" s="12"/>
      <c r="O129" s="339"/>
      <c r="P129" s="47"/>
      <c r="Q129" s="238"/>
      <c r="R129" s="99"/>
      <c r="S129" s="99"/>
      <c r="T129" s="22"/>
      <c r="U129" s="22"/>
      <c r="V129" s="181"/>
      <c r="W129" s="121"/>
      <c r="X129" s="48"/>
      <c r="Y129" s="48"/>
      <c r="Z129" s="48"/>
      <c r="AA129" s="48"/>
      <c r="AB129" s="48"/>
      <c r="AC129" s="152"/>
      <c r="AD129" s="69"/>
      <c r="AE129" s="12"/>
      <c r="AF129" s="12"/>
    </row>
    <row r="130" spans="1:32" ht="13.5" customHeight="1">
      <c r="A130" s="11">
        <v>777</v>
      </c>
      <c r="B130" s="11">
        <v>798</v>
      </c>
      <c r="C130" s="11">
        <v>455</v>
      </c>
      <c r="D130" s="12" t="s">
        <v>257</v>
      </c>
      <c r="E130" s="12" t="s">
        <v>869</v>
      </c>
      <c r="F130" s="150" t="s">
        <v>1068</v>
      </c>
      <c r="G130" s="276"/>
      <c r="H130" s="12" t="s">
        <v>256</v>
      </c>
      <c r="I130" s="12" t="s">
        <v>258</v>
      </c>
      <c r="J130" s="420" t="s">
        <v>259</v>
      </c>
      <c r="K130" s="22" t="s">
        <v>309</v>
      </c>
      <c r="L130" s="12" t="s">
        <v>261</v>
      </c>
      <c r="M130" s="12" t="s">
        <v>262</v>
      </c>
      <c r="N130" s="12"/>
      <c r="O130" s="340">
        <v>0</v>
      </c>
      <c r="P130" s="25" t="s">
        <v>53</v>
      </c>
      <c r="Q130" s="236"/>
      <c r="R130" s="99">
        <f aca="true" t="shared" si="42" ref="R130:R139">PRODUCT(O130,Q130)</f>
        <v>0</v>
      </c>
      <c r="S130" s="99">
        <f>'Kosten + Lebensdauer'!Q130</f>
        <v>70</v>
      </c>
      <c r="T130" s="22"/>
      <c r="U130" s="22"/>
      <c r="V130" s="181">
        <f aca="true" t="shared" si="43" ref="V130:V139">IF(S130&lt;=50,(50/S130)-1,0)</f>
        <v>0</v>
      </c>
      <c r="W130" s="121">
        <f aca="true" t="shared" si="44" ref="W130:W139">ROUNDUP(V130,0)</f>
        <v>0</v>
      </c>
      <c r="X130" s="48">
        <f aca="true" t="shared" si="45" ref="X130:X139">PRODUCT(R130,W130)</f>
        <v>0</v>
      </c>
      <c r="Y130" s="48">
        <f aca="true" t="shared" si="46" ref="Y130:Y139">KOSTENREIHE(R130,S130,1.02,W130)</f>
        <v>0</v>
      </c>
      <c r="Z130" s="48">
        <f>PRODUCT(O130,'Kosten + Lebensdauer'!V130)</f>
        <v>0</v>
      </c>
      <c r="AA130" s="48">
        <f aca="true" t="shared" si="47" ref="AA130:AA139">modul1.KOSTENREIHE(Z130,1,1.02,49)</f>
        <v>0</v>
      </c>
      <c r="AB130" s="48">
        <f aca="true" t="shared" si="48" ref="AB130:AB139">SUM(R130,Y130,Z130,AA130)</f>
        <v>0</v>
      </c>
      <c r="AC130" s="152"/>
      <c r="AD130" s="69"/>
      <c r="AE130" s="12"/>
      <c r="AF130" s="12"/>
    </row>
    <row r="131" spans="1:32" ht="13.5" customHeight="1">
      <c r="A131" s="11">
        <v>778</v>
      </c>
      <c r="B131" s="11">
        <v>799</v>
      </c>
      <c r="C131" s="11">
        <v>462</v>
      </c>
      <c r="D131" s="12" t="s">
        <v>263</v>
      </c>
      <c r="E131" s="12" t="s">
        <v>869</v>
      </c>
      <c r="F131" s="150" t="s">
        <v>1068</v>
      </c>
      <c r="G131" s="276"/>
      <c r="H131" s="12" t="s">
        <v>256</v>
      </c>
      <c r="I131" s="12" t="s">
        <v>264</v>
      </c>
      <c r="J131" s="420"/>
      <c r="K131" s="367" t="s">
        <v>1090</v>
      </c>
      <c r="L131" s="12" t="s">
        <v>261</v>
      </c>
      <c r="M131" s="12" t="s">
        <v>18</v>
      </c>
      <c r="N131" s="12"/>
      <c r="O131" s="340">
        <v>0</v>
      </c>
      <c r="P131" s="25" t="s">
        <v>53</v>
      </c>
      <c r="Q131" s="236"/>
      <c r="R131" s="99">
        <f t="shared" si="42"/>
        <v>0</v>
      </c>
      <c r="S131" s="99">
        <f>'Kosten + Lebensdauer'!Q131</f>
        <v>50</v>
      </c>
      <c r="T131" s="22" t="s">
        <v>6</v>
      </c>
      <c r="U131" s="22"/>
      <c r="V131" s="181">
        <f t="shared" si="43"/>
        <v>0</v>
      </c>
      <c r="W131" s="121">
        <f t="shared" si="44"/>
        <v>0</v>
      </c>
      <c r="X131" s="48">
        <f t="shared" si="45"/>
        <v>0</v>
      </c>
      <c r="Y131" s="48">
        <f t="shared" si="46"/>
        <v>0</v>
      </c>
      <c r="Z131" s="48">
        <f>PRODUCT(O131,'Kosten + Lebensdauer'!V131)</f>
        <v>0</v>
      </c>
      <c r="AA131" s="48">
        <f t="shared" si="47"/>
        <v>0</v>
      </c>
      <c r="AB131" s="48">
        <f t="shared" si="48"/>
        <v>0</v>
      </c>
      <c r="AC131" s="152"/>
      <c r="AD131" s="69"/>
      <c r="AE131" s="12"/>
      <c r="AF131" s="12"/>
    </row>
    <row r="132" spans="1:32" ht="13.5" customHeight="1">
      <c r="A132" s="11">
        <v>779</v>
      </c>
      <c r="B132" s="11">
        <v>804</v>
      </c>
      <c r="C132" s="11">
        <v>461</v>
      </c>
      <c r="D132" s="12" t="s">
        <v>266</v>
      </c>
      <c r="E132" s="12" t="s">
        <v>869</v>
      </c>
      <c r="F132" s="150" t="s">
        <v>1068</v>
      </c>
      <c r="G132" s="276"/>
      <c r="H132" s="12" t="s">
        <v>256</v>
      </c>
      <c r="I132" s="12" t="s">
        <v>267</v>
      </c>
      <c r="J132" s="420"/>
      <c r="K132" s="22" t="s">
        <v>561</v>
      </c>
      <c r="L132" s="12" t="s">
        <v>261</v>
      </c>
      <c r="M132" s="12" t="s">
        <v>10</v>
      </c>
      <c r="N132" s="12"/>
      <c r="O132" s="340">
        <v>0</v>
      </c>
      <c r="P132" s="25" t="s">
        <v>53</v>
      </c>
      <c r="Q132" s="236"/>
      <c r="R132" s="99">
        <f t="shared" si="42"/>
        <v>0</v>
      </c>
      <c r="S132" s="99">
        <f>'Kosten + Lebensdauer'!Q132</f>
        <v>35</v>
      </c>
      <c r="T132" s="22" t="s">
        <v>6</v>
      </c>
      <c r="U132" s="22"/>
      <c r="V132" s="181">
        <f t="shared" si="43"/>
        <v>0.4285714285714286</v>
      </c>
      <c r="W132" s="121">
        <f t="shared" si="44"/>
        <v>1</v>
      </c>
      <c r="X132" s="48">
        <f t="shared" si="45"/>
        <v>0</v>
      </c>
      <c r="Y132" s="48">
        <f t="shared" si="46"/>
        <v>0</v>
      </c>
      <c r="Z132" s="48">
        <f>PRODUCT(O132,'Kosten + Lebensdauer'!V132)</f>
        <v>0</v>
      </c>
      <c r="AA132" s="48">
        <f t="shared" si="47"/>
        <v>0</v>
      </c>
      <c r="AB132" s="48">
        <f t="shared" si="48"/>
        <v>0</v>
      </c>
      <c r="AC132" s="152"/>
      <c r="AD132" s="69"/>
      <c r="AE132" s="12"/>
      <c r="AF132" s="12"/>
    </row>
    <row r="133" spans="1:32" ht="13.5" customHeight="1">
      <c r="A133" s="11">
        <v>780</v>
      </c>
      <c r="B133" s="11">
        <v>805</v>
      </c>
      <c r="C133" s="11">
        <v>0</v>
      </c>
      <c r="D133" s="12" t="s">
        <v>269</v>
      </c>
      <c r="E133" s="12" t="s">
        <v>869</v>
      </c>
      <c r="F133" s="150" t="s">
        <v>1068</v>
      </c>
      <c r="G133" s="276"/>
      <c r="H133" s="12" t="s">
        <v>256</v>
      </c>
      <c r="I133" s="12" t="s">
        <v>270</v>
      </c>
      <c r="J133" s="420"/>
      <c r="K133" s="22" t="s">
        <v>596</v>
      </c>
      <c r="L133" s="12" t="s">
        <v>261</v>
      </c>
      <c r="M133" s="12" t="s">
        <v>14</v>
      </c>
      <c r="N133" s="12"/>
      <c r="O133" s="340">
        <v>0</v>
      </c>
      <c r="P133" s="25" t="s">
        <v>53</v>
      </c>
      <c r="Q133" s="236"/>
      <c r="R133" s="99">
        <f t="shared" si="42"/>
        <v>0</v>
      </c>
      <c r="S133" s="99">
        <f>'Kosten + Lebensdauer'!Q133</f>
        <v>25</v>
      </c>
      <c r="T133" s="22" t="s">
        <v>6</v>
      </c>
      <c r="U133" s="22"/>
      <c r="V133" s="181">
        <f t="shared" si="43"/>
        <v>1</v>
      </c>
      <c r="W133" s="121">
        <f t="shared" si="44"/>
        <v>1</v>
      </c>
      <c r="X133" s="48">
        <f t="shared" si="45"/>
        <v>0</v>
      </c>
      <c r="Y133" s="48">
        <f t="shared" si="46"/>
        <v>0</v>
      </c>
      <c r="Z133" s="48">
        <f>PRODUCT(O133,'Kosten + Lebensdauer'!V133)</f>
        <v>0</v>
      </c>
      <c r="AA133" s="48">
        <f t="shared" si="47"/>
        <v>0</v>
      </c>
      <c r="AB133" s="48">
        <f t="shared" si="48"/>
        <v>0</v>
      </c>
      <c r="AC133" s="152"/>
      <c r="AD133" s="69"/>
      <c r="AE133" s="12"/>
      <c r="AF133" s="12"/>
    </row>
    <row r="134" spans="1:32" ht="13.5" customHeight="1">
      <c r="A134" s="11">
        <v>781</v>
      </c>
      <c r="B134" s="11">
        <v>800</v>
      </c>
      <c r="C134" s="11">
        <v>468</v>
      </c>
      <c r="D134" s="12" t="s">
        <v>272</v>
      </c>
      <c r="E134" s="12" t="s">
        <v>869</v>
      </c>
      <c r="F134" s="150" t="s">
        <v>1068</v>
      </c>
      <c r="G134" s="276"/>
      <c r="H134" s="12" t="s">
        <v>256</v>
      </c>
      <c r="I134" s="12" t="s">
        <v>273</v>
      </c>
      <c r="J134" s="420"/>
      <c r="K134" s="22" t="s">
        <v>597</v>
      </c>
      <c r="L134" s="12" t="s">
        <v>261</v>
      </c>
      <c r="M134" s="12" t="s">
        <v>957</v>
      </c>
      <c r="N134" s="12"/>
      <c r="O134" s="340">
        <v>0</v>
      </c>
      <c r="P134" s="25" t="s">
        <v>53</v>
      </c>
      <c r="Q134" s="236"/>
      <c r="R134" s="99">
        <f t="shared" si="42"/>
        <v>0</v>
      </c>
      <c r="S134" s="99">
        <f>'Kosten + Lebensdauer'!Q134</f>
        <v>70</v>
      </c>
      <c r="T134" s="22" t="s">
        <v>275</v>
      </c>
      <c r="U134" s="22"/>
      <c r="V134" s="181">
        <f t="shared" si="43"/>
        <v>0</v>
      </c>
      <c r="W134" s="121">
        <f t="shared" si="44"/>
        <v>0</v>
      </c>
      <c r="X134" s="48">
        <f t="shared" si="45"/>
        <v>0</v>
      </c>
      <c r="Y134" s="48">
        <f t="shared" si="46"/>
        <v>0</v>
      </c>
      <c r="Z134" s="48">
        <f>PRODUCT(O134,'Kosten + Lebensdauer'!V134)</f>
        <v>0</v>
      </c>
      <c r="AA134" s="48">
        <f t="shared" si="47"/>
        <v>0</v>
      </c>
      <c r="AB134" s="48">
        <f t="shared" si="48"/>
        <v>0</v>
      </c>
      <c r="AC134" s="152"/>
      <c r="AD134" s="113"/>
      <c r="AE134" s="12"/>
      <c r="AF134" s="12"/>
    </row>
    <row r="135" spans="1:32" ht="13.5" customHeight="1">
      <c r="A135" s="11">
        <v>782</v>
      </c>
      <c r="B135" s="11">
        <v>802</v>
      </c>
      <c r="C135" s="11">
        <v>460</v>
      </c>
      <c r="D135" s="12" t="s">
        <v>276</v>
      </c>
      <c r="E135" s="12" t="s">
        <v>869</v>
      </c>
      <c r="F135" s="150" t="s">
        <v>1068</v>
      </c>
      <c r="G135" s="276"/>
      <c r="H135" s="12" t="s">
        <v>256</v>
      </c>
      <c r="I135" s="12" t="s">
        <v>277</v>
      </c>
      <c r="J135" s="420"/>
      <c r="K135" s="22" t="s">
        <v>896</v>
      </c>
      <c r="L135" s="12" t="s">
        <v>261</v>
      </c>
      <c r="M135" s="12" t="s">
        <v>22</v>
      </c>
      <c r="N135" s="12"/>
      <c r="O135" s="340">
        <v>0</v>
      </c>
      <c r="P135" s="25" t="s">
        <v>53</v>
      </c>
      <c r="Q135" s="236"/>
      <c r="R135" s="99">
        <f t="shared" si="42"/>
        <v>0</v>
      </c>
      <c r="S135" s="99">
        <f>'Kosten + Lebensdauer'!Q135</f>
        <v>100</v>
      </c>
      <c r="T135" s="22"/>
      <c r="U135" s="22"/>
      <c r="V135" s="181">
        <f t="shared" si="43"/>
        <v>0</v>
      </c>
      <c r="W135" s="121">
        <f t="shared" si="44"/>
        <v>0</v>
      </c>
      <c r="X135" s="48">
        <f t="shared" si="45"/>
        <v>0</v>
      </c>
      <c r="Y135" s="48">
        <f t="shared" si="46"/>
        <v>0</v>
      </c>
      <c r="Z135" s="48">
        <f>PRODUCT(O135,'Kosten + Lebensdauer'!V135)</f>
        <v>0</v>
      </c>
      <c r="AA135" s="48">
        <f t="shared" si="47"/>
        <v>0</v>
      </c>
      <c r="AB135" s="48">
        <f t="shared" si="48"/>
        <v>0</v>
      </c>
      <c r="AC135" s="152"/>
      <c r="AD135" s="69"/>
      <c r="AE135" s="12"/>
      <c r="AF135" s="12"/>
    </row>
    <row r="136" spans="1:32" ht="13.5" customHeight="1">
      <c r="A136" s="11">
        <v>783</v>
      </c>
      <c r="B136" s="11">
        <v>803</v>
      </c>
      <c r="C136" s="11">
        <v>457</v>
      </c>
      <c r="D136" s="12" t="s">
        <v>279</v>
      </c>
      <c r="E136" s="12" t="s">
        <v>869</v>
      </c>
      <c r="F136" s="150" t="s">
        <v>1068</v>
      </c>
      <c r="G136" s="276"/>
      <c r="H136" s="12" t="s">
        <v>256</v>
      </c>
      <c r="I136" s="12" t="s">
        <v>280</v>
      </c>
      <c r="J136" s="420"/>
      <c r="K136" s="22" t="s">
        <v>324</v>
      </c>
      <c r="L136" s="12" t="s">
        <v>261</v>
      </c>
      <c r="M136" s="12" t="s">
        <v>1112</v>
      </c>
      <c r="N136" s="12"/>
      <c r="O136" s="340">
        <v>0</v>
      </c>
      <c r="P136" s="25" t="s">
        <v>53</v>
      </c>
      <c r="Q136" s="236"/>
      <c r="R136" s="99">
        <f t="shared" si="42"/>
        <v>0</v>
      </c>
      <c r="S136" s="99">
        <f>'Kosten + Lebensdauer'!Q136</f>
        <v>80</v>
      </c>
      <c r="T136" s="22"/>
      <c r="U136" s="22"/>
      <c r="V136" s="181">
        <f t="shared" si="43"/>
        <v>0</v>
      </c>
      <c r="W136" s="121">
        <f t="shared" si="44"/>
        <v>0</v>
      </c>
      <c r="X136" s="48">
        <f t="shared" si="45"/>
        <v>0</v>
      </c>
      <c r="Y136" s="48">
        <f t="shared" si="46"/>
        <v>0</v>
      </c>
      <c r="Z136" s="48">
        <f>PRODUCT(O136,'Kosten + Lebensdauer'!V136)</f>
        <v>0</v>
      </c>
      <c r="AA136" s="48">
        <f t="shared" si="47"/>
        <v>0</v>
      </c>
      <c r="AB136" s="48">
        <f t="shared" si="48"/>
        <v>0</v>
      </c>
      <c r="AC136" s="152"/>
      <c r="AD136" s="69"/>
      <c r="AE136" s="12"/>
      <c r="AF136" s="12"/>
    </row>
    <row r="137" spans="1:32" ht="15.75" customHeight="1">
      <c r="A137" s="11">
        <v>789</v>
      </c>
      <c r="B137" s="11">
        <v>809</v>
      </c>
      <c r="C137" s="11">
        <v>479</v>
      </c>
      <c r="D137" s="12" t="s">
        <v>325</v>
      </c>
      <c r="E137" s="12" t="s">
        <v>869</v>
      </c>
      <c r="F137" s="150" t="s">
        <v>1068</v>
      </c>
      <c r="G137" s="276"/>
      <c r="H137" s="12" t="s">
        <v>256</v>
      </c>
      <c r="I137" s="12" t="s">
        <v>326</v>
      </c>
      <c r="J137" s="433" t="s">
        <v>327</v>
      </c>
      <c r="K137" s="23" t="s">
        <v>22</v>
      </c>
      <c r="L137" s="13" t="s">
        <v>329</v>
      </c>
      <c r="M137" s="13" t="s">
        <v>22</v>
      </c>
      <c r="N137" s="13"/>
      <c r="O137" s="340">
        <v>0</v>
      </c>
      <c r="P137" s="50" t="s">
        <v>1120</v>
      </c>
      <c r="Q137" s="236"/>
      <c r="R137" s="186">
        <f t="shared" si="42"/>
        <v>0</v>
      </c>
      <c r="S137" s="186">
        <f>'Kosten + Lebensdauer'!Q137</f>
        <v>80</v>
      </c>
      <c r="T137" s="23"/>
      <c r="U137" s="23"/>
      <c r="V137" s="179">
        <f t="shared" si="43"/>
        <v>0</v>
      </c>
      <c r="W137" s="86">
        <f t="shared" si="44"/>
        <v>0</v>
      </c>
      <c r="X137" s="85">
        <f t="shared" si="45"/>
        <v>0</v>
      </c>
      <c r="Y137" s="85">
        <f t="shared" si="46"/>
        <v>0</v>
      </c>
      <c r="Z137" s="145">
        <f>PRODUCT(O137,'Kosten + Lebensdauer'!V137)</f>
        <v>0</v>
      </c>
      <c r="AA137" s="85">
        <f t="shared" si="47"/>
        <v>0</v>
      </c>
      <c r="AB137" s="85">
        <f t="shared" si="48"/>
        <v>0</v>
      </c>
      <c r="AC137" s="151"/>
      <c r="AD137" s="111"/>
      <c r="AE137" s="13"/>
      <c r="AF137" s="13"/>
    </row>
    <row r="138" spans="1:32" ht="15" customHeight="1">
      <c r="A138" s="11">
        <v>790</v>
      </c>
      <c r="B138" s="11">
        <v>810</v>
      </c>
      <c r="C138" s="11">
        <v>476</v>
      </c>
      <c r="D138" s="12" t="s">
        <v>330</v>
      </c>
      <c r="E138" s="12" t="s">
        <v>869</v>
      </c>
      <c r="F138" s="150" t="s">
        <v>1068</v>
      </c>
      <c r="G138" s="276"/>
      <c r="H138" s="12" t="s">
        <v>256</v>
      </c>
      <c r="I138" s="12" t="s">
        <v>331</v>
      </c>
      <c r="J138" s="433"/>
      <c r="K138" s="23" t="s">
        <v>598</v>
      </c>
      <c r="L138" s="13" t="s">
        <v>329</v>
      </c>
      <c r="M138" s="13" t="s">
        <v>1119</v>
      </c>
      <c r="N138" s="13"/>
      <c r="O138" s="340">
        <v>0</v>
      </c>
      <c r="P138" s="50" t="s">
        <v>53</v>
      </c>
      <c r="Q138" s="236"/>
      <c r="R138" s="186">
        <f t="shared" si="42"/>
        <v>0</v>
      </c>
      <c r="S138" s="186">
        <f>'Kosten + Lebensdauer'!Q138</f>
        <v>60</v>
      </c>
      <c r="T138" s="23" t="s">
        <v>333</v>
      </c>
      <c r="U138" s="23"/>
      <c r="V138" s="179">
        <f t="shared" si="43"/>
        <v>0</v>
      </c>
      <c r="W138" s="86">
        <f t="shared" si="44"/>
        <v>0</v>
      </c>
      <c r="X138" s="85">
        <f t="shared" si="45"/>
        <v>0</v>
      </c>
      <c r="Y138" s="85">
        <f t="shared" si="46"/>
        <v>0</v>
      </c>
      <c r="Z138" s="145">
        <f>PRODUCT(O138,'Kosten + Lebensdauer'!V138)</f>
        <v>0</v>
      </c>
      <c r="AA138" s="85">
        <f t="shared" si="47"/>
        <v>0</v>
      </c>
      <c r="AB138" s="85">
        <f t="shared" si="48"/>
        <v>0</v>
      </c>
      <c r="AC138" s="151"/>
      <c r="AD138" s="111"/>
      <c r="AE138" s="13"/>
      <c r="AF138" s="13"/>
    </row>
    <row r="139" spans="1:32" ht="15.75" customHeight="1">
      <c r="A139" s="11">
        <v>791</v>
      </c>
      <c r="B139" s="11">
        <v>811</v>
      </c>
      <c r="C139" s="11">
        <v>480</v>
      </c>
      <c r="D139" s="12" t="s">
        <v>334</v>
      </c>
      <c r="E139" s="12" t="s">
        <v>869</v>
      </c>
      <c r="F139" s="150" t="s">
        <v>1068</v>
      </c>
      <c r="G139" s="276"/>
      <c r="H139" s="12" t="s">
        <v>256</v>
      </c>
      <c r="I139" s="12" t="s">
        <v>335</v>
      </c>
      <c r="J139" s="433"/>
      <c r="K139" s="23" t="s">
        <v>599</v>
      </c>
      <c r="L139" s="13" t="s">
        <v>329</v>
      </c>
      <c r="M139" s="13" t="s">
        <v>337</v>
      </c>
      <c r="N139" s="13"/>
      <c r="O139" s="340">
        <v>0</v>
      </c>
      <c r="P139" s="50" t="s">
        <v>1120</v>
      </c>
      <c r="Q139" s="236"/>
      <c r="R139" s="186">
        <f t="shared" si="42"/>
        <v>0</v>
      </c>
      <c r="S139" s="186">
        <f>'Kosten + Lebensdauer'!Q139</f>
        <v>30</v>
      </c>
      <c r="T139" s="23" t="s">
        <v>117</v>
      </c>
      <c r="U139" s="23"/>
      <c r="V139" s="179">
        <f t="shared" si="43"/>
        <v>0.6666666666666667</v>
      </c>
      <c r="W139" s="86">
        <f t="shared" si="44"/>
        <v>1</v>
      </c>
      <c r="X139" s="85">
        <f t="shared" si="45"/>
        <v>0</v>
      </c>
      <c r="Y139" s="85">
        <f t="shared" si="46"/>
        <v>0</v>
      </c>
      <c r="Z139" s="145">
        <f>PRODUCT(O139,'Kosten + Lebensdauer'!V139)</f>
        <v>0</v>
      </c>
      <c r="AA139" s="85">
        <f t="shared" si="47"/>
        <v>0</v>
      </c>
      <c r="AB139" s="85">
        <f t="shared" si="48"/>
        <v>0</v>
      </c>
      <c r="AC139" s="151"/>
      <c r="AD139" s="111"/>
      <c r="AE139" s="13"/>
      <c r="AF139" s="13"/>
    </row>
    <row r="140" spans="1:32" ht="15.75" customHeight="1">
      <c r="A140" s="11"/>
      <c r="B140" s="11"/>
      <c r="C140" s="11"/>
      <c r="D140" s="12"/>
      <c r="E140" s="12"/>
      <c r="F140" s="150"/>
      <c r="G140" s="275">
        <v>535</v>
      </c>
      <c r="H140" s="16"/>
      <c r="I140" s="16"/>
      <c r="J140" s="16" t="s">
        <v>338</v>
      </c>
      <c r="K140" s="22"/>
      <c r="L140" s="12"/>
      <c r="M140" s="12"/>
      <c r="N140" s="12"/>
      <c r="O140" s="339"/>
      <c r="P140" s="47"/>
      <c r="Q140" s="238"/>
      <c r="R140" s="99"/>
      <c r="S140" s="99"/>
      <c r="T140" s="71"/>
      <c r="U140" s="22"/>
      <c r="V140" s="181"/>
      <c r="W140" s="121"/>
      <c r="X140" s="48"/>
      <c r="Y140" s="48"/>
      <c r="Z140" s="48"/>
      <c r="AA140" s="48"/>
      <c r="AB140" s="48"/>
      <c r="AC140" s="152"/>
      <c r="AD140" s="69"/>
      <c r="AE140" s="12"/>
      <c r="AF140" s="12"/>
    </row>
    <row r="141" spans="1:32" ht="15.75" customHeight="1">
      <c r="A141" s="11">
        <v>797</v>
      </c>
      <c r="B141" s="11">
        <v>817</v>
      </c>
      <c r="C141" s="11">
        <v>984</v>
      </c>
      <c r="D141" s="12" t="s">
        <v>339</v>
      </c>
      <c r="E141" s="12" t="s">
        <v>869</v>
      </c>
      <c r="F141" s="150" t="s">
        <v>1068</v>
      </c>
      <c r="G141" s="276"/>
      <c r="H141" s="12" t="s">
        <v>338</v>
      </c>
      <c r="I141" s="12" t="s">
        <v>340</v>
      </c>
      <c r="J141" s="428" t="s">
        <v>640</v>
      </c>
      <c r="K141" s="147" t="s">
        <v>887</v>
      </c>
      <c r="L141" s="146" t="s">
        <v>343</v>
      </c>
      <c r="M141" s="146" t="s">
        <v>887</v>
      </c>
      <c r="N141" s="146"/>
      <c r="O141" s="340">
        <v>0</v>
      </c>
      <c r="P141" s="220" t="s">
        <v>53</v>
      </c>
      <c r="Q141" s="236"/>
      <c r="R141" s="186">
        <f>PRODUCT(O141,Q141)</f>
        <v>0</v>
      </c>
      <c r="S141" s="186">
        <f>'Kosten + Lebensdauer'!Q141</f>
        <v>60</v>
      </c>
      <c r="T141" s="147"/>
      <c r="U141" s="147"/>
      <c r="V141" s="182">
        <f>IF(S141&lt;=50,(50/S141)-1,0)</f>
        <v>0</v>
      </c>
      <c r="W141" s="148">
        <f>ROUNDUP(V141,0)</f>
        <v>0</v>
      </c>
      <c r="X141" s="145">
        <f>PRODUCT(R141,W141)</f>
        <v>0</v>
      </c>
      <c r="Y141" s="145">
        <f>KOSTENREIHE(R141,S141,1.02,W141)</f>
        <v>0</v>
      </c>
      <c r="Z141" s="145">
        <f>PRODUCT(O141,'Kosten + Lebensdauer'!V141)</f>
        <v>0</v>
      </c>
      <c r="AA141" s="145">
        <f>modul1.KOSTENREIHE(Z141,1,1.02,49)</f>
        <v>0</v>
      </c>
      <c r="AB141" s="145">
        <f>SUM(R141,Y141,Z141,AA141)</f>
        <v>0</v>
      </c>
      <c r="AC141" s="153"/>
      <c r="AD141" s="363"/>
      <c r="AE141" s="146"/>
      <c r="AF141" s="146"/>
    </row>
    <row r="142" spans="1:32" ht="15.75" customHeight="1">
      <c r="A142" s="11"/>
      <c r="B142" s="11"/>
      <c r="C142" s="11"/>
      <c r="D142" s="12"/>
      <c r="E142" s="12"/>
      <c r="F142" s="150"/>
      <c r="G142" s="276"/>
      <c r="H142" s="12"/>
      <c r="I142" s="12"/>
      <c r="J142" s="428"/>
      <c r="K142" s="147" t="s">
        <v>590</v>
      </c>
      <c r="L142" s="146"/>
      <c r="M142" s="146"/>
      <c r="N142" s="146"/>
      <c r="O142" s="340">
        <v>0</v>
      </c>
      <c r="P142" s="220" t="s">
        <v>53</v>
      </c>
      <c r="Q142" s="236"/>
      <c r="R142" s="186">
        <f>PRODUCT(O142,Q142)</f>
        <v>0</v>
      </c>
      <c r="S142" s="186">
        <f>'Kosten + Lebensdauer'!Q142</f>
        <v>40</v>
      </c>
      <c r="T142" s="147"/>
      <c r="U142" s="147"/>
      <c r="V142" s="182">
        <f>IF(S142&lt;=50,(50/S142)-1,0)</f>
        <v>0.25</v>
      </c>
      <c r="W142" s="148">
        <f>ROUNDUP(V142,0)</f>
        <v>1</v>
      </c>
      <c r="X142" s="145">
        <f>PRODUCT(R142,W142)</f>
        <v>0</v>
      </c>
      <c r="Y142" s="145">
        <f>KOSTENREIHE(R142,S142,1.02,W142)</f>
        <v>0</v>
      </c>
      <c r="Z142" s="145">
        <f>PRODUCT(O142,'Kosten + Lebensdauer'!V142)</f>
        <v>0</v>
      </c>
      <c r="AA142" s="145">
        <f>modul1.KOSTENREIHE(Z142,1,1.02,49)</f>
        <v>0</v>
      </c>
      <c r="AB142" s="145">
        <f>SUM(R142,Y142,Z142,AA142)</f>
        <v>0</v>
      </c>
      <c r="AC142" s="153"/>
      <c r="AD142" s="363"/>
      <c r="AE142" s="146"/>
      <c r="AF142" s="146"/>
    </row>
    <row r="143" spans="1:32" ht="26.25" customHeight="1">
      <c r="A143" s="11">
        <v>798</v>
      </c>
      <c r="B143" s="11">
        <v>818</v>
      </c>
      <c r="C143" s="11">
        <v>982</v>
      </c>
      <c r="D143" s="12" t="s">
        <v>344</v>
      </c>
      <c r="E143" s="12" t="s">
        <v>869</v>
      </c>
      <c r="F143" s="150" t="s">
        <v>1068</v>
      </c>
      <c r="G143" s="276"/>
      <c r="H143" s="12" t="s">
        <v>338</v>
      </c>
      <c r="I143" s="12" t="s">
        <v>345</v>
      </c>
      <c r="J143" s="428"/>
      <c r="K143" s="147" t="s">
        <v>116</v>
      </c>
      <c r="L143" s="146" t="s">
        <v>343</v>
      </c>
      <c r="M143" s="146" t="s">
        <v>1112</v>
      </c>
      <c r="N143" s="146"/>
      <c r="O143" s="340">
        <v>0</v>
      </c>
      <c r="P143" s="220" t="s">
        <v>53</v>
      </c>
      <c r="Q143" s="236"/>
      <c r="R143" s="186">
        <f>PRODUCT(O143,Q143)</f>
        <v>0</v>
      </c>
      <c r="S143" s="186">
        <f>'Kosten + Lebensdauer'!Q143</f>
        <v>30</v>
      </c>
      <c r="T143" s="147"/>
      <c r="U143" s="147"/>
      <c r="V143" s="182">
        <f>IF(S143&lt;=50,(50/S143)-1,0)</f>
        <v>0.6666666666666667</v>
      </c>
      <c r="W143" s="148">
        <f>ROUNDUP(V143,0)</f>
        <v>1</v>
      </c>
      <c r="X143" s="145">
        <f>PRODUCT(R143,W143)</f>
        <v>0</v>
      </c>
      <c r="Y143" s="145">
        <f>KOSTENREIHE(R143,S143,1.02,W143)</f>
        <v>0</v>
      </c>
      <c r="Z143" s="145">
        <f>PRODUCT(O143,'Kosten + Lebensdauer'!V143)</f>
        <v>0</v>
      </c>
      <c r="AA143" s="145">
        <f>modul1.KOSTENREIHE(Z143,1,1.02,49)</f>
        <v>0</v>
      </c>
      <c r="AB143" s="145">
        <f>SUM(R143,Y143,Z143,AA143)</f>
        <v>0</v>
      </c>
      <c r="AC143" s="153"/>
      <c r="AD143" s="363"/>
      <c r="AE143" s="146"/>
      <c r="AF143" s="146"/>
    </row>
    <row r="144" spans="1:32" ht="15.75" customHeight="1">
      <c r="A144" s="11"/>
      <c r="B144" s="11"/>
      <c r="C144" s="11"/>
      <c r="D144" s="12"/>
      <c r="E144" s="12"/>
      <c r="F144" s="150"/>
      <c r="G144" s="275">
        <v>536</v>
      </c>
      <c r="H144" s="16"/>
      <c r="I144" s="16"/>
      <c r="J144" s="336" t="s">
        <v>603</v>
      </c>
      <c r="K144" s="22"/>
      <c r="L144" s="12"/>
      <c r="M144" s="12"/>
      <c r="N144" s="12"/>
      <c r="O144" s="340"/>
      <c r="P144" s="25"/>
      <c r="Q144" s="236"/>
      <c r="R144" s="99"/>
      <c r="S144" s="99"/>
      <c r="T144" s="22"/>
      <c r="U144" s="22"/>
      <c r="V144" s="181"/>
      <c r="W144" s="121"/>
      <c r="X144" s="48"/>
      <c r="Y144" s="48"/>
      <c r="Z144" s="48"/>
      <c r="AA144" s="48"/>
      <c r="AB144" s="48"/>
      <c r="AC144" s="152"/>
      <c r="AD144" s="69"/>
      <c r="AE144" s="12"/>
      <c r="AF144" s="12"/>
    </row>
    <row r="145" spans="1:32" ht="15.75" customHeight="1">
      <c r="A145" s="11"/>
      <c r="B145" s="11"/>
      <c r="C145" s="11"/>
      <c r="D145" s="12"/>
      <c r="E145" s="12"/>
      <c r="F145" s="150"/>
      <c r="G145" s="276"/>
      <c r="H145" s="12"/>
      <c r="I145" s="12"/>
      <c r="J145" s="484" t="s">
        <v>600</v>
      </c>
      <c r="K145" s="22" t="s">
        <v>561</v>
      </c>
      <c r="L145" s="12"/>
      <c r="M145" s="12"/>
      <c r="N145" s="12"/>
      <c r="O145" s="340">
        <v>0</v>
      </c>
      <c r="P145" s="25" t="s">
        <v>874</v>
      </c>
      <c r="Q145" s="236"/>
      <c r="R145" s="99">
        <f aca="true" t="shared" si="49" ref="R145:R150">PRODUCT(O145,Q145)</f>
        <v>0</v>
      </c>
      <c r="S145" s="99">
        <f>'Kosten + Lebensdauer'!Q145</f>
        <v>30</v>
      </c>
      <c r="T145" s="22"/>
      <c r="U145" s="22"/>
      <c r="V145" s="181">
        <f aca="true" t="shared" si="50" ref="V145:V150">IF(S145&lt;=50,(50/S145)-1,0)</f>
        <v>0.6666666666666667</v>
      </c>
      <c r="W145" s="121">
        <f aca="true" t="shared" si="51" ref="W145:W150">ROUNDUP(V145,0)</f>
        <v>1</v>
      </c>
      <c r="X145" s="48">
        <f aca="true" t="shared" si="52" ref="X145:X150">PRODUCT(R145,W145)</f>
        <v>0</v>
      </c>
      <c r="Y145" s="48">
        <f aca="true" t="shared" si="53" ref="Y145:Y150">KOSTENREIHE(R145,S145,1.02,W145)</f>
        <v>0</v>
      </c>
      <c r="Z145" s="48">
        <f>PRODUCT(O145,'Kosten + Lebensdauer'!V145)</f>
        <v>0</v>
      </c>
      <c r="AA145" s="48">
        <f aca="true" t="shared" si="54" ref="AA145:AA150">modul1.KOSTENREIHE(Z145,1,1.02,49)</f>
        <v>0</v>
      </c>
      <c r="AB145" s="48">
        <f aca="true" t="shared" si="55" ref="AB145:AB150">SUM(R145,Y145,Z145,AA145)</f>
        <v>0</v>
      </c>
      <c r="AC145" s="152"/>
      <c r="AD145" s="69"/>
      <c r="AE145" s="12"/>
      <c r="AF145" s="12"/>
    </row>
    <row r="146" spans="1:32" ht="15.75" customHeight="1">
      <c r="A146" s="11"/>
      <c r="B146" s="11"/>
      <c r="C146" s="11"/>
      <c r="D146" s="12"/>
      <c r="E146" s="12"/>
      <c r="F146" s="150"/>
      <c r="G146" s="276"/>
      <c r="H146" s="12"/>
      <c r="I146" s="12"/>
      <c r="J146" s="485"/>
      <c r="K146" s="22" t="s">
        <v>596</v>
      </c>
      <c r="L146" s="12"/>
      <c r="M146" s="12"/>
      <c r="N146" s="12"/>
      <c r="O146" s="340">
        <v>0</v>
      </c>
      <c r="P146" s="25" t="s">
        <v>874</v>
      </c>
      <c r="Q146" s="236"/>
      <c r="R146" s="99">
        <f t="shared" si="49"/>
        <v>0</v>
      </c>
      <c r="S146" s="99">
        <f>'Kosten + Lebensdauer'!Q146</f>
        <v>25</v>
      </c>
      <c r="T146" s="22"/>
      <c r="U146" s="22"/>
      <c r="V146" s="181">
        <f t="shared" si="50"/>
        <v>1</v>
      </c>
      <c r="W146" s="121">
        <f t="shared" si="51"/>
        <v>1</v>
      </c>
      <c r="X146" s="48">
        <f t="shared" si="52"/>
        <v>0</v>
      </c>
      <c r="Y146" s="48">
        <f t="shared" si="53"/>
        <v>0</v>
      </c>
      <c r="Z146" s="48">
        <f>PRODUCT(O146,'Kosten + Lebensdauer'!V146)</f>
        <v>0</v>
      </c>
      <c r="AA146" s="48">
        <f t="shared" si="54"/>
        <v>0</v>
      </c>
      <c r="AB146" s="48">
        <f t="shared" si="55"/>
        <v>0</v>
      </c>
      <c r="AC146" s="152"/>
      <c r="AD146" s="69"/>
      <c r="AE146" s="12"/>
      <c r="AF146" s="12"/>
    </row>
    <row r="147" spans="1:32" ht="15.75" customHeight="1">
      <c r="A147" s="11"/>
      <c r="B147" s="11"/>
      <c r="C147" s="11"/>
      <c r="D147" s="12"/>
      <c r="E147" s="12"/>
      <c r="F147" s="150"/>
      <c r="G147" s="276"/>
      <c r="H147" s="12"/>
      <c r="I147" s="12"/>
      <c r="J147" s="485"/>
      <c r="K147" s="22" t="s">
        <v>563</v>
      </c>
      <c r="L147" s="12"/>
      <c r="M147" s="12"/>
      <c r="N147" s="12"/>
      <c r="O147" s="340">
        <v>0</v>
      </c>
      <c r="P147" s="25" t="s">
        <v>874</v>
      </c>
      <c r="Q147" s="236"/>
      <c r="R147" s="99">
        <f t="shared" si="49"/>
        <v>0</v>
      </c>
      <c r="S147" s="99">
        <f>'Kosten + Lebensdauer'!Q147</f>
        <v>25</v>
      </c>
      <c r="T147" s="22"/>
      <c r="U147" s="22"/>
      <c r="V147" s="181">
        <f t="shared" si="50"/>
        <v>1</v>
      </c>
      <c r="W147" s="121">
        <f t="shared" si="51"/>
        <v>1</v>
      </c>
      <c r="X147" s="48">
        <f t="shared" si="52"/>
        <v>0</v>
      </c>
      <c r="Y147" s="48">
        <f t="shared" si="53"/>
        <v>0</v>
      </c>
      <c r="Z147" s="48">
        <f>PRODUCT(O147,'Kosten + Lebensdauer'!V147)</f>
        <v>0</v>
      </c>
      <c r="AA147" s="48">
        <f t="shared" si="54"/>
        <v>0</v>
      </c>
      <c r="AB147" s="48">
        <f t="shared" si="55"/>
        <v>0</v>
      </c>
      <c r="AC147" s="152"/>
      <c r="AD147" s="69"/>
      <c r="AE147" s="12"/>
      <c r="AF147" s="12"/>
    </row>
    <row r="148" spans="1:32" ht="15.75" customHeight="1">
      <c r="A148" s="11"/>
      <c r="B148" s="11"/>
      <c r="C148" s="11"/>
      <c r="D148" s="12"/>
      <c r="E148" s="12"/>
      <c r="F148" s="150"/>
      <c r="G148" s="276"/>
      <c r="H148" s="12"/>
      <c r="I148" s="12"/>
      <c r="J148" s="485"/>
      <c r="K148" s="22" t="s">
        <v>564</v>
      </c>
      <c r="L148" s="12"/>
      <c r="M148" s="12"/>
      <c r="N148" s="12"/>
      <c r="O148" s="340">
        <v>0</v>
      </c>
      <c r="P148" s="25" t="s">
        <v>874</v>
      </c>
      <c r="Q148" s="236"/>
      <c r="R148" s="99">
        <f t="shared" si="49"/>
        <v>0</v>
      </c>
      <c r="S148" s="99">
        <f>'Kosten + Lebensdauer'!Q148</f>
        <v>20</v>
      </c>
      <c r="T148" s="22"/>
      <c r="U148" s="22"/>
      <c r="V148" s="181">
        <f t="shared" si="50"/>
        <v>1.5</v>
      </c>
      <c r="W148" s="121">
        <f t="shared" si="51"/>
        <v>2</v>
      </c>
      <c r="X148" s="48">
        <f t="shared" si="52"/>
        <v>0</v>
      </c>
      <c r="Y148" s="48">
        <f t="shared" si="53"/>
        <v>0</v>
      </c>
      <c r="Z148" s="48">
        <f>PRODUCT(O148,'Kosten + Lebensdauer'!V148)</f>
        <v>0</v>
      </c>
      <c r="AA148" s="48">
        <f t="shared" si="54"/>
        <v>0</v>
      </c>
      <c r="AB148" s="48">
        <f t="shared" si="55"/>
        <v>0</v>
      </c>
      <c r="AC148" s="152"/>
      <c r="AD148" s="69"/>
      <c r="AE148" s="12"/>
      <c r="AF148" s="12"/>
    </row>
    <row r="149" spans="1:32" ht="15.75" customHeight="1">
      <c r="A149" s="11"/>
      <c r="B149" s="11"/>
      <c r="C149" s="11"/>
      <c r="D149" s="12"/>
      <c r="E149" s="12"/>
      <c r="F149" s="150"/>
      <c r="G149" s="276"/>
      <c r="H149" s="12"/>
      <c r="I149" s="12"/>
      <c r="J149" s="485"/>
      <c r="K149" s="22" t="s">
        <v>601</v>
      </c>
      <c r="L149" s="12"/>
      <c r="M149" s="12"/>
      <c r="N149" s="12"/>
      <c r="O149" s="340">
        <v>0</v>
      </c>
      <c r="P149" s="25" t="s">
        <v>874</v>
      </c>
      <c r="Q149" s="236"/>
      <c r="R149" s="99">
        <f t="shared" si="49"/>
        <v>0</v>
      </c>
      <c r="S149" s="99">
        <f>'Kosten + Lebensdauer'!Q149</f>
        <v>40</v>
      </c>
      <c r="T149" s="22"/>
      <c r="U149" s="22"/>
      <c r="V149" s="181">
        <f t="shared" si="50"/>
        <v>0.25</v>
      </c>
      <c r="W149" s="121">
        <f t="shared" si="51"/>
        <v>1</v>
      </c>
      <c r="X149" s="48">
        <f t="shared" si="52"/>
        <v>0</v>
      </c>
      <c r="Y149" s="48">
        <f t="shared" si="53"/>
        <v>0</v>
      </c>
      <c r="Z149" s="48">
        <f>PRODUCT(O149,'Kosten + Lebensdauer'!V149)</f>
        <v>0</v>
      </c>
      <c r="AA149" s="48">
        <f t="shared" si="54"/>
        <v>0</v>
      </c>
      <c r="AB149" s="48">
        <f t="shared" si="55"/>
        <v>0</v>
      </c>
      <c r="AC149" s="152"/>
      <c r="AD149" s="69"/>
      <c r="AE149" s="12"/>
      <c r="AF149" s="12"/>
    </row>
    <row r="150" spans="1:32" ht="15.75" customHeight="1">
      <c r="A150" s="11"/>
      <c r="B150" s="11"/>
      <c r="C150" s="11"/>
      <c r="D150" s="12"/>
      <c r="E150" s="12"/>
      <c r="F150" s="150"/>
      <c r="G150" s="276"/>
      <c r="H150" s="12"/>
      <c r="I150" s="12"/>
      <c r="J150" s="486"/>
      <c r="K150" s="22" t="s">
        <v>602</v>
      </c>
      <c r="L150" s="12"/>
      <c r="M150" s="12"/>
      <c r="N150" s="12"/>
      <c r="O150" s="340">
        <v>0</v>
      </c>
      <c r="P150" s="25" t="s">
        <v>874</v>
      </c>
      <c r="Q150" s="236"/>
      <c r="R150" s="99">
        <f t="shared" si="49"/>
        <v>0</v>
      </c>
      <c r="S150" s="99">
        <f>'Kosten + Lebensdauer'!Q150</f>
        <v>50</v>
      </c>
      <c r="T150" s="22"/>
      <c r="U150" s="22"/>
      <c r="V150" s="181">
        <f t="shared" si="50"/>
        <v>0</v>
      </c>
      <c r="W150" s="121">
        <f t="shared" si="51"/>
        <v>0</v>
      </c>
      <c r="X150" s="48">
        <f t="shared" si="52"/>
        <v>0</v>
      </c>
      <c r="Y150" s="48">
        <f t="shared" si="53"/>
        <v>0</v>
      </c>
      <c r="Z150" s="48">
        <f>PRODUCT(O150,'Kosten + Lebensdauer'!V150)</f>
        <v>0</v>
      </c>
      <c r="AA150" s="48">
        <f t="shared" si="54"/>
        <v>0</v>
      </c>
      <c r="AB150" s="48">
        <f t="shared" si="55"/>
        <v>0</v>
      </c>
      <c r="AC150" s="152"/>
      <c r="AD150" s="69"/>
      <c r="AE150" s="12"/>
      <c r="AF150" s="12"/>
    </row>
    <row r="151" spans="1:32" ht="18" customHeight="1">
      <c r="A151" s="11"/>
      <c r="B151" s="11"/>
      <c r="C151" s="11"/>
      <c r="D151" s="12"/>
      <c r="E151" s="12"/>
      <c r="F151" s="150"/>
      <c r="G151" s="275">
        <v>538</v>
      </c>
      <c r="H151" s="16"/>
      <c r="I151" s="16"/>
      <c r="J151" s="21" t="s">
        <v>347</v>
      </c>
      <c r="K151" s="22"/>
      <c r="L151" s="12"/>
      <c r="M151" s="12"/>
      <c r="N151" s="12"/>
      <c r="O151" s="339"/>
      <c r="P151" s="47"/>
      <c r="Q151" s="238"/>
      <c r="R151" s="99"/>
      <c r="S151" s="99"/>
      <c r="T151" s="22"/>
      <c r="U151" s="22"/>
      <c r="V151" s="181"/>
      <c r="W151" s="121"/>
      <c r="X151" s="48"/>
      <c r="Y151" s="48"/>
      <c r="Z151" s="48"/>
      <c r="AA151" s="48"/>
      <c r="AB151" s="48"/>
      <c r="AC151" s="152"/>
      <c r="AD151" s="69"/>
      <c r="AE151" s="12"/>
      <c r="AF151" s="12"/>
    </row>
    <row r="152" spans="1:32" ht="13.5" customHeight="1">
      <c r="A152" s="11">
        <v>800</v>
      </c>
      <c r="B152" s="11">
        <v>820</v>
      </c>
      <c r="C152" s="11">
        <v>1563</v>
      </c>
      <c r="D152" s="12" t="s">
        <v>348</v>
      </c>
      <c r="E152" s="12" t="s">
        <v>869</v>
      </c>
      <c r="F152" s="150" t="s">
        <v>1068</v>
      </c>
      <c r="G152" s="276"/>
      <c r="H152" s="12" t="s">
        <v>347</v>
      </c>
      <c r="I152" s="12" t="s">
        <v>349</v>
      </c>
      <c r="J152" s="433" t="s">
        <v>350</v>
      </c>
      <c r="K152" s="23" t="s">
        <v>353</v>
      </c>
      <c r="L152" s="13" t="s">
        <v>352</v>
      </c>
      <c r="M152" s="13" t="s">
        <v>353</v>
      </c>
      <c r="N152" s="13"/>
      <c r="O152" s="340">
        <v>0</v>
      </c>
      <c r="P152" s="50" t="s">
        <v>53</v>
      </c>
      <c r="Q152" s="236"/>
      <c r="R152" s="186">
        <f aca="true" t="shared" si="56" ref="R152:R159">PRODUCT(O152,Q152)</f>
        <v>0</v>
      </c>
      <c r="S152" s="186">
        <f>'Kosten + Lebensdauer'!Q152</f>
        <v>25</v>
      </c>
      <c r="T152" s="23"/>
      <c r="U152" s="23"/>
      <c r="V152" s="179">
        <f aca="true" t="shared" si="57" ref="V152:V159">IF(S152&lt;=50,(50/S152)-1,0)</f>
        <v>1</v>
      </c>
      <c r="W152" s="86">
        <f aca="true" t="shared" si="58" ref="W152:W159">ROUNDUP(V152,0)</f>
        <v>1</v>
      </c>
      <c r="X152" s="85">
        <f aca="true" t="shared" si="59" ref="X152:X159">PRODUCT(R152,W152)</f>
        <v>0</v>
      </c>
      <c r="Y152" s="85">
        <f aca="true" t="shared" si="60" ref="Y152:Y159">KOSTENREIHE(R152,S152,1.02,W152)</f>
        <v>0</v>
      </c>
      <c r="Z152" s="145">
        <f>PRODUCT(O152,'Kosten + Lebensdauer'!V152)</f>
        <v>0</v>
      </c>
      <c r="AA152" s="85">
        <f aca="true" t="shared" si="61" ref="AA152:AA159">modul1.KOSTENREIHE(Z152,1,1.02,49)</f>
        <v>0</v>
      </c>
      <c r="AB152" s="85">
        <f aca="true" t="shared" si="62" ref="AB152:AB159">SUM(R152,Y152,Z152,AA152)</f>
        <v>0</v>
      </c>
      <c r="AC152" s="151"/>
      <c r="AD152" s="111"/>
      <c r="AE152" s="13"/>
      <c r="AF152" s="13"/>
    </row>
    <row r="153" spans="1:32" ht="13.5" customHeight="1">
      <c r="A153" s="11">
        <v>802</v>
      </c>
      <c r="B153" s="11">
        <v>822</v>
      </c>
      <c r="C153" s="11">
        <v>1560</v>
      </c>
      <c r="D153" s="12" t="s">
        <v>354</v>
      </c>
      <c r="E153" s="12" t="s">
        <v>869</v>
      </c>
      <c r="F153" s="150" t="s">
        <v>1068</v>
      </c>
      <c r="G153" s="276"/>
      <c r="H153" s="12" t="s">
        <v>347</v>
      </c>
      <c r="I153" s="12" t="s">
        <v>355</v>
      </c>
      <c r="J153" s="433"/>
      <c r="K153" s="23" t="s">
        <v>357</v>
      </c>
      <c r="L153" s="13" t="s">
        <v>352</v>
      </c>
      <c r="M153" s="13" t="s">
        <v>357</v>
      </c>
      <c r="N153" s="13"/>
      <c r="O153" s="340">
        <v>0</v>
      </c>
      <c r="P153" s="50" t="s">
        <v>53</v>
      </c>
      <c r="Q153" s="236"/>
      <c r="R153" s="186">
        <f t="shared" si="56"/>
        <v>0</v>
      </c>
      <c r="S153" s="186">
        <f>'Kosten + Lebensdauer'!Q153</f>
        <v>40</v>
      </c>
      <c r="T153" s="23"/>
      <c r="U153" s="23"/>
      <c r="V153" s="179">
        <f t="shared" si="57"/>
        <v>0.25</v>
      </c>
      <c r="W153" s="86">
        <f t="shared" si="58"/>
        <v>1</v>
      </c>
      <c r="X153" s="85">
        <f t="shared" si="59"/>
        <v>0</v>
      </c>
      <c r="Y153" s="85">
        <f t="shared" si="60"/>
        <v>0</v>
      </c>
      <c r="Z153" s="145">
        <f>PRODUCT(O153,'Kosten + Lebensdauer'!V153)</f>
        <v>0</v>
      </c>
      <c r="AA153" s="85">
        <f t="shared" si="61"/>
        <v>0</v>
      </c>
      <c r="AB153" s="85">
        <f t="shared" si="62"/>
        <v>0</v>
      </c>
      <c r="AC153" s="151"/>
      <c r="AD153" s="111"/>
      <c r="AE153" s="13"/>
      <c r="AF153" s="13"/>
    </row>
    <row r="154" spans="1:32" ht="27" customHeight="1">
      <c r="A154" s="11"/>
      <c r="B154" s="11"/>
      <c r="C154" s="11"/>
      <c r="D154" s="12"/>
      <c r="E154" s="12"/>
      <c r="F154" s="150"/>
      <c r="G154" s="276"/>
      <c r="H154" s="12"/>
      <c r="I154" s="12"/>
      <c r="J154" s="433"/>
      <c r="K154" s="467" t="s">
        <v>604</v>
      </c>
      <c r="L154" s="13"/>
      <c r="M154" s="13"/>
      <c r="N154" s="129" t="s">
        <v>808</v>
      </c>
      <c r="O154" s="340">
        <v>0</v>
      </c>
      <c r="P154" s="50" t="s">
        <v>53</v>
      </c>
      <c r="Q154" s="236"/>
      <c r="R154" s="186">
        <f t="shared" si="56"/>
        <v>0</v>
      </c>
      <c r="S154" s="186">
        <f>'Kosten + Lebensdauer'!Q154</f>
        <v>25</v>
      </c>
      <c r="T154" s="23"/>
      <c r="U154" s="23"/>
      <c r="V154" s="179">
        <f t="shared" si="57"/>
        <v>1</v>
      </c>
      <c r="W154" s="86">
        <f t="shared" si="58"/>
        <v>1</v>
      </c>
      <c r="X154" s="85">
        <f t="shared" si="59"/>
        <v>0</v>
      </c>
      <c r="Y154" s="85">
        <f t="shared" si="60"/>
        <v>0</v>
      </c>
      <c r="Z154" s="145">
        <f>PRODUCT(O154,'Kosten + Lebensdauer'!V154)</f>
        <v>0</v>
      </c>
      <c r="AA154" s="85">
        <f t="shared" si="61"/>
        <v>0</v>
      </c>
      <c r="AB154" s="85">
        <f t="shared" si="62"/>
        <v>0</v>
      </c>
      <c r="AC154" s="151"/>
      <c r="AD154" s="111"/>
      <c r="AE154" s="13"/>
      <c r="AF154" s="13"/>
    </row>
    <row r="155" spans="1:32" ht="27" customHeight="1">
      <c r="A155" s="11">
        <v>803</v>
      </c>
      <c r="B155" s="11">
        <v>823</v>
      </c>
      <c r="C155" s="11">
        <v>1565</v>
      </c>
      <c r="D155" s="12" t="s">
        <v>358</v>
      </c>
      <c r="E155" s="12" t="s">
        <v>869</v>
      </c>
      <c r="F155" s="150" t="s">
        <v>1068</v>
      </c>
      <c r="G155" s="276"/>
      <c r="H155" s="12" t="s">
        <v>347</v>
      </c>
      <c r="I155" s="12" t="s">
        <v>359</v>
      </c>
      <c r="J155" s="433"/>
      <c r="K155" s="467"/>
      <c r="L155" s="13" t="s">
        <v>352</v>
      </c>
      <c r="M155" s="13" t="s">
        <v>361</v>
      </c>
      <c r="N155" s="129" t="s">
        <v>809</v>
      </c>
      <c r="O155" s="340">
        <v>0</v>
      </c>
      <c r="P155" s="50" t="s">
        <v>53</v>
      </c>
      <c r="Q155" s="236"/>
      <c r="R155" s="186">
        <f t="shared" si="56"/>
        <v>0</v>
      </c>
      <c r="S155" s="186">
        <f>'Kosten + Lebensdauer'!Q155</f>
        <v>25</v>
      </c>
      <c r="T155" s="23"/>
      <c r="U155" s="23"/>
      <c r="V155" s="179">
        <f t="shared" si="57"/>
        <v>1</v>
      </c>
      <c r="W155" s="86">
        <f t="shared" si="58"/>
        <v>1</v>
      </c>
      <c r="X155" s="85">
        <f t="shared" si="59"/>
        <v>0</v>
      </c>
      <c r="Y155" s="85">
        <f t="shared" si="60"/>
        <v>0</v>
      </c>
      <c r="Z155" s="145">
        <f>PRODUCT(O155,'Kosten + Lebensdauer'!V155)</f>
        <v>0</v>
      </c>
      <c r="AA155" s="85">
        <f t="shared" si="61"/>
        <v>0</v>
      </c>
      <c r="AB155" s="85">
        <f t="shared" si="62"/>
        <v>0</v>
      </c>
      <c r="AC155" s="151"/>
      <c r="AD155" s="111"/>
      <c r="AE155" s="13"/>
      <c r="AF155" s="13"/>
    </row>
    <row r="156" spans="1:32" ht="13.5" customHeight="1">
      <c r="A156" s="11">
        <v>804</v>
      </c>
      <c r="B156" s="11">
        <v>824</v>
      </c>
      <c r="C156" s="11">
        <v>1558</v>
      </c>
      <c r="D156" s="12" t="s">
        <v>362</v>
      </c>
      <c r="E156" s="12" t="s">
        <v>869</v>
      </c>
      <c r="F156" s="150" t="s">
        <v>1068</v>
      </c>
      <c r="G156" s="276"/>
      <c r="H156" s="12" t="s">
        <v>347</v>
      </c>
      <c r="I156" s="12" t="s">
        <v>363</v>
      </c>
      <c r="J156" s="433"/>
      <c r="K156" s="23" t="s">
        <v>365</v>
      </c>
      <c r="L156" s="13" t="s">
        <v>352</v>
      </c>
      <c r="M156" s="13" t="s">
        <v>365</v>
      </c>
      <c r="N156" s="13"/>
      <c r="O156" s="340">
        <v>0</v>
      </c>
      <c r="P156" s="50" t="s">
        <v>53</v>
      </c>
      <c r="Q156" s="240"/>
      <c r="R156" s="186">
        <f t="shared" si="56"/>
        <v>0</v>
      </c>
      <c r="S156" s="186">
        <f>'Kosten + Lebensdauer'!Q156</f>
        <v>35</v>
      </c>
      <c r="T156" s="23"/>
      <c r="U156" s="23"/>
      <c r="V156" s="179">
        <f t="shared" si="57"/>
        <v>0.4285714285714286</v>
      </c>
      <c r="W156" s="86">
        <f t="shared" si="58"/>
        <v>1</v>
      </c>
      <c r="X156" s="85">
        <f t="shared" si="59"/>
        <v>0</v>
      </c>
      <c r="Y156" s="85">
        <f t="shared" si="60"/>
        <v>0</v>
      </c>
      <c r="Z156" s="145">
        <f>PRODUCT(O156,'Kosten + Lebensdauer'!V156)</f>
        <v>0</v>
      </c>
      <c r="AA156" s="85">
        <f t="shared" si="61"/>
        <v>0</v>
      </c>
      <c r="AB156" s="85">
        <f t="shared" si="62"/>
        <v>0</v>
      </c>
      <c r="AC156" s="151"/>
      <c r="AD156" s="111"/>
      <c r="AE156" s="13"/>
      <c r="AF156" s="13"/>
    </row>
    <row r="157" spans="1:32" ht="13.5" customHeight="1">
      <c r="A157" s="11">
        <v>805</v>
      </c>
      <c r="B157" s="11">
        <v>825</v>
      </c>
      <c r="C157" s="11">
        <v>1567</v>
      </c>
      <c r="D157" s="12" t="s">
        <v>366</v>
      </c>
      <c r="E157" s="12" t="s">
        <v>869</v>
      </c>
      <c r="F157" s="150" t="s">
        <v>1068</v>
      </c>
      <c r="G157" s="276"/>
      <c r="H157" s="12" t="s">
        <v>347</v>
      </c>
      <c r="I157" s="12" t="s">
        <v>367</v>
      </c>
      <c r="J157" s="433"/>
      <c r="K157" s="23" t="s">
        <v>605</v>
      </c>
      <c r="L157" s="13" t="s">
        <v>352</v>
      </c>
      <c r="M157" s="13" t="s">
        <v>369</v>
      </c>
      <c r="N157" s="13"/>
      <c r="O157" s="340">
        <v>0</v>
      </c>
      <c r="P157" s="50" t="s">
        <v>53</v>
      </c>
      <c r="Q157" s="236"/>
      <c r="R157" s="186">
        <f t="shared" si="56"/>
        <v>0</v>
      </c>
      <c r="S157" s="186">
        <f>'Kosten + Lebensdauer'!Q157</f>
        <v>40</v>
      </c>
      <c r="T157" s="23"/>
      <c r="U157" s="23"/>
      <c r="V157" s="179">
        <f t="shared" si="57"/>
        <v>0.25</v>
      </c>
      <c r="W157" s="86">
        <f t="shared" si="58"/>
        <v>1</v>
      </c>
      <c r="X157" s="85">
        <f t="shared" si="59"/>
        <v>0</v>
      </c>
      <c r="Y157" s="85">
        <f t="shared" si="60"/>
        <v>0</v>
      </c>
      <c r="Z157" s="145">
        <f>PRODUCT(O157,'Kosten + Lebensdauer'!V157)</f>
        <v>0</v>
      </c>
      <c r="AA157" s="85">
        <f t="shared" si="61"/>
        <v>0</v>
      </c>
      <c r="AB157" s="85">
        <f t="shared" si="62"/>
        <v>0</v>
      </c>
      <c r="AC157" s="151"/>
      <c r="AD157" s="111"/>
      <c r="AE157" s="13"/>
      <c r="AF157" s="13"/>
    </row>
    <row r="158" spans="1:32" ht="13.5" customHeight="1">
      <c r="A158" s="11">
        <v>801</v>
      </c>
      <c r="B158" s="11">
        <v>821</v>
      </c>
      <c r="C158" s="11">
        <v>1568</v>
      </c>
      <c r="D158" s="12" t="s">
        <v>370</v>
      </c>
      <c r="E158" s="12" t="s">
        <v>869</v>
      </c>
      <c r="F158" s="150" t="s">
        <v>1068</v>
      </c>
      <c r="G158" s="276"/>
      <c r="H158" s="12" t="s">
        <v>347</v>
      </c>
      <c r="I158" s="12" t="s">
        <v>371</v>
      </c>
      <c r="J158" s="433"/>
      <c r="K158" s="23" t="s">
        <v>373</v>
      </c>
      <c r="L158" s="13" t="s">
        <v>352</v>
      </c>
      <c r="M158" s="13" t="s">
        <v>373</v>
      </c>
      <c r="N158" s="13"/>
      <c r="O158" s="340">
        <v>0</v>
      </c>
      <c r="P158" s="50" t="s">
        <v>53</v>
      </c>
      <c r="Q158" s="236"/>
      <c r="R158" s="186">
        <f t="shared" si="56"/>
        <v>0</v>
      </c>
      <c r="S158" s="186">
        <f>'Kosten + Lebensdauer'!Q158</f>
        <v>30</v>
      </c>
      <c r="T158" s="23"/>
      <c r="U158" s="23"/>
      <c r="V158" s="179">
        <f t="shared" si="57"/>
        <v>0.6666666666666667</v>
      </c>
      <c r="W158" s="86">
        <f t="shared" si="58"/>
        <v>1</v>
      </c>
      <c r="X158" s="85">
        <f t="shared" si="59"/>
        <v>0</v>
      </c>
      <c r="Y158" s="85">
        <f t="shared" si="60"/>
        <v>0</v>
      </c>
      <c r="Z158" s="145">
        <f>PRODUCT(O158,'Kosten + Lebensdauer'!V158)</f>
        <v>0</v>
      </c>
      <c r="AA158" s="85">
        <f t="shared" si="61"/>
        <v>0</v>
      </c>
      <c r="AB158" s="85">
        <f t="shared" si="62"/>
        <v>0</v>
      </c>
      <c r="AC158" s="151"/>
      <c r="AD158" s="111"/>
      <c r="AE158" s="13"/>
      <c r="AF158" s="13"/>
    </row>
    <row r="159" spans="1:32" ht="15.75" customHeight="1" thickBot="1">
      <c r="A159" s="11">
        <v>799</v>
      </c>
      <c r="B159" s="11">
        <v>819</v>
      </c>
      <c r="C159" s="11">
        <v>1559</v>
      </c>
      <c r="D159" s="12" t="s">
        <v>374</v>
      </c>
      <c r="E159" s="12" t="s">
        <v>869</v>
      </c>
      <c r="F159" s="150" t="s">
        <v>1068</v>
      </c>
      <c r="G159" s="276"/>
      <c r="H159" s="12" t="s">
        <v>347</v>
      </c>
      <c r="I159" s="12" t="s">
        <v>375</v>
      </c>
      <c r="J159" s="433"/>
      <c r="K159" s="23" t="s">
        <v>377</v>
      </c>
      <c r="L159" s="13" t="s">
        <v>352</v>
      </c>
      <c r="M159" s="13" t="s">
        <v>377</v>
      </c>
      <c r="N159" s="13"/>
      <c r="O159" s="340">
        <v>0</v>
      </c>
      <c r="P159" s="50" t="s">
        <v>53</v>
      </c>
      <c r="Q159" s="236"/>
      <c r="R159" s="186">
        <f t="shared" si="56"/>
        <v>0</v>
      </c>
      <c r="S159" s="186">
        <f>'Kosten + Lebensdauer'!Q159</f>
        <v>15</v>
      </c>
      <c r="T159" s="23"/>
      <c r="U159" s="23"/>
      <c r="V159" s="179">
        <f t="shared" si="57"/>
        <v>2.3333333333333335</v>
      </c>
      <c r="W159" s="86">
        <f t="shared" si="58"/>
        <v>3</v>
      </c>
      <c r="X159" s="85">
        <f t="shared" si="59"/>
        <v>0</v>
      </c>
      <c r="Y159" s="85">
        <f t="shared" si="60"/>
        <v>0</v>
      </c>
      <c r="Z159" s="145">
        <f>PRODUCT(O159,'Kosten + Lebensdauer'!V159)</f>
        <v>0</v>
      </c>
      <c r="AA159" s="85">
        <f t="shared" si="61"/>
        <v>0</v>
      </c>
      <c r="AB159" s="85">
        <f t="shared" si="62"/>
        <v>0</v>
      </c>
      <c r="AC159" s="151"/>
      <c r="AD159" s="115"/>
      <c r="AE159" s="13"/>
      <c r="AF159" s="13"/>
    </row>
    <row r="160" spans="1:32" s="20" customFormat="1" ht="15.75" customHeight="1">
      <c r="A160" s="19"/>
      <c r="B160" s="19"/>
      <c r="C160" s="19"/>
      <c r="D160" s="16"/>
      <c r="E160" s="16"/>
      <c r="F160" s="9"/>
      <c r="G160" s="277">
        <v>540</v>
      </c>
      <c r="H160" s="195" t="s">
        <v>378</v>
      </c>
      <c r="I160" s="196"/>
      <c r="J160" s="195" t="s">
        <v>378</v>
      </c>
      <c r="K160" s="53"/>
      <c r="L160" s="16"/>
      <c r="M160" s="16"/>
      <c r="N160" s="16"/>
      <c r="O160" s="339"/>
      <c r="P160" s="47"/>
      <c r="Q160" s="238"/>
      <c r="R160" s="99"/>
      <c r="S160" s="99"/>
      <c r="T160" s="53"/>
      <c r="U160" s="53"/>
      <c r="V160" s="181"/>
      <c r="W160" s="121"/>
      <c r="X160" s="48"/>
      <c r="Y160" s="48"/>
      <c r="Z160" s="48"/>
      <c r="AA160" s="48"/>
      <c r="AB160" s="48"/>
      <c r="AC160" s="154"/>
      <c r="AD160" s="67"/>
      <c r="AE160" s="16"/>
      <c r="AF160" s="16"/>
    </row>
    <row r="161" spans="1:32" s="20" customFormat="1" ht="13.5">
      <c r="A161" s="19"/>
      <c r="B161" s="19"/>
      <c r="C161" s="19"/>
      <c r="D161" s="16"/>
      <c r="E161" s="16"/>
      <c r="F161" s="9"/>
      <c r="G161" s="275">
        <v>541</v>
      </c>
      <c r="H161" s="21"/>
      <c r="I161" s="16"/>
      <c r="J161" s="21" t="s">
        <v>379</v>
      </c>
      <c r="K161" s="53"/>
      <c r="L161" s="16"/>
      <c r="M161" s="16"/>
      <c r="N161" s="16"/>
      <c r="O161" s="342"/>
      <c r="P161" s="214"/>
      <c r="Q161" s="239"/>
      <c r="R161" s="99"/>
      <c r="S161" s="99"/>
      <c r="T161" s="214"/>
      <c r="U161" s="214"/>
      <c r="V161" s="215"/>
      <c r="W161" s="214"/>
      <c r="X161" s="214"/>
      <c r="Y161" s="214"/>
      <c r="Z161" s="48"/>
      <c r="AA161" s="214"/>
      <c r="AB161" s="214"/>
      <c r="AC161" s="154"/>
      <c r="AD161" s="69"/>
      <c r="AE161" s="16"/>
      <c r="AF161" s="16"/>
    </row>
    <row r="162" spans="1:32" ht="15.75" customHeight="1">
      <c r="A162" s="11">
        <v>807</v>
      </c>
      <c r="B162" s="11">
        <v>827</v>
      </c>
      <c r="C162" s="11">
        <v>1462</v>
      </c>
      <c r="D162" s="12" t="s">
        <v>380</v>
      </c>
      <c r="E162" s="12" t="s">
        <v>869</v>
      </c>
      <c r="F162" s="150" t="s">
        <v>381</v>
      </c>
      <c r="G162" s="276"/>
      <c r="H162" s="12" t="s">
        <v>379</v>
      </c>
      <c r="I162" s="12" t="s">
        <v>382</v>
      </c>
      <c r="J162" s="420" t="s">
        <v>613</v>
      </c>
      <c r="K162" s="22" t="s">
        <v>1112</v>
      </c>
      <c r="L162" s="12" t="s">
        <v>385</v>
      </c>
      <c r="M162" s="12" t="s">
        <v>1112</v>
      </c>
      <c r="N162" s="12"/>
      <c r="O162" s="340">
        <v>0</v>
      </c>
      <c r="P162" s="25" t="s">
        <v>53</v>
      </c>
      <c r="Q162" s="236"/>
      <c r="R162" s="99">
        <f aca="true" t="shared" si="63" ref="R162:R177">PRODUCT(O162,Q162)</f>
        <v>0</v>
      </c>
      <c r="S162" s="99">
        <f>'Kosten + Lebensdauer'!Q162</f>
        <v>30</v>
      </c>
      <c r="T162" s="22"/>
      <c r="U162" s="22"/>
      <c r="V162" s="181">
        <f aca="true" t="shared" si="64" ref="V162:V176">IF(S162&lt;=50,(50/S162)-1,0)</f>
        <v>0.6666666666666667</v>
      </c>
      <c r="W162" s="121">
        <f aca="true" t="shared" si="65" ref="W162:W177">ROUNDUP(V162,0)</f>
        <v>1</v>
      </c>
      <c r="X162" s="48">
        <f aca="true" t="shared" si="66" ref="X162:X177">PRODUCT(R162,W162)</f>
        <v>0</v>
      </c>
      <c r="Y162" s="48">
        <f aca="true" t="shared" si="67" ref="Y162:Y176">KOSTENREIHE(R162,S162,1.02,W162)</f>
        <v>0</v>
      </c>
      <c r="Z162" s="48">
        <f>PRODUCT(O162,'Kosten + Lebensdauer'!V162)</f>
        <v>0</v>
      </c>
      <c r="AA162" s="48">
        <f aca="true" t="shared" si="68" ref="AA162:AA177">modul1.KOSTENREIHE(Z162,1,1.02,49)</f>
        <v>0</v>
      </c>
      <c r="AB162" s="48">
        <f aca="true" t="shared" si="69" ref="AB162:AB177">SUM(R162,Y162,Z162,AA162)</f>
        <v>0</v>
      </c>
      <c r="AC162" s="152"/>
      <c r="AD162" s="69"/>
      <c r="AE162" s="12"/>
      <c r="AF162" s="12"/>
    </row>
    <row r="163" spans="1:32" ht="15.75" customHeight="1">
      <c r="A163" s="11">
        <v>808</v>
      </c>
      <c r="B163" s="11">
        <v>828</v>
      </c>
      <c r="C163" s="11">
        <v>1460</v>
      </c>
      <c r="D163" s="12" t="s">
        <v>386</v>
      </c>
      <c r="E163" s="12" t="s">
        <v>869</v>
      </c>
      <c r="F163" s="150" t="s">
        <v>381</v>
      </c>
      <c r="G163" s="276"/>
      <c r="H163" s="12" t="s">
        <v>379</v>
      </c>
      <c r="I163" s="12" t="s">
        <v>387</v>
      </c>
      <c r="J163" s="420"/>
      <c r="K163" s="22" t="s">
        <v>255</v>
      </c>
      <c r="L163" s="12" t="s">
        <v>385</v>
      </c>
      <c r="M163" s="12" t="s">
        <v>255</v>
      </c>
      <c r="N163" s="12"/>
      <c r="O163" s="340">
        <v>0</v>
      </c>
      <c r="P163" s="25" t="s">
        <v>53</v>
      </c>
      <c r="Q163" s="236"/>
      <c r="R163" s="99">
        <f t="shared" si="63"/>
        <v>0</v>
      </c>
      <c r="S163" s="99">
        <f>'Kosten + Lebensdauer'!Q163</f>
        <v>60</v>
      </c>
      <c r="T163" s="22"/>
      <c r="U163" s="22"/>
      <c r="V163" s="181">
        <f t="shared" si="64"/>
        <v>0</v>
      </c>
      <c r="W163" s="121">
        <f t="shared" si="65"/>
        <v>0</v>
      </c>
      <c r="X163" s="48">
        <f t="shared" si="66"/>
        <v>0</v>
      </c>
      <c r="Y163" s="48">
        <f t="shared" si="67"/>
        <v>0</v>
      </c>
      <c r="Z163" s="48">
        <f>PRODUCT(O163,'Kosten + Lebensdauer'!V163)</f>
        <v>0</v>
      </c>
      <c r="AA163" s="48">
        <f t="shared" si="68"/>
        <v>0</v>
      </c>
      <c r="AB163" s="48">
        <f t="shared" si="69"/>
        <v>0</v>
      </c>
      <c r="AC163" s="152"/>
      <c r="AD163" s="69"/>
      <c r="AE163" s="12"/>
      <c r="AF163" s="12"/>
    </row>
    <row r="164" spans="1:32" ht="13.5" customHeight="1">
      <c r="A164" s="11">
        <v>809</v>
      </c>
      <c r="B164" s="11">
        <v>829</v>
      </c>
      <c r="C164" s="11">
        <v>1461</v>
      </c>
      <c r="D164" s="12" t="s">
        <v>389</v>
      </c>
      <c r="E164" s="12" t="s">
        <v>869</v>
      </c>
      <c r="F164" s="150" t="s">
        <v>381</v>
      </c>
      <c r="G164" s="276"/>
      <c r="H164" s="12" t="s">
        <v>379</v>
      </c>
      <c r="I164" s="12" t="s">
        <v>390</v>
      </c>
      <c r="J164" s="420"/>
      <c r="K164" s="22" t="s">
        <v>565</v>
      </c>
      <c r="L164" s="12" t="s">
        <v>385</v>
      </c>
      <c r="M164" s="12" t="s">
        <v>22</v>
      </c>
      <c r="N164" s="12"/>
      <c r="O164" s="340">
        <v>0</v>
      </c>
      <c r="P164" s="25" t="s">
        <v>53</v>
      </c>
      <c r="Q164" s="236"/>
      <c r="R164" s="99">
        <f t="shared" si="63"/>
        <v>0</v>
      </c>
      <c r="S164" s="99">
        <f>'Kosten + Lebensdauer'!Q164</f>
        <v>90</v>
      </c>
      <c r="T164" s="22"/>
      <c r="U164" s="22"/>
      <c r="V164" s="181">
        <f t="shared" si="64"/>
        <v>0</v>
      </c>
      <c r="W164" s="121">
        <f t="shared" si="65"/>
        <v>0</v>
      </c>
      <c r="X164" s="48">
        <f t="shared" si="66"/>
        <v>0</v>
      </c>
      <c r="Y164" s="48">
        <f t="shared" si="67"/>
        <v>0</v>
      </c>
      <c r="Z164" s="48">
        <f>PRODUCT(O164,'Kosten + Lebensdauer'!V164)</f>
        <v>0</v>
      </c>
      <c r="AA164" s="48">
        <f t="shared" si="68"/>
        <v>0</v>
      </c>
      <c r="AB164" s="48">
        <f t="shared" si="69"/>
        <v>0</v>
      </c>
      <c r="AC164" s="152"/>
      <c r="AD164" s="69"/>
      <c r="AE164" s="12"/>
      <c r="AF164" s="12"/>
    </row>
    <row r="165" spans="1:32" ht="16.5" customHeight="1">
      <c r="A165" s="11">
        <v>810</v>
      </c>
      <c r="B165" s="11">
        <v>830</v>
      </c>
      <c r="C165" s="11">
        <v>1476</v>
      </c>
      <c r="D165" s="12" t="s">
        <v>392</v>
      </c>
      <c r="E165" s="12" t="s">
        <v>869</v>
      </c>
      <c r="F165" s="150" t="s">
        <v>381</v>
      </c>
      <c r="G165" s="276"/>
      <c r="H165" s="12" t="s">
        <v>379</v>
      </c>
      <c r="I165" s="12" t="s">
        <v>393</v>
      </c>
      <c r="J165" s="455" t="s">
        <v>642</v>
      </c>
      <c r="K165" s="23" t="s">
        <v>887</v>
      </c>
      <c r="L165" s="13" t="s">
        <v>396</v>
      </c>
      <c r="M165" s="13" t="s">
        <v>887</v>
      </c>
      <c r="N165" s="13"/>
      <c r="O165" s="340">
        <v>0</v>
      </c>
      <c r="P165" s="50" t="s">
        <v>53</v>
      </c>
      <c r="Q165" s="236"/>
      <c r="R165" s="186">
        <f t="shared" si="63"/>
        <v>0</v>
      </c>
      <c r="S165" s="186">
        <f>'Kosten + Lebensdauer'!Q165</f>
        <v>60</v>
      </c>
      <c r="T165" s="23"/>
      <c r="U165" s="23"/>
      <c r="V165" s="179">
        <f t="shared" si="64"/>
        <v>0</v>
      </c>
      <c r="W165" s="86">
        <f t="shared" si="65"/>
        <v>0</v>
      </c>
      <c r="X165" s="85">
        <f t="shared" si="66"/>
        <v>0</v>
      </c>
      <c r="Y165" s="85">
        <f t="shared" si="67"/>
        <v>0</v>
      </c>
      <c r="Z165" s="145">
        <f>PRODUCT(O165,'Kosten + Lebensdauer'!V165)</f>
        <v>0</v>
      </c>
      <c r="AA165" s="145">
        <f t="shared" si="68"/>
        <v>0</v>
      </c>
      <c r="AB165" s="85">
        <f t="shared" si="69"/>
        <v>0</v>
      </c>
      <c r="AC165" s="151"/>
      <c r="AD165" s="111"/>
      <c r="AE165" s="13"/>
      <c r="AF165" s="13"/>
    </row>
    <row r="166" spans="1:32" ht="15.75" customHeight="1">
      <c r="A166" s="11">
        <v>811</v>
      </c>
      <c r="B166" s="11">
        <v>831</v>
      </c>
      <c r="C166" s="11">
        <v>1463</v>
      </c>
      <c r="D166" s="12" t="s">
        <v>397</v>
      </c>
      <c r="E166" s="12" t="s">
        <v>869</v>
      </c>
      <c r="F166" s="150" t="s">
        <v>381</v>
      </c>
      <c r="G166" s="276"/>
      <c r="H166" s="12" t="s">
        <v>379</v>
      </c>
      <c r="I166" s="12" t="s">
        <v>398</v>
      </c>
      <c r="J166" s="456"/>
      <c r="K166" s="147" t="s">
        <v>131</v>
      </c>
      <c r="L166" s="146" t="s">
        <v>401</v>
      </c>
      <c r="M166" s="146" t="s">
        <v>131</v>
      </c>
      <c r="N166" s="146"/>
      <c r="O166" s="340">
        <v>0</v>
      </c>
      <c r="P166" s="220" t="s">
        <v>53</v>
      </c>
      <c r="Q166" s="236"/>
      <c r="R166" s="186">
        <f t="shared" si="63"/>
        <v>0</v>
      </c>
      <c r="S166" s="186">
        <f>'Kosten + Lebensdauer'!Q166</f>
        <v>90</v>
      </c>
      <c r="T166" s="147"/>
      <c r="U166" s="147"/>
      <c r="V166" s="182">
        <f t="shared" si="64"/>
        <v>0</v>
      </c>
      <c r="W166" s="148">
        <f t="shared" si="65"/>
        <v>0</v>
      </c>
      <c r="X166" s="145">
        <f t="shared" si="66"/>
        <v>0</v>
      </c>
      <c r="Y166" s="145">
        <f t="shared" si="67"/>
        <v>0</v>
      </c>
      <c r="Z166" s="145">
        <f>PRODUCT(O166,'Kosten + Lebensdauer'!V166)</f>
        <v>0</v>
      </c>
      <c r="AA166" s="145">
        <f t="shared" si="68"/>
        <v>0</v>
      </c>
      <c r="AB166" s="145">
        <f t="shared" si="69"/>
        <v>0</v>
      </c>
      <c r="AC166" s="153"/>
      <c r="AD166" s="363"/>
      <c r="AE166" s="146"/>
      <c r="AF166" s="146"/>
    </row>
    <row r="167" spans="1:32" ht="15.75" customHeight="1">
      <c r="A167" s="11">
        <v>812</v>
      </c>
      <c r="B167" s="11">
        <v>832</v>
      </c>
      <c r="C167" s="11">
        <v>1469</v>
      </c>
      <c r="D167" s="12" t="s">
        <v>402</v>
      </c>
      <c r="E167" s="12" t="s">
        <v>869</v>
      </c>
      <c r="F167" s="150" t="s">
        <v>381</v>
      </c>
      <c r="G167" s="276"/>
      <c r="H167" s="12" t="s">
        <v>379</v>
      </c>
      <c r="I167" s="12" t="s">
        <v>403</v>
      </c>
      <c r="J167" s="456"/>
      <c r="K167" s="147" t="s">
        <v>444</v>
      </c>
      <c r="L167" s="146" t="s">
        <v>401</v>
      </c>
      <c r="M167" s="146" t="s">
        <v>405</v>
      </c>
      <c r="N167" s="146"/>
      <c r="O167" s="340">
        <v>0</v>
      </c>
      <c r="P167" s="220" t="s">
        <v>53</v>
      </c>
      <c r="Q167" s="236"/>
      <c r="R167" s="186">
        <f t="shared" si="63"/>
        <v>0</v>
      </c>
      <c r="S167" s="186">
        <f>'Kosten + Lebensdauer'!Q167</f>
        <v>70</v>
      </c>
      <c r="T167" s="147"/>
      <c r="U167" s="147"/>
      <c r="V167" s="182">
        <f t="shared" si="64"/>
        <v>0</v>
      </c>
      <c r="W167" s="148">
        <f t="shared" si="65"/>
        <v>0</v>
      </c>
      <c r="X167" s="145">
        <f t="shared" si="66"/>
        <v>0</v>
      </c>
      <c r="Y167" s="145">
        <f t="shared" si="67"/>
        <v>0</v>
      </c>
      <c r="Z167" s="145">
        <f>PRODUCT(O167,'Kosten + Lebensdauer'!V167)</f>
        <v>0</v>
      </c>
      <c r="AA167" s="145">
        <f t="shared" si="68"/>
        <v>0</v>
      </c>
      <c r="AB167" s="145">
        <f t="shared" si="69"/>
        <v>0</v>
      </c>
      <c r="AC167" s="153"/>
      <c r="AD167" s="363"/>
      <c r="AE167" s="146"/>
      <c r="AF167" s="146"/>
    </row>
    <row r="168" spans="1:32" ht="15.75" customHeight="1">
      <c r="A168" s="11"/>
      <c r="B168" s="11"/>
      <c r="C168" s="11"/>
      <c r="D168" s="12"/>
      <c r="E168" s="12"/>
      <c r="F168" s="150"/>
      <c r="G168" s="276"/>
      <c r="H168" s="12"/>
      <c r="I168" s="12"/>
      <c r="J168" s="456"/>
      <c r="K168" s="147" t="s">
        <v>1090</v>
      </c>
      <c r="L168" s="146"/>
      <c r="M168" s="146"/>
      <c r="N168" s="146"/>
      <c r="O168" s="340">
        <v>0</v>
      </c>
      <c r="P168" s="220"/>
      <c r="Q168" s="236"/>
      <c r="R168" s="186">
        <f>PRODUCT(O168,Q168)</f>
        <v>0</v>
      </c>
      <c r="S168" s="186">
        <f>'Kosten + Lebensdauer'!Q168</f>
        <v>90</v>
      </c>
      <c r="T168" s="147"/>
      <c r="U168" s="147"/>
      <c r="V168" s="182">
        <f>IF(S168&lt;=50,(50/S168)-1,0)</f>
        <v>0</v>
      </c>
      <c r="W168" s="148">
        <f>ROUNDUP(V168,0)</f>
        <v>0</v>
      </c>
      <c r="X168" s="145">
        <f>PRODUCT(R168,W168)</f>
        <v>0</v>
      </c>
      <c r="Y168" s="145">
        <f>KOSTENREIHE(R168,S168,1.02,W168)</f>
        <v>0</v>
      </c>
      <c r="Z168" s="145">
        <f>PRODUCT(O168,'Kosten + Lebensdauer'!V168)</f>
        <v>0</v>
      </c>
      <c r="AA168" s="145">
        <f>modul1.KOSTENREIHE(Z168,1,1.02,49)</f>
        <v>0</v>
      </c>
      <c r="AB168" s="145">
        <f>SUM(R168,Y168,Z168,AA168)</f>
        <v>0</v>
      </c>
      <c r="AC168" s="153"/>
      <c r="AD168" s="363"/>
      <c r="AE168" s="146"/>
      <c r="AF168" s="146"/>
    </row>
    <row r="169" spans="1:32" ht="13.5" customHeight="1">
      <c r="A169" s="11">
        <v>813</v>
      </c>
      <c r="B169" s="11">
        <v>833</v>
      </c>
      <c r="C169" s="11">
        <v>1467</v>
      </c>
      <c r="D169" s="12" t="s">
        <v>406</v>
      </c>
      <c r="E169" s="12" t="s">
        <v>869</v>
      </c>
      <c r="F169" s="150" t="s">
        <v>381</v>
      </c>
      <c r="G169" s="276"/>
      <c r="H169" s="12" t="s">
        <v>379</v>
      </c>
      <c r="I169" s="12" t="s">
        <v>407</v>
      </c>
      <c r="J169" s="456"/>
      <c r="K169" s="147" t="s">
        <v>606</v>
      </c>
      <c r="L169" s="146" t="s">
        <v>401</v>
      </c>
      <c r="M169" s="146" t="s">
        <v>409</v>
      </c>
      <c r="N169" s="146"/>
      <c r="O169" s="340">
        <v>0</v>
      </c>
      <c r="P169" s="220" t="s">
        <v>53</v>
      </c>
      <c r="Q169" s="236"/>
      <c r="R169" s="186">
        <f t="shared" si="63"/>
        <v>0</v>
      </c>
      <c r="S169" s="186">
        <f>'Kosten + Lebensdauer'!Q169</f>
        <v>60</v>
      </c>
      <c r="T169" s="147"/>
      <c r="U169" s="147"/>
      <c r="V169" s="182">
        <f t="shared" si="64"/>
        <v>0</v>
      </c>
      <c r="W169" s="148">
        <f t="shared" si="65"/>
        <v>0</v>
      </c>
      <c r="X169" s="145">
        <f t="shared" si="66"/>
        <v>0</v>
      </c>
      <c r="Y169" s="145">
        <f t="shared" si="67"/>
        <v>0</v>
      </c>
      <c r="Z169" s="145">
        <f>PRODUCT(O169,'Kosten + Lebensdauer'!V169)</f>
        <v>0</v>
      </c>
      <c r="AA169" s="145">
        <f t="shared" si="68"/>
        <v>0</v>
      </c>
      <c r="AB169" s="145">
        <f t="shared" si="69"/>
        <v>0</v>
      </c>
      <c r="AC169" s="153"/>
      <c r="AD169" s="363"/>
      <c r="AE169" s="146"/>
      <c r="AF169" s="146"/>
    </row>
    <row r="170" spans="1:32" ht="13.5" customHeight="1">
      <c r="A170" s="11">
        <v>814</v>
      </c>
      <c r="B170" s="11">
        <v>834</v>
      </c>
      <c r="C170" s="11">
        <v>1468</v>
      </c>
      <c r="D170" s="12" t="s">
        <v>410</v>
      </c>
      <c r="E170" s="12" t="s">
        <v>869</v>
      </c>
      <c r="F170" s="150" t="s">
        <v>381</v>
      </c>
      <c r="G170" s="276"/>
      <c r="H170" s="12" t="s">
        <v>379</v>
      </c>
      <c r="I170" s="12" t="s">
        <v>411</v>
      </c>
      <c r="J170" s="456"/>
      <c r="K170" s="147" t="s">
        <v>607</v>
      </c>
      <c r="L170" s="146" t="s">
        <v>401</v>
      </c>
      <c r="M170" s="146" t="s">
        <v>413</v>
      </c>
      <c r="N170" s="146"/>
      <c r="O170" s="340">
        <v>0</v>
      </c>
      <c r="P170" s="220" t="s">
        <v>53</v>
      </c>
      <c r="Q170" s="236"/>
      <c r="R170" s="186">
        <f t="shared" si="63"/>
        <v>0</v>
      </c>
      <c r="S170" s="186">
        <f>'Kosten + Lebensdauer'!Q170</f>
        <v>80</v>
      </c>
      <c r="T170" s="147"/>
      <c r="U170" s="147"/>
      <c r="V170" s="182">
        <f t="shared" si="64"/>
        <v>0</v>
      </c>
      <c r="W170" s="148">
        <f t="shared" si="65"/>
        <v>0</v>
      </c>
      <c r="X170" s="145">
        <f t="shared" si="66"/>
        <v>0</v>
      </c>
      <c r="Y170" s="145">
        <f t="shared" si="67"/>
        <v>0</v>
      </c>
      <c r="Z170" s="145">
        <f>PRODUCT(O170,'Kosten + Lebensdauer'!V170)</f>
        <v>0</v>
      </c>
      <c r="AA170" s="145">
        <f t="shared" si="68"/>
        <v>0</v>
      </c>
      <c r="AB170" s="145">
        <f t="shared" si="69"/>
        <v>0</v>
      </c>
      <c r="AC170" s="153"/>
      <c r="AD170" s="363"/>
      <c r="AE170" s="146"/>
      <c r="AF170" s="146"/>
    </row>
    <row r="171" spans="1:32" ht="13.5" customHeight="1">
      <c r="A171" s="11">
        <v>815</v>
      </c>
      <c r="B171" s="11">
        <v>835</v>
      </c>
      <c r="C171" s="11">
        <v>1472</v>
      </c>
      <c r="D171" s="12" t="s">
        <v>414</v>
      </c>
      <c r="E171" s="12" t="s">
        <v>869</v>
      </c>
      <c r="F171" s="150" t="s">
        <v>381</v>
      </c>
      <c r="G171" s="276"/>
      <c r="H171" s="12" t="s">
        <v>379</v>
      </c>
      <c r="I171" s="12" t="s">
        <v>415</v>
      </c>
      <c r="J171" s="456"/>
      <c r="K171" s="147" t="s">
        <v>608</v>
      </c>
      <c r="L171" s="146" t="s">
        <v>401</v>
      </c>
      <c r="M171" s="146" t="s">
        <v>417</v>
      </c>
      <c r="N171" s="146"/>
      <c r="O171" s="340">
        <v>0</v>
      </c>
      <c r="P171" s="220" t="s">
        <v>53</v>
      </c>
      <c r="Q171" s="236"/>
      <c r="R171" s="186">
        <f t="shared" si="63"/>
        <v>0</v>
      </c>
      <c r="S171" s="186">
        <f>'Kosten + Lebensdauer'!Q171</f>
        <v>50</v>
      </c>
      <c r="T171" s="147"/>
      <c r="U171" s="147"/>
      <c r="V171" s="182">
        <f t="shared" si="64"/>
        <v>0</v>
      </c>
      <c r="W171" s="148">
        <f t="shared" si="65"/>
        <v>0</v>
      </c>
      <c r="X171" s="145">
        <f t="shared" si="66"/>
        <v>0</v>
      </c>
      <c r="Y171" s="145">
        <f t="shared" si="67"/>
        <v>0</v>
      </c>
      <c r="Z171" s="145">
        <f>PRODUCT(O171,'Kosten + Lebensdauer'!V171)</f>
        <v>0</v>
      </c>
      <c r="AA171" s="145">
        <f t="shared" si="68"/>
        <v>0</v>
      </c>
      <c r="AB171" s="145">
        <f t="shared" si="69"/>
        <v>0</v>
      </c>
      <c r="AC171" s="153"/>
      <c r="AD171" s="363"/>
      <c r="AE171" s="146"/>
      <c r="AF171" s="146"/>
    </row>
    <row r="172" spans="1:32" ht="29.25" customHeight="1">
      <c r="A172" s="11">
        <v>816</v>
      </c>
      <c r="B172" s="11">
        <v>836</v>
      </c>
      <c r="C172" s="11">
        <v>1466</v>
      </c>
      <c r="D172" s="12" t="s">
        <v>418</v>
      </c>
      <c r="E172" s="12" t="s">
        <v>869</v>
      </c>
      <c r="F172" s="150" t="s">
        <v>381</v>
      </c>
      <c r="G172" s="276"/>
      <c r="H172" s="12" t="s">
        <v>379</v>
      </c>
      <c r="I172" s="12" t="s">
        <v>419</v>
      </c>
      <c r="J172" s="457"/>
      <c r="K172" s="147" t="s">
        <v>609</v>
      </c>
      <c r="L172" s="146" t="s">
        <v>401</v>
      </c>
      <c r="M172" s="146" t="s">
        <v>255</v>
      </c>
      <c r="N172" s="146"/>
      <c r="O172" s="340">
        <v>0</v>
      </c>
      <c r="P172" s="220" t="s">
        <v>53</v>
      </c>
      <c r="Q172" s="236"/>
      <c r="R172" s="186">
        <f t="shared" si="63"/>
        <v>0</v>
      </c>
      <c r="S172" s="186">
        <f>'Kosten + Lebensdauer'!Q172</f>
        <v>60</v>
      </c>
      <c r="T172" s="147"/>
      <c r="U172" s="147"/>
      <c r="V172" s="182">
        <f t="shared" si="64"/>
        <v>0</v>
      </c>
      <c r="W172" s="148">
        <f t="shared" si="65"/>
        <v>0</v>
      </c>
      <c r="X172" s="145">
        <f t="shared" si="66"/>
        <v>0</v>
      </c>
      <c r="Y172" s="145">
        <f t="shared" si="67"/>
        <v>0</v>
      </c>
      <c r="Z172" s="145">
        <f>PRODUCT(O172,'Kosten + Lebensdauer'!V172)</f>
        <v>0</v>
      </c>
      <c r="AA172" s="145">
        <f t="shared" si="68"/>
        <v>0</v>
      </c>
      <c r="AB172" s="145">
        <f t="shared" si="69"/>
        <v>0</v>
      </c>
      <c r="AC172" s="153"/>
      <c r="AD172" s="363"/>
      <c r="AE172" s="146"/>
      <c r="AF172" s="146"/>
    </row>
    <row r="173" spans="1:32" ht="13.5" customHeight="1">
      <c r="A173" s="11">
        <v>817</v>
      </c>
      <c r="B173" s="11">
        <v>837</v>
      </c>
      <c r="C173" s="11">
        <v>1062</v>
      </c>
      <c r="D173" s="12" t="s">
        <v>421</v>
      </c>
      <c r="E173" s="12" t="s">
        <v>869</v>
      </c>
      <c r="F173" s="150" t="s">
        <v>381</v>
      </c>
      <c r="G173" s="276"/>
      <c r="H173" s="12" t="s">
        <v>379</v>
      </c>
      <c r="I173" s="12" t="s">
        <v>422</v>
      </c>
      <c r="J173" s="440" t="s">
        <v>423</v>
      </c>
      <c r="K173" s="22" t="s">
        <v>610</v>
      </c>
      <c r="L173" s="12" t="s">
        <v>425</v>
      </c>
      <c r="M173" s="12" t="s">
        <v>426</v>
      </c>
      <c r="N173" s="12"/>
      <c r="O173" s="340">
        <v>0</v>
      </c>
      <c r="P173" s="25" t="s">
        <v>874</v>
      </c>
      <c r="Q173" s="236"/>
      <c r="R173" s="99">
        <f t="shared" si="63"/>
        <v>0</v>
      </c>
      <c r="S173" s="99">
        <f>'Kosten + Lebensdauer'!Q173</f>
        <v>50</v>
      </c>
      <c r="T173" s="22"/>
      <c r="U173" s="22"/>
      <c r="V173" s="181">
        <f t="shared" si="64"/>
        <v>0</v>
      </c>
      <c r="W173" s="121">
        <f t="shared" si="65"/>
        <v>0</v>
      </c>
      <c r="X173" s="48">
        <f t="shared" si="66"/>
        <v>0</v>
      </c>
      <c r="Y173" s="48">
        <f t="shared" si="67"/>
        <v>0</v>
      </c>
      <c r="Z173" s="48">
        <f>PRODUCT(O173,'Kosten + Lebensdauer'!V173)</f>
        <v>0</v>
      </c>
      <c r="AA173" s="48">
        <f t="shared" si="68"/>
        <v>0</v>
      </c>
      <c r="AB173" s="48">
        <f t="shared" si="69"/>
        <v>0</v>
      </c>
      <c r="AC173" s="152"/>
      <c r="AD173" s="69"/>
      <c r="AE173" s="12"/>
      <c r="AF173" s="12"/>
    </row>
    <row r="174" spans="1:32" ht="28.5" customHeight="1">
      <c r="A174" s="11">
        <v>818</v>
      </c>
      <c r="B174" s="11">
        <v>838</v>
      </c>
      <c r="C174" s="11">
        <v>1060</v>
      </c>
      <c r="D174" s="12" t="s">
        <v>428</v>
      </c>
      <c r="E174" s="12" t="s">
        <v>869</v>
      </c>
      <c r="F174" s="150" t="s">
        <v>381</v>
      </c>
      <c r="G174" s="276"/>
      <c r="H174" s="12" t="s">
        <v>379</v>
      </c>
      <c r="I174" s="12" t="s">
        <v>429</v>
      </c>
      <c r="J174" s="441"/>
      <c r="K174" s="22" t="s">
        <v>611</v>
      </c>
      <c r="L174" s="12" t="s">
        <v>431</v>
      </c>
      <c r="M174" s="12" t="s">
        <v>432</v>
      </c>
      <c r="N174" s="12"/>
      <c r="O174" s="340">
        <v>0</v>
      </c>
      <c r="P174" s="25" t="s">
        <v>874</v>
      </c>
      <c r="Q174" s="236"/>
      <c r="R174" s="99">
        <f t="shared" si="63"/>
        <v>0</v>
      </c>
      <c r="S174" s="99">
        <f>'Kosten + Lebensdauer'!Q174</f>
        <v>50</v>
      </c>
      <c r="T174" s="22"/>
      <c r="U174" s="22"/>
      <c r="V174" s="181">
        <f t="shared" si="64"/>
        <v>0</v>
      </c>
      <c r="W174" s="121">
        <f t="shared" si="65"/>
        <v>0</v>
      </c>
      <c r="X174" s="48">
        <f t="shared" si="66"/>
        <v>0</v>
      </c>
      <c r="Y174" s="48">
        <f t="shared" si="67"/>
        <v>0</v>
      </c>
      <c r="Z174" s="48">
        <f>PRODUCT(O174,'Kosten + Lebensdauer'!V174)</f>
        <v>0</v>
      </c>
      <c r="AA174" s="48">
        <f t="shared" si="68"/>
        <v>0</v>
      </c>
      <c r="AB174" s="48">
        <f t="shared" si="69"/>
        <v>0</v>
      </c>
      <c r="AC174" s="152"/>
      <c r="AD174" s="69"/>
      <c r="AE174" s="12"/>
      <c r="AF174" s="12"/>
    </row>
    <row r="175" spans="1:32" ht="13.5" customHeight="1">
      <c r="A175" s="11">
        <v>823</v>
      </c>
      <c r="B175" s="11">
        <v>843</v>
      </c>
      <c r="C175" s="11">
        <v>1063</v>
      </c>
      <c r="D175" s="12" t="s">
        <v>448</v>
      </c>
      <c r="E175" s="12" t="s">
        <v>869</v>
      </c>
      <c r="F175" s="150" t="s">
        <v>381</v>
      </c>
      <c r="G175" s="276"/>
      <c r="H175" s="12" t="s">
        <v>379</v>
      </c>
      <c r="I175" s="12" t="s">
        <v>449</v>
      </c>
      <c r="J175" s="433" t="s">
        <v>647</v>
      </c>
      <c r="K175" s="23" t="s">
        <v>452</v>
      </c>
      <c r="L175" s="13" t="s">
        <v>451</v>
      </c>
      <c r="M175" s="13" t="s">
        <v>452</v>
      </c>
      <c r="N175" s="13"/>
      <c r="O175" s="340">
        <v>0</v>
      </c>
      <c r="P175" s="50" t="s">
        <v>1120</v>
      </c>
      <c r="Q175" s="236"/>
      <c r="R175" s="186">
        <f t="shared" si="63"/>
        <v>0</v>
      </c>
      <c r="S175" s="186">
        <f>'Kosten + Lebensdauer'!Q175</f>
        <v>60</v>
      </c>
      <c r="T175" s="23"/>
      <c r="U175" s="23"/>
      <c r="V175" s="179">
        <f>IF(S175&lt;=50,(50/S175)-1,0)</f>
        <v>0</v>
      </c>
      <c r="W175" s="86">
        <f t="shared" si="65"/>
        <v>0</v>
      </c>
      <c r="X175" s="85">
        <f t="shared" si="66"/>
        <v>0</v>
      </c>
      <c r="Y175" s="85">
        <f t="shared" si="67"/>
        <v>0</v>
      </c>
      <c r="Z175" s="145">
        <f>PRODUCT(O175,'Kosten + Lebensdauer'!V175)</f>
        <v>0</v>
      </c>
      <c r="AA175" s="85">
        <f t="shared" si="68"/>
        <v>0</v>
      </c>
      <c r="AB175" s="85">
        <f t="shared" si="69"/>
        <v>0</v>
      </c>
      <c r="AC175" s="151"/>
      <c r="AD175" s="111"/>
      <c r="AE175" s="13"/>
      <c r="AF175" s="13"/>
    </row>
    <row r="176" spans="1:32" ht="13.5" customHeight="1">
      <c r="A176" s="11">
        <v>824</v>
      </c>
      <c r="B176" s="11">
        <v>844</v>
      </c>
      <c r="C176" s="11">
        <v>1064</v>
      </c>
      <c r="D176" s="12" t="s">
        <v>453</v>
      </c>
      <c r="E176" s="12" t="s">
        <v>869</v>
      </c>
      <c r="F176" s="150" t="s">
        <v>381</v>
      </c>
      <c r="G176" s="276"/>
      <c r="H176" s="12" t="s">
        <v>379</v>
      </c>
      <c r="I176" s="12" t="s">
        <v>454</v>
      </c>
      <c r="J176" s="433"/>
      <c r="K176" s="23" t="s">
        <v>413</v>
      </c>
      <c r="L176" s="13" t="s">
        <v>451</v>
      </c>
      <c r="M176" s="13" t="s">
        <v>413</v>
      </c>
      <c r="N176" s="13"/>
      <c r="O176" s="340">
        <v>0</v>
      </c>
      <c r="P176" s="50" t="s">
        <v>1120</v>
      </c>
      <c r="Q176" s="236"/>
      <c r="R176" s="186">
        <f t="shared" si="63"/>
        <v>0</v>
      </c>
      <c r="S176" s="186">
        <f>'Kosten + Lebensdauer'!Q176</f>
        <v>80</v>
      </c>
      <c r="T176" s="23"/>
      <c r="U176" s="23"/>
      <c r="V176" s="179">
        <f t="shared" si="64"/>
        <v>0</v>
      </c>
      <c r="W176" s="86">
        <f t="shared" si="65"/>
        <v>0</v>
      </c>
      <c r="X176" s="85">
        <f t="shared" si="66"/>
        <v>0</v>
      </c>
      <c r="Y176" s="85">
        <f t="shared" si="67"/>
        <v>0</v>
      </c>
      <c r="Z176" s="145">
        <f>PRODUCT(O176,'Kosten + Lebensdauer'!V176)</f>
        <v>0</v>
      </c>
      <c r="AA176" s="85">
        <f t="shared" si="68"/>
        <v>0</v>
      </c>
      <c r="AB176" s="85">
        <f t="shared" si="69"/>
        <v>0</v>
      </c>
      <c r="AC176" s="151"/>
      <c r="AD176" s="111"/>
      <c r="AE176" s="13"/>
      <c r="AF176" s="13"/>
    </row>
    <row r="177" spans="1:32" ht="13.5" customHeight="1">
      <c r="A177" s="11">
        <v>825</v>
      </c>
      <c r="B177" s="11">
        <v>845</v>
      </c>
      <c r="C177" s="11">
        <v>1065</v>
      </c>
      <c r="D177" s="12" t="s">
        <v>456</v>
      </c>
      <c r="E177" s="12" t="s">
        <v>869</v>
      </c>
      <c r="F177" s="150" t="s">
        <v>381</v>
      </c>
      <c r="G177" s="276"/>
      <c r="H177" s="12" t="s">
        <v>379</v>
      </c>
      <c r="I177" s="12" t="s">
        <v>457</v>
      </c>
      <c r="J177" s="433"/>
      <c r="K177" s="23" t="s">
        <v>612</v>
      </c>
      <c r="L177" s="13" t="s">
        <v>451</v>
      </c>
      <c r="M177" s="13" t="s">
        <v>459</v>
      </c>
      <c r="N177" s="13"/>
      <c r="O177" s="340">
        <v>0</v>
      </c>
      <c r="P177" s="50" t="s">
        <v>1120</v>
      </c>
      <c r="Q177" s="236"/>
      <c r="R177" s="186">
        <f t="shared" si="63"/>
        <v>0</v>
      </c>
      <c r="S177" s="186">
        <f>'Kosten + Lebensdauer'!Q177</f>
        <v>50</v>
      </c>
      <c r="T177" s="23"/>
      <c r="U177" s="23"/>
      <c r="V177" s="179">
        <f>IF(S177&lt;=50,(50/S177)-1,0)</f>
        <v>0</v>
      </c>
      <c r="W177" s="86">
        <f t="shared" si="65"/>
        <v>0</v>
      </c>
      <c r="X177" s="85">
        <f t="shared" si="66"/>
        <v>0</v>
      </c>
      <c r="Y177" s="85">
        <f>KOSTENREIHE(R177,S177,1.02,W177)</f>
        <v>0</v>
      </c>
      <c r="Z177" s="145">
        <f>PRODUCT(O177,'Kosten + Lebensdauer'!V177)</f>
        <v>0</v>
      </c>
      <c r="AA177" s="85">
        <f t="shared" si="68"/>
        <v>0</v>
      </c>
      <c r="AB177" s="85">
        <f t="shared" si="69"/>
        <v>0</v>
      </c>
      <c r="AC177" s="151"/>
      <c r="AD177" s="111"/>
      <c r="AE177" s="13"/>
      <c r="AF177" s="13"/>
    </row>
    <row r="178" spans="1:32" ht="15.75" customHeight="1">
      <c r="A178" s="11"/>
      <c r="B178" s="11"/>
      <c r="C178" s="11"/>
      <c r="D178" s="12"/>
      <c r="E178" s="12"/>
      <c r="F178" s="150"/>
      <c r="G178" s="275">
        <v>546</v>
      </c>
      <c r="H178" s="16"/>
      <c r="I178" s="16"/>
      <c r="J178" s="21" t="s">
        <v>466</v>
      </c>
      <c r="K178" s="22"/>
      <c r="L178" s="12"/>
      <c r="M178" s="12"/>
      <c r="N178" s="12"/>
      <c r="O178" s="342"/>
      <c r="P178" s="214"/>
      <c r="Q178" s="239"/>
      <c r="R178" s="99"/>
      <c r="S178" s="99"/>
      <c r="T178" s="214"/>
      <c r="U178" s="214"/>
      <c r="V178" s="215"/>
      <c r="W178" s="214"/>
      <c r="X178" s="214"/>
      <c r="Y178" s="214"/>
      <c r="Z178" s="48"/>
      <c r="AA178" s="214"/>
      <c r="AB178" s="214"/>
      <c r="AC178" s="152"/>
      <c r="AD178" s="69"/>
      <c r="AE178" s="12"/>
      <c r="AF178" s="12"/>
    </row>
    <row r="179" spans="1:32" ht="13.5" customHeight="1">
      <c r="A179" s="11">
        <v>827</v>
      </c>
      <c r="B179" s="11">
        <v>847</v>
      </c>
      <c r="C179" s="11">
        <v>1633</v>
      </c>
      <c r="D179" s="12" t="s">
        <v>467</v>
      </c>
      <c r="E179" s="12" t="s">
        <v>869</v>
      </c>
      <c r="F179" s="150" t="s">
        <v>381</v>
      </c>
      <c r="G179" s="276"/>
      <c r="H179" s="12" t="s">
        <v>466</v>
      </c>
      <c r="I179" s="12" t="s">
        <v>468</v>
      </c>
      <c r="J179" s="420" t="s">
        <v>469</v>
      </c>
      <c r="K179" s="22" t="s">
        <v>836</v>
      </c>
      <c r="L179" s="12" t="s">
        <v>470</v>
      </c>
      <c r="M179" s="12" t="s">
        <v>22</v>
      </c>
      <c r="N179" s="364"/>
      <c r="O179" s="340">
        <v>0</v>
      </c>
      <c r="P179" s="25" t="s">
        <v>53</v>
      </c>
      <c r="Q179" s="236"/>
      <c r="R179" s="99">
        <f>PRODUCT(O179,Q179)</f>
        <v>0</v>
      </c>
      <c r="S179" s="99">
        <f>'Kosten + Lebensdauer'!Q179</f>
        <v>70</v>
      </c>
      <c r="T179" s="22"/>
      <c r="U179" s="22"/>
      <c r="V179" s="181">
        <f>IF(S179&lt;=50,(50/S179)-1,0)</f>
        <v>0</v>
      </c>
      <c r="W179" s="121">
        <f>ROUNDUP(V179,0)</f>
        <v>0</v>
      </c>
      <c r="X179" s="48">
        <f>PRODUCT(R179,W179)</f>
        <v>0</v>
      </c>
      <c r="Y179" s="48">
        <f>KOSTENREIHE(R179,S179,1.02,W179)</f>
        <v>0</v>
      </c>
      <c r="Z179" s="48">
        <f>PRODUCT(O179,'Kosten + Lebensdauer'!V179)</f>
        <v>0</v>
      </c>
      <c r="AA179" s="48">
        <f>modul1.KOSTENREIHE(Z179,1,1.02,49)</f>
        <v>0</v>
      </c>
      <c r="AB179" s="48">
        <f>SUM(R179,Y179,Z179,AA179)</f>
        <v>0</v>
      </c>
      <c r="AC179" s="152"/>
      <c r="AD179" s="69"/>
      <c r="AE179" s="12"/>
      <c r="AF179" s="12"/>
    </row>
    <row r="180" spans="1:32" ht="13.5" customHeight="1">
      <c r="A180" s="11">
        <v>826</v>
      </c>
      <c r="B180" s="11">
        <v>846</v>
      </c>
      <c r="C180" s="11">
        <v>1636</v>
      </c>
      <c r="D180" s="12" t="s">
        <v>474</v>
      </c>
      <c r="E180" s="12" t="s">
        <v>869</v>
      </c>
      <c r="F180" s="150" t="s">
        <v>381</v>
      </c>
      <c r="G180" s="276"/>
      <c r="H180" s="12" t="s">
        <v>466</v>
      </c>
      <c r="I180" s="12" t="s">
        <v>475</v>
      </c>
      <c r="J180" s="420"/>
      <c r="K180" s="22" t="s">
        <v>837</v>
      </c>
      <c r="L180" s="12" t="s">
        <v>470</v>
      </c>
      <c r="M180" s="12" t="s">
        <v>337</v>
      </c>
      <c r="N180" s="364"/>
      <c r="O180" s="340">
        <v>0</v>
      </c>
      <c r="P180" s="25" t="s">
        <v>53</v>
      </c>
      <c r="Q180" s="236"/>
      <c r="R180" s="99">
        <f>PRODUCT(O180,Q180)</f>
        <v>0</v>
      </c>
      <c r="S180" s="99">
        <f>'Kosten + Lebensdauer'!Q180</f>
        <v>70</v>
      </c>
      <c r="T180" s="22" t="s">
        <v>117</v>
      </c>
      <c r="U180" s="22"/>
      <c r="V180" s="181">
        <f>IF(S180&lt;=50,(50/S180)-1,0)</f>
        <v>0</v>
      </c>
      <c r="W180" s="121">
        <f>ROUNDUP(V180,0)</f>
        <v>0</v>
      </c>
      <c r="X180" s="48">
        <f>PRODUCT(R180,W180)</f>
        <v>0</v>
      </c>
      <c r="Y180" s="48">
        <f>KOSTENREIHE(R180,S180,1.02,W180)</f>
        <v>0</v>
      </c>
      <c r="Z180" s="48">
        <f>PRODUCT(O180,'Kosten + Lebensdauer'!V180)</f>
        <v>0</v>
      </c>
      <c r="AA180" s="48">
        <f>modul1.KOSTENREIHE(Z180,1,1.02,49)</f>
        <v>0</v>
      </c>
      <c r="AB180" s="48">
        <f>SUM(R180,Y180,Z180,AA180)</f>
        <v>0</v>
      </c>
      <c r="AC180" s="152"/>
      <c r="AD180" s="69"/>
      <c r="AE180" s="12"/>
      <c r="AF180" s="12"/>
    </row>
    <row r="181" spans="1:32" ht="14.25" customHeight="1">
      <c r="A181" s="11"/>
      <c r="B181" s="11"/>
      <c r="C181" s="11"/>
      <c r="D181" s="12"/>
      <c r="E181" s="12"/>
      <c r="F181" s="150"/>
      <c r="G181" s="276"/>
      <c r="H181" s="12"/>
      <c r="I181" s="12"/>
      <c r="J181" s="51"/>
      <c r="K181" s="22" t="s">
        <v>839</v>
      </c>
      <c r="L181" s="12"/>
      <c r="M181" s="12"/>
      <c r="N181" s="364"/>
      <c r="O181" s="340">
        <v>0</v>
      </c>
      <c r="P181" s="25"/>
      <c r="Q181" s="236"/>
      <c r="R181" s="99">
        <f>PRODUCT(O181,Q181)</f>
        <v>0</v>
      </c>
      <c r="S181" s="99">
        <f>'Kosten + Lebensdauer'!Q181</f>
        <v>40</v>
      </c>
      <c r="T181" s="22"/>
      <c r="U181" s="22"/>
      <c r="V181" s="181">
        <f>IF(S181&lt;=50,(50/S181)-1,0)</f>
        <v>0.25</v>
      </c>
      <c r="W181" s="121">
        <f>ROUNDUP(V181,0)</f>
        <v>1</v>
      </c>
      <c r="X181" s="48">
        <f>PRODUCT(R181,W181)</f>
        <v>0</v>
      </c>
      <c r="Y181" s="48">
        <f>KOSTENREIHE(R181,S181,1.02,W181)</f>
        <v>0</v>
      </c>
      <c r="Z181" s="48">
        <f>PRODUCT(O181,'Kosten + Lebensdauer'!V181)</f>
        <v>0</v>
      </c>
      <c r="AA181" s="48">
        <f>modul1.KOSTENREIHE(Z181,1,1.02,49)</f>
        <v>0</v>
      </c>
      <c r="AB181" s="48">
        <f>SUM(R181,Y181,Z181,AA181)</f>
        <v>0</v>
      </c>
      <c r="AC181" s="152"/>
      <c r="AD181" s="69"/>
      <c r="AE181" s="12"/>
      <c r="AF181" s="12"/>
    </row>
    <row r="182" spans="1:32" ht="25.5" customHeight="1">
      <c r="A182" s="11"/>
      <c r="B182" s="11"/>
      <c r="C182" s="11"/>
      <c r="D182" s="12"/>
      <c r="E182" s="12"/>
      <c r="F182" s="150"/>
      <c r="G182" s="276"/>
      <c r="H182" s="12"/>
      <c r="I182" s="12"/>
      <c r="J182" s="51"/>
      <c r="K182" s="22" t="s">
        <v>838</v>
      </c>
      <c r="L182" s="12" t="s">
        <v>470</v>
      </c>
      <c r="M182" s="12" t="s">
        <v>22</v>
      </c>
      <c r="N182" s="364"/>
      <c r="O182" s="340">
        <v>0</v>
      </c>
      <c r="P182" s="25" t="s">
        <v>53</v>
      </c>
      <c r="Q182" s="236"/>
      <c r="R182" s="99">
        <f>PRODUCT(O182,Q182)</f>
        <v>0</v>
      </c>
      <c r="S182" s="99">
        <f>'Kosten + Lebensdauer'!Q182</f>
        <v>30</v>
      </c>
      <c r="T182" s="22"/>
      <c r="U182" s="22"/>
      <c r="V182" s="181">
        <f>IF(S182&lt;=50,(50/S182)-1,0)</f>
        <v>0.6666666666666667</v>
      </c>
      <c r="W182" s="121">
        <f>ROUNDUP(V182,0)</f>
        <v>1</v>
      </c>
      <c r="X182" s="48">
        <f>PRODUCT(R182,W182)</f>
        <v>0</v>
      </c>
      <c r="Y182" s="48">
        <f>KOSTENREIHE(R182,S182,1.02,W182)</f>
        <v>0</v>
      </c>
      <c r="Z182" s="48">
        <f>PRODUCT(O182,'Kosten + Lebensdauer'!V182)</f>
        <v>0</v>
      </c>
      <c r="AA182" s="48">
        <f>modul1.KOSTENREIHE(Z182,1,1.02,49)</f>
        <v>0</v>
      </c>
      <c r="AB182" s="48">
        <f>SUM(R182,Y182,Z182,AA182)</f>
        <v>0</v>
      </c>
      <c r="AC182" s="152"/>
      <c r="AD182" s="69"/>
      <c r="AE182" s="12"/>
      <c r="AF182" s="12"/>
    </row>
    <row r="183" spans="1:32" ht="13.5" customHeight="1" thickBot="1">
      <c r="A183" s="11"/>
      <c r="B183" s="11"/>
      <c r="C183" s="11"/>
      <c r="D183" s="12"/>
      <c r="E183" s="12"/>
      <c r="F183" s="150"/>
      <c r="G183" s="276"/>
      <c r="H183" s="12"/>
      <c r="I183" s="12"/>
      <c r="J183" s="51"/>
      <c r="K183" s="22" t="s">
        <v>840</v>
      </c>
      <c r="L183" s="12" t="s">
        <v>470</v>
      </c>
      <c r="M183" s="12" t="s">
        <v>337</v>
      </c>
      <c r="N183" s="364"/>
      <c r="O183" s="340">
        <v>0</v>
      </c>
      <c r="P183" s="25" t="s">
        <v>53</v>
      </c>
      <c r="Q183" s="236"/>
      <c r="R183" s="99">
        <f>PRODUCT(O183,Q183)</f>
        <v>0</v>
      </c>
      <c r="S183" s="99">
        <f>'Kosten + Lebensdauer'!Q183</f>
        <v>30</v>
      </c>
      <c r="T183" s="22" t="s">
        <v>117</v>
      </c>
      <c r="U183" s="22"/>
      <c r="V183" s="181">
        <f>IF(S183&lt;=50,(50/S183)-1,0)</f>
        <v>0.6666666666666667</v>
      </c>
      <c r="W183" s="121">
        <f>ROUNDUP(V183,0)</f>
        <v>1</v>
      </c>
      <c r="X183" s="48">
        <f>PRODUCT(R183,W183)</f>
        <v>0</v>
      </c>
      <c r="Y183" s="48">
        <f>KOSTENREIHE(R183,S183,1.02,W183)</f>
        <v>0</v>
      </c>
      <c r="Z183" s="48">
        <f>PRODUCT(O183,'Kosten + Lebensdauer'!V183)</f>
        <v>0</v>
      </c>
      <c r="AA183" s="48">
        <f>modul1.KOSTENREIHE(Z183,1,1.02,49)</f>
        <v>0</v>
      </c>
      <c r="AB183" s="48">
        <f>SUM(R183,Y183,Z183,AA183)</f>
        <v>0</v>
      </c>
      <c r="AC183" s="152"/>
      <c r="AD183" s="69"/>
      <c r="AE183" s="12"/>
      <c r="AF183" s="12"/>
    </row>
    <row r="184" spans="1:32" s="20" customFormat="1" ht="15.75">
      <c r="A184" s="19"/>
      <c r="B184" s="19"/>
      <c r="C184" s="19"/>
      <c r="D184" s="16"/>
      <c r="E184" s="16"/>
      <c r="F184" s="9"/>
      <c r="G184" s="277">
        <v>550</v>
      </c>
      <c r="H184" s="195" t="s">
        <v>487</v>
      </c>
      <c r="I184" s="196"/>
      <c r="J184" s="195" t="s">
        <v>487</v>
      </c>
      <c r="K184" s="53"/>
      <c r="L184" s="16"/>
      <c r="M184" s="16"/>
      <c r="N184" s="16"/>
      <c r="O184" s="342"/>
      <c r="P184" s="214"/>
      <c r="Q184" s="239"/>
      <c r="R184" s="99"/>
      <c r="S184" s="99"/>
      <c r="T184" s="214"/>
      <c r="U184" s="214"/>
      <c r="V184" s="215"/>
      <c r="W184" s="214"/>
      <c r="X184" s="214"/>
      <c r="Y184" s="214"/>
      <c r="Z184" s="214"/>
      <c r="AA184" s="214"/>
      <c r="AB184" s="214"/>
      <c r="AC184" s="154"/>
      <c r="AD184" s="67"/>
      <c r="AE184" s="16"/>
      <c r="AF184" s="16"/>
    </row>
    <row r="185" spans="1:32" s="20" customFormat="1" ht="13.5">
      <c r="A185" s="19"/>
      <c r="B185" s="19"/>
      <c r="C185" s="19"/>
      <c r="D185" s="16"/>
      <c r="E185" s="16"/>
      <c r="F185" s="9"/>
      <c r="G185" s="275">
        <v>551</v>
      </c>
      <c r="H185" s="21"/>
      <c r="I185" s="16"/>
      <c r="J185" s="21" t="s">
        <v>488</v>
      </c>
      <c r="K185" s="53"/>
      <c r="L185" s="16"/>
      <c r="M185" s="16"/>
      <c r="N185" s="16"/>
      <c r="O185" s="342"/>
      <c r="P185" s="214"/>
      <c r="Q185" s="239"/>
      <c r="R185" s="99"/>
      <c r="S185" s="99"/>
      <c r="T185" s="214"/>
      <c r="U185" s="214"/>
      <c r="V185" s="215"/>
      <c r="W185" s="214"/>
      <c r="X185" s="214"/>
      <c r="Y185" s="214"/>
      <c r="Z185" s="214"/>
      <c r="AA185" s="214"/>
      <c r="AB185" s="214"/>
      <c r="AC185" s="154"/>
      <c r="AD185" s="69"/>
      <c r="AE185" s="16"/>
      <c r="AF185" s="16"/>
    </row>
    <row r="186" spans="1:32" ht="13.5" customHeight="1">
      <c r="A186" s="11">
        <v>831</v>
      </c>
      <c r="B186" s="11">
        <v>851</v>
      </c>
      <c r="C186" s="11">
        <v>1194</v>
      </c>
      <c r="D186" s="12" t="s">
        <v>489</v>
      </c>
      <c r="E186" s="12" t="s">
        <v>869</v>
      </c>
      <c r="F186" s="150" t="s">
        <v>490</v>
      </c>
      <c r="G186" s="277"/>
      <c r="H186" s="195"/>
      <c r="I186" s="196"/>
      <c r="J186" s="433" t="s">
        <v>614</v>
      </c>
      <c r="K186" s="368" t="s">
        <v>615</v>
      </c>
      <c r="L186" s="13"/>
      <c r="M186" s="13" t="s">
        <v>887</v>
      </c>
      <c r="N186" s="13"/>
      <c r="O186" s="340">
        <v>0</v>
      </c>
      <c r="P186" s="50" t="s">
        <v>53</v>
      </c>
      <c r="Q186" s="236"/>
      <c r="R186" s="186">
        <f aca="true" t="shared" si="70" ref="R186:R194">PRODUCT(O186,Q186)</f>
        <v>0</v>
      </c>
      <c r="S186" s="186">
        <f>'Kosten + Lebensdauer'!Q186</f>
        <v>20</v>
      </c>
      <c r="T186" s="23"/>
      <c r="U186" s="23"/>
      <c r="V186" s="179">
        <f aca="true" t="shared" si="71" ref="V186:V194">IF(S186&lt;=50,(50/S186)-1,0)</f>
        <v>1.5</v>
      </c>
      <c r="W186" s="86">
        <f>ROUNDUP(V186,0)</f>
        <v>2</v>
      </c>
      <c r="X186" s="85">
        <f aca="true" t="shared" si="72" ref="X186:X194">PRODUCT(R186,W186)</f>
        <v>0</v>
      </c>
      <c r="Y186" s="85">
        <f aca="true" t="shared" si="73" ref="Y186:Y194">KOSTENREIHE(R186,S186,1.02,W186)</f>
        <v>0</v>
      </c>
      <c r="Z186" s="145">
        <f>PRODUCT(O186,'Kosten + Lebensdauer'!V186)</f>
        <v>0</v>
      </c>
      <c r="AA186" s="85">
        <f>modul1.KOSTENREIHE(Z186,1,1.02,49)</f>
        <v>0</v>
      </c>
      <c r="AB186" s="85">
        <f aca="true" t="shared" si="74" ref="AB186:AB194">SUM(R186,Y186,Z186,AA186)</f>
        <v>0</v>
      </c>
      <c r="AC186" s="151"/>
      <c r="AD186" s="111"/>
      <c r="AE186" s="13"/>
      <c r="AF186" s="13"/>
    </row>
    <row r="187" spans="1:32" ht="13.5" customHeight="1">
      <c r="A187" s="11">
        <v>832</v>
      </c>
      <c r="B187" s="11">
        <v>852</v>
      </c>
      <c r="C187" s="11">
        <v>1196</v>
      </c>
      <c r="D187" s="12" t="s">
        <v>494</v>
      </c>
      <c r="E187" s="12" t="s">
        <v>869</v>
      </c>
      <c r="F187" s="150" t="s">
        <v>490</v>
      </c>
      <c r="G187" s="277"/>
      <c r="H187" s="195"/>
      <c r="I187" s="196"/>
      <c r="J187" s="433"/>
      <c r="K187" s="368" t="s">
        <v>616</v>
      </c>
      <c r="L187" s="13"/>
      <c r="M187" s="13" t="s">
        <v>496</v>
      </c>
      <c r="N187" s="13"/>
      <c r="O187" s="340">
        <v>0</v>
      </c>
      <c r="P187" s="50" t="s">
        <v>53</v>
      </c>
      <c r="Q187" s="236"/>
      <c r="R187" s="186">
        <f t="shared" si="70"/>
        <v>0</v>
      </c>
      <c r="S187" s="186">
        <f>'Kosten + Lebensdauer'!Q187</f>
        <v>30</v>
      </c>
      <c r="T187" s="23"/>
      <c r="U187" s="23"/>
      <c r="V187" s="179">
        <f t="shared" si="71"/>
        <v>0.6666666666666667</v>
      </c>
      <c r="W187" s="86">
        <f>ROUNDUP(V187,0)</f>
        <v>1</v>
      </c>
      <c r="X187" s="85">
        <f t="shared" si="72"/>
        <v>0</v>
      </c>
      <c r="Y187" s="85">
        <f t="shared" si="73"/>
        <v>0</v>
      </c>
      <c r="Z187" s="145">
        <f>PRODUCT(O187,'Kosten + Lebensdauer'!V187)</f>
        <v>0</v>
      </c>
      <c r="AA187" s="85">
        <f>modul1.KOSTENREIHE(Z187,1,1.02,49)</f>
        <v>0</v>
      </c>
      <c r="AB187" s="85">
        <f t="shared" si="74"/>
        <v>0</v>
      </c>
      <c r="AC187" s="151"/>
      <c r="AD187" s="111"/>
      <c r="AE187" s="13"/>
      <c r="AF187" s="13"/>
    </row>
    <row r="188" spans="1:32" ht="13.5" customHeight="1">
      <c r="A188" s="11">
        <v>833</v>
      </c>
      <c r="B188" s="11">
        <v>853</v>
      </c>
      <c r="C188" s="11">
        <v>1198</v>
      </c>
      <c r="D188" s="12" t="s">
        <v>497</v>
      </c>
      <c r="E188" s="12" t="s">
        <v>869</v>
      </c>
      <c r="F188" s="150" t="s">
        <v>490</v>
      </c>
      <c r="G188" s="277"/>
      <c r="H188" s="195"/>
      <c r="I188" s="196"/>
      <c r="J188" s="433"/>
      <c r="K188" s="368" t="s">
        <v>617</v>
      </c>
      <c r="L188" s="13"/>
      <c r="M188" s="13" t="s">
        <v>872</v>
      </c>
      <c r="N188" s="13"/>
      <c r="O188" s="340">
        <v>0</v>
      </c>
      <c r="P188" s="50" t="s">
        <v>53</v>
      </c>
      <c r="Q188" s="236"/>
      <c r="R188" s="186">
        <f t="shared" si="70"/>
        <v>0</v>
      </c>
      <c r="S188" s="186">
        <f>'Kosten + Lebensdauer'!Q188</f>
        <v>30</v>
      </c>
      <c r="T188" s="23"/>
      <c r="U188" s="23"/>
      <c r="V188" s="179">
        <f t="shared" si="71"/>
        <v>0.6666666666666667</v>
      </c>
      <c r="W188" s="86">
        <f>ROUNDUP(V188,0)</f>
        <v>1</v>
      </c>
      <c r="X188" s="85">
        <f t="shared" si="72"/>
        <v>0</v>
      </c>
      <c r="Y188" s="85">
        <f t="shared" si="73"/>
        <v>0</v>
      </c>
      <c r="Z188" s="145">
        <f>PRODUCT(O188,'Kosten + Lebensdauer'!V188)</f>
        <v>0</v>
      </c>
      <c r="AA188" s="85">
        <f>modul1.KOSTENREIHE(Z188,1,1.02,49)</f>
        <v>0</v>
      </c>
      <c r="AB188" s="85">
        <f t="shared" si="74"/>
        <v>0</v>
      </c>
      <c r="AC188" s="151"/>
      <c r="AD188" s="111"/>
      <c r="AE188" s="13"/>
      <c r="AF188" s="13"/>
    </row>
    <row r="189" spans="1:32" ht="13.5" customHeight="1">
      <c r="A189" s="11"/>
      <c r="B189" s="11"/>
      <c r="C189" s="11"/>
      <c r="D189" s="12"/>
      <c r="E189" s="12"/>
      <c r="F189" s="150"/>
      <c r="G189" s="277"/>
      <c r="H189" s="195"/>
      <c r="I189" s="196"/>
      <c r="J189" s="433"/>
      <c r="K189" s="369" t="s">
        <v>618</v>
      </c>
      <c r="L189" s="13"/>
      <c r="M189" s="13"/>
      <c r="N189" s="13"/>
      <c r="O189" s="340">
        <v>0</v>
      </c>
      <c r="P189" s="50" t="s">
        <v>53</v>
      </c>
      <c r="Q189" s="236"/>
      <c r="R189" s="186">
        <f t="shared" si="70"/>
        <v>0</v>
      </c>
      <c r="S189" s="186">
        <f>'Kosten + Lebensdauer'!Q189</f>
        <v>30</v>
      </c>
      <c r="T189" s="23"/>
      <c r="U189" s="23"/>
      <c r="V189" s="179">
        <f t="shared" si="71"/>
        <v>0.6666666666666667</v>
      </c>
      <c r="W189" s="86">
        <f aca="true" t="shared" si="75" ref="W189:W198">ROUNDUP(V189,0)</f>
        <v>1</v>
      </c>
      <c r="X189" s="85">
        <f t="shared" si="72"/>
        <v>0</v>
      </c>
      <c r="Y189" s="85">
        <f t="shared" si="73"/>
        <v>0</v>
      </c>
      <c r="Z189" s="145">
        <f>PRODUCT(O189,'Kosten + Lebensdauer'!V189)</f>
        <v>0</v>
      </c>
      <c r="AA189" s="85">
        <f aca="true" t="shared" si="76" ref="AA189:AA199">modul1.KOSTENREIHE(Z189,1,1.02,49)</f>
        <v>0</v>
      </c>
      <c r="AB189" s="85">
        <f t="shared" si="74"/>
        <v>0</v>
      </c>
      <c r="AC189" s="151"/>
      <c r="AD189" s="112"/>
      <c r="AE189" s="13"/>
      <c r="AF189" s="13"/>
    </row>
    <row r="190" spans="1:32" ht="13.5" customHeight="1">
      <c r="A190" s="11"/>
      <c r="B190" s="11"/>
      <c r="C190" s="11"/>
      <c r="D190" s="12"/>
      <c r="E190" s="12"/>
      <c r="F190" s="150"/>
      <c r="G190" s="277"/>
      <c r="H190" s="195"/>
      <c r="I190" s="196"/>
      <c r="J190" s="433"/>
      <c r="K190" s="369" t="s">
        <v>619</v>
      </c>
      <c r="L190" s="13"/>
      <c r="M190" s="13"/>
      <c r="N190" s="13"/>
      <c r="O190" s="340">
        <v>0</v>
      </c>
      <c r="P190" s="50" t="s">
        <v>53</v>
      </c>
      <c r="Q190" s="236"/>
      <c r="R190" s="186">
        <f t="shared" si="70"/>
        <v>0</v>
      </c>
      <c r="S190" s="186">
        <f>'Kosten + Lebensdauer'!Q190</f>
        <v>30</v>
      </c>
      <c r="T190" s="23"/>
      <c r="U190" s="23"/>
      <c r="V190" s="179">
        <f t="shared" si="71"/>
        <v>0.6666666666666667</v>
      </c>
      <c r="W190" s="86">
        <f t="shared" si="75"/>
        <v>1</v>
      </c>
      <c r="X190" s="85">
        <f t="shared" si="72"/>
        <v>0</v>
      </c>
      <c r="Y190" s="85">
        <f t="shared" si="73"/>
        <v>0</v>
      </c>
      <c r="Z190" s="145">
        <f>PRODUCT(O190,'Kosten + Lebensdauer'!V190)</f>
        <v>0</v>
      </c>
      <c r="AA190" s="85">
        <f t="shared" si="76"/>
        <v>0</v>
      </c>
      <c r="AB190" s="85">
        <f t="shared" si="74"/>
        <v>0</v>
      </c>
      <c r="AC190" s="151"/>
      <c r="AD190" s="112"/>
      <c r="AE190" s="13"/>
      <c r="AF190" s="13"/>
    </row>
    <row r="191" spans="1:32" s="155" customFormat="1" ht="13.5" customHeight="1">
      <c r="A191" s="11"/>
      <c r="B191" s="11"/>
      <c r="C191" s="11"/>
      <c r="D191" s="12"/>
      <c r="E191" s="12"/>
      <c r="F191" s="150"/>
      <c r="G191" s="354"/>
      <c r="H191" s="355"/>
      <c r="I191" s="356"/>
      <c r="J191" s="430" t="s">
        <v>643</v>
      </c>
      <c r="K191" s="370" t="s">
        <v>493</v>
      </c>
      <c r="L191" s="12"/>
      <c r="M191" s="12"/>
      <c r="N191" s="12"/>
      <c r="O191" s="340">
        <v>0</v>
      </c>
      <c r="P191" s="25" t="s">
        <v>53</v>
      </c>
      <c r="Q191" s="236"/>
      <c r="R191" s="186">
        <f t="shared" si="70"/>
        <v>0</v>
      </c>
      <c r="S191" s="186">
        <f>'Kosten + Lebensdauer'!Q191</f>
        <v>30</v>
      </c>
      <c r="T191" s="23"/>
      <c r="U191" s="23"/>
      <c r="V191" s="179">
        <f t="shared" si="71"/>
        <v>0.6666666666666667</v>
      </c>
      <c r="W191" s="86">
        <f>ROUNDUP(V191,0)</f>
        <v>1</v>
      </c>
      <c r="X191" s="85">
        <f t="shared" si="72"/>
        <v>0</v>
      </c>
      <c r="Y191" s="85">
        <f t="shared" si="73"/>
        <v>0</v>
      </c>
      <c r="Z191" s="145">
        <f>PRODUCT(O191,'Kosten + Lebensdauer'!V191)</f>
        <v>0</v>
      </c>
      <c r="AA191" s="85">
        <f>modul1.KOSTENREIHE(Z191,1,1.02,49)</f>
        <v>0</v>
      </c>
      <c r="AB191" s="85">
        <f t="shared" si="74"/>
        <v>0</v>
      </c>
      <c r="AC191" s="151"/>
      <c r="AD191" s="112"/>
      <c r="AE191" s="13"/>
      <c r="AF191" s="13"/>
    </row>
    <row r="192" spans="1:32" s="155" customFormat="1" ht="13.5" customHeight="1">
      <c r="A192" s="11"/>
      <c r="B192" s="11"/>
      <c r="C192" s="11"/>
      <c r="D192" s="12"/>
      <c r="E192" s="12"/>
      <c r="F192" s="150"/>
      <c r="G192" s="354"/>
      <c r="H192" s="355"/>
      <c r="I192" s="356"/>
      <c r="J192" s="431"/>
      <c r="K192" s="370" t="s">
        <v>496</v>
      </c>
      <c r="L192" s="12"/>
      <c r="M192" s="12"/>
      <c r="N192" s="12"/>
      <c r="O192" s="340">
        <v>0</v>
      </c>
      <c r="P192" s="25" t="s">
        <v>53</v>
      </c>
      <c r="Q192" s="236"/>
      <c r="R192" s="186">
        <f t="shared" si="70"/>
        <v>0</v>
      </c>
      <c r="S192" s="186">
        <f>'Kosten + Lebensdauer'!Q192</f>
        <v>40</v>
      </c>
      <c r="T192" s="23"/>
      <c r="U192" s="23"/>
      <c r="V192" s="179">
        <f t="shared" si="71"/>
        <v>0.25</v>
      </c>
      <c r="W192" s="86">
        <f>ROUNDUP(V192,0)</f>
        <v>1</v>
      </c>
      <c r="X192" s="85">
        <f t="shared" si="72"/>
        <v>0</v>
      </c>
      <c r="Y192" s="85">
        <f t="shared" si="73"/>
        <v>0</v>
      </c>
      <c r="Z192" s="145">
        <f>PRODUCT(O192,'Kosten + Lebensdauer'!V192)</f>
        <v>0</v>
      </c>
      <c r="AA192" s="85">
        <f>modul1.KOSTENREIHE(Z192,1,1.02,49)</f>
        <v>0</v>
      </c>
      <c r="AB192" s="85">
        <f t="shared" si="74"/>
        <v>0</v>
      </c>
      <c r="AC192" s="151"/>
      <c r="AD192" s="112"/>
      <c r="AE192" s="13"/>
      <c r="AF192" s="13"/>
    </row>
    <row r="193" spans="1:32" s="155" customFormat="1" ht="13.5" customHeight="1">
      <c r="A193" s="11"/>
      <c r="B193" s="11"/>
      <c r="C193" s="11"/>
      <c r="D193" s="12"/>
      <c r="E193" s="12"/>
      <c r="F193" s="150"/>
      <c r="G193" s="354"/>
      <c r="H193" s="355"/>
      <c r="I193" s="356"/>
      <c r="J193" s="431"/>
      <c r="K193" s="370" t="s">
        <v>872</v>
      </c>
      <c r="L193" s="12"/>
      <c r="M193" s="12"/>
      <c r="N193" s="12"/>
      <c r="O193" s="340">
        <v>0</v>
      </c>
      <c r="P193" s="25" t="s">
        <v>53</v>
      </c>
      <c r="Q193" s="236"/>
      <c r="R193" s="186">
        <f t="shared" si="70"/>
        <v>0</v>
      </c>
      <c r="S193" s="186">
        <f>'Kosten + Lebensdauer'!Q193</f>
        <v>30</v>
      </c>
      <c r="T193" s="23"/>
      <c r="U193" s="23"/>
      <c r="V193" s="179">
        <f t="shared" si="71"/>
        <v>0.6666666666666667</v>
      </c>
      <c r="W193" s="86">
        <f>ROUNDUP(V193,0)</f>
        <v>1</v>
      </c>
      <c r="X193" s="85">
        <f t="shared" si="72"/>
        <v>0</v>
      </c>
      <c r="Y193" s="85">
        <f t="shared" si="73"/>
        <v>0</v>
      </c>
      <c r="Z193" s="145">
        <f>PRODUCT(O193,'Kosten + Lebensdauer'!V193)</f>
        <v>0</v>
      </c>
      <c r="AA193" s="85">
        <f>modul1.KOSTENREIHE(Z193,1,1.02,49)</f>
        <v>0</v>
      </c>
      <c r="AB193" s="85">
        <f t="shared" si="74"/>
        <v>0</v>
      </c>
      <c r="AC193" s="151"/>
      <c r="AD193" s="112"/>
      <c r="AE193" s="13"/>
      <c r="AF193" s="13"/>
    </row>
    <row r="194" spans="1:32" s="155" customFormat="1" ht="13.5" customHeight="1">
      <c r="A194" s="11"/>
      <c r="B194" s="11"/>
      <c r="C194" s="11"/>
      <c r="D194" s="12"/>
      <c r="E194" s="12"/>
      <c r="F194" s="150"/>
      <c r="G194" s="354"/>
      <c r="H194" s="355"/>
      <c r="I194" s="356"/>
      <c r="J194" s="432"/>
      <c r="K194" s="370" t="s">
        <v>957</v>
      </c>
      <c r="L194" s="12"/>
      <c r="M194" s="12"/>
      <c r="N194" s="12"/>
      <c r="O194" s="340">
        <v>0</v>
      </c>
      <c r="P194" s="25" t="s">
        <v>53</v>
      </c>
      <c r="Q194" s="236"/>
      <c r="R194" s="186">
        <f t="shared" si="70"/>
        <v>0</v>
      </c>
      <c r="S194" s="186">
        <f>'Kosten + Lebensdauer'!Q194</f>
        <v>40</v>
      </c>
      <c r="T194" s="23"/>
      <c r="U194" s="23"/>
      <c r="V194" s="179">
        <f t="shared" si="71"/>
        <v>0.25</v>
      </c>
      <c r="W194" s="86">
        <f>ROUNDUP(V194,0)</f>
        <v>1</v>
      </c>
      <c r="X194" s="85">
        <f t="shared" si="72"/>
        <v>0</v>
      </c>
      <c r="Y194" s="85">
        <f t="shared" si="73"/>
        <v>0</v>
      </c>
      <c r="Z194" s="145">
        <f>PRODUCT(O194,'Kosten + Lebensdauer'!V194)</f>
        <v>0</v>
      </c>
      <c r="AA194" s="85">
        <f>modul1.KOSTENREIHE(Z194,1,1.02,49)</f>
        <v>0</v>
      </c>
      <c r="AB194" s="85">
        <f t="shared" si="74"/>
        <v>0</v>
      </c>
      <c r="AC194" s="151"/>
      <c r="AD194" s="112"/>
      <c r="AE194" s="13"/>
      <c r="AF194" s="13"/>
    </row>
    <row r="195" spans="1:32" s="155" customFormat="1" ht="13.5" customHeight="1">
      <c r="A195" s="11"/>
      <c r="B195" s="11"/>
      <c r="C195" s="11"/>
      <c r="D195" s="12"/>
      <c r="E195" s="12"/>
      <c r="F195" s="150"/>
      <c r="G195" s="318">
        <v>552</v>
      </c>
      <c r="H195" s="319"/>
      <c r="I195" s="319"/>
      <c r="J195" s="320" t="s">
        <v>620</v>
      </c>
      <c r="K195" s="371"/>
      <c r="L195" s="12"/>
      <c r="M195" s="12"/>
      <c r="N195" s="12"/>
      <c r="O195" s="343"/>
      <c r="P195" s="25"/>
      <c r="Q195" s="262"/>
      <c r="R195" s="99"/>
      <c r="S195" s="99"/>
      <c r="T195" s="22"/>
      <c r="U195" s="22"/>
      <c r="V195" s="181"/>
      <c r="W195" s="121"/>
      <c r="X195" s="48"/>
      <c r="Y195" s="48"/>
      <c r="Z195" s="48"/>
      <c r="AA195" s="48"/>
      <c r="AB195" s="48"/>
      <c r="AC195" s="152"/>
      <c r="AD195" s="116"/>
      <c r="AE195" s="12"/>
      <c r="AF195" s="12"/>
    </row>
    <row r="196" spans="1:32" ht="13.5" customHeight="1">
      <c r="A196" s="11"/>
      <c r="B196" s="11"/>
      <c r="C196" s="11"/>
      <c r="D196" s="12"/>
      <c r="E196" s="12"/>
      <c r="F196" s="150"/>
      <c r="G196" s="276"/>
      <c r="H196" s="12" t="s">
        <v>491</v>
      </c>
      <c r="I196" s="12" t="s">
        <v>492</v>
      </c>
      <c r="J196" s="433" t="s">
        <v>621</v>
      </c>
      <c r="K196" s="368" t="s">
        <v>622</v>
      </c>
      <c r="L196" s="13"/>
      <c r="M196" s="13"/>
      <c r="N196" s="13"/>
      <c r="O196" s="340">
        <v>0</v>
      </c>
      <c r="P196" s="50" t="s">
        <v>53</v>
      </c>
      <c r="Q196" s="236"/>
      <c r="R196" s="186">
        <f>PRODUCT(O196,Q196)</f>
        <v>0</v>
      </c>
      <c r="S196" s="186">
        <f>'Kosten + Lebensdauer'!Q196</f>
        <v>20</v>
      </c>
      <c r="T196" s="22"/>
      <c r="U196" s="22"/>
      <c r="V196" s="179">
        <f>IF(S196&lt;=50,(50/S196)-1,0)</f>
        <v>1.5</v>
      </c>
      <c r="W196" s="86">
        <f t="shared" si="75"/>
        <v>2</v>
      </c>
      <c r="X196" s="85">
        <f>PRODUCT(R196,W196)</f>
        <v>0</v>
      </c>
      <c r="Y196" s="85">
        <f>KOSTENREIHE(R196,S196,1.02,W196)</f>
        <v>0</v>
      </c>
      <c r="Z196" s="145">
        <f>PRODUCT(O196,'Kosten + Lebensdauer'!V196)</f>
        <v>0</v>
      </c>
      <c r="AA196" s="85">
        <f t="shared" si="76"/>
        <v>0</v>
      </c>
      <c r="AB196" s="85">
        <f>SUM(R196,Y196,Z196,AA196)</f>
        <v>0</v>
      </c>
      <c r="AC196" s="151"/>
      <c r="AD196" s="112"/>
      <c r="AE196" s="13"/>
      <c r="AF196" s="13"/>
    </row>
    <row r="197" spans="1:32" ht="13.5" customHeight="1">
      <c r="A197" s="11"/>
      <c r="B197" s="11"/>
      <c r="C197" s="11"/>
      <c r="D197" s="12"/>
      <c r="E197" s="12"/>
      <c r="F197" s="150"/>
      <c r="G197" s="276"/>
      <c r="H197" s="12" t="s">
        <v>491</v>
      </c>
      <c r="I197" s="12" t="s">
        <v>495</v>
      </c>
      <c r="J197" s="433"/>
      <c r="K197" s="368" t="s">
        <v>623</v>
      </c>
      <c r="L197" s="13"/>
      <c r="M197" s="13"/>
      <c r="N197" s="13"/>
      <c r="O197" s="340">
        <v>0</v>
      </c>
      <c r="P197" s="50" t="s">
        <v>53</v>
      </c>
      <c r="Q197" s="236"/>
      <c r="R197" s="186">
        <f>PRODUCT(O197,Q197)</f>
        <v>0</v>
      </c>
      <c r="S197" s="186">
        <f>'Kosten + Lebensdauer'!Q197</f>
        <v>15</v>
      </c>
      <c r="T197" s="22"/>
      <c r="U197" s="22"/>
      <c r="V197" s="179">
        <f>IF(S197&lt;=50,(50/S197)-1,0)</f>
        <v>2.3333333333333335</v>
      </c>
      <c r="W197" s="86">
        <f t="shared" si="75"/>
        <v>3</v>
      </c>
      <c r="X197" s="85">
        <f>PRODUCT(R197,W197)</f>
        <v>0</v>
      </c>
      <c r="Y197" s="85">
        <f>KOSTENREIHE(R197,S197,1.02,W197)</f>
        <v>0</v>
      </c>
      <c r="Z197" s="145">
        <f>PRODUCT(O197,'Kosten + Lebensdauer'!V197)</f>
        <v>0</v>
      </c>
      <c r="AA197" s="85">
        <f t="shared" si="76"/>
        <v>0</v>
      </c>
      <c r="AB197" s="85">
        <f>SUM(R197,Y197,Z197,AA197)</f>
        <v>0</v>
      </c>
      <c r="AC197" s="151"/>
      <c r="AD197" s="112"/>
      <c r="AE197" s="13"/>
      <c r="AF197" s="13"/>
    </row>
    <row r="198" spans="1:32" ht="13.5" customHeight="1">
      <c r="A198" s="11"/>
      <c r="B198" s="11"/>
      <c r="C198" s="11"/>
      <c r="D198" s="12"/>
      <c r="E198" s="12"/>
      <c r="F198" s="150"/>
      <c r="G198" s="276"/>
      <c r="H198" s="12" t="s">
        <v>491</v>
      </c>
      <c r="I198" s="12" t="s">
        <v>498</v>
      </c>
      <c r="J198" s="433"/>
      <c r="K198" s="368" t="s">
        <v>624</v>
      </c>
      <c r="L198" s="13"/>
      <c r="M198" s="13"/>
      <c r="N198" s="13"/>
      <c r="O198" s="340">
        <v>0</v>
      </c>
      <c r="P198" s="50" t="s">
        <v>53</v>
      </c>
      <c r="Q198" s="236"/>
      <c r="R198" s="186">
        <f>PRODUCT(O198,Q198)</f>
        <v>0</v>
      </c>
      <c r="S198" s="186">
        <f>'Kosten + Lebensdauer'!Q198</f>
        <v>20</v>
      </c>
      <c r="T198" s="22"/>
      <c r="U198" s="22"/>
      <c r="V198" s="179">
        <f>IF(S198&lt;=50,(50/S198)-1,0)</f>
        <v>1.5</v>
      </c>
      <c r="W198" s="86">
        <f t="shared" si="75"/>
        <v>2</v>
      </c>
      <c r="X198" s="85">
        <f>PRODUCT(R198,W198)</f>
        <v>0</v>
      </c>
      <c r="Y198" s="85">
        <f>KOSTENREIHE(R198,S198,1.02,W198)</f>
        <v>0</v>
      </c>
      <c r="Z198" s="145">
        <f>PRODUCT(O198,'Kosten + Lebensdauer'!V198)</f>
        <v>0</v>
      </c>
      <c r="AA198" s="85">
        <f t="shared" si="76"/>
        <v>0</v>
      </c>
      <c r="AB198" s="85">
        <f>SUM(R198,Y198,Z198,AA198)</f>
        <v>0</v>
      </c>
      <c r="AC198" s="151"/>
      <c r="AD198" s="112"/>
      <c r="AE198" s="13"/>
      <c r="AF198" s="13"/>
    </row>
    <row r="199" spans="1:32" ht="13.5" customHeight="1" thickBot="1">
      <c r="A199" s="11">
        <v>834</v>
      </c>
      <c r="B199" s="11">
        <v>854</v>
      </c>
      <c r="C199" s="11">
        <v>1199</v>
      </c>
      <c r="D199" s="12" t="s">
        <v>499</v>
      </c>
      <c r="E199" s="12" t="s">
        <v>869</v>
      </c>
      <c r="F199" s="150" t="s">
        <v>490</v>
      </c>
      <c r="G199" s="276"/>
      <c r="H199" s="12" t="s">
        <v>491</v>
      </c>
      <c r="I199" s="12" t="s">
        <v>500</v>
      </c>
      <c r="J199" s="433"/>
      <c r="K199" s="368" t="s">
        <v>625</v>
      </c>
      <c r="L199" s="13"/>
      <c r="M199" s="13" t="s">
        <v>957</v>
      </c>
      <c r="N199" s="13"/>
      <c r="O199" s="340">
        <v>0</v>
      </c>
      <c r="P199" s="50" t="s">
        <v>53</v>
      </c>
      <c r="Q199" s="236"/>
      <c r="R199" s="186">
        <f>PRODUCT(O199,Q199)</f>
        <v>0</v>
      </c>
      <c r="S199" s="186">
        <f>'Kosten + Lebensdauer'!Q199</f>
        <v>30</v>
      </c>
      <c r="T199" s="23"/>
      <c r="U199" s="23"/>
      <c r="V199" s="179">
        <f>IF(S199&lt;=50,(50/S199)-1,0)</f>
        <v>0.6666666666666667</v>
      </c>
      <c r="W199" s="86">
        <f>ROUNDUP(V199,0)</f>
        <v>1</v>
      </c>
      <c r="X199" s="85">
        <f>PRODUCT(R199,W199)</f>
        <v>0</v>
      </c>
      <c r="Y199" s="85">
        <f>KOSTENREIHE(R199,S199,1.02,W199)</f>
        <v>0</v>
      </c>
      <c r="Z199" s="145">
        <f>PRODUCT(O199,'Kosten + Lebensdauer'!V199)</f>
        <v>0</v>
      </c>
      <c r="AA199" s="85">
        <f t="shared" si="76"/>
        <v>0</v>
      </c>
      <c r="AB199" s="85">
        <f>SUM(R199,Y199,Z199,AA199)</f>
        <v>0</v>
      </c>
      <c r="AC199" s="151"/>
      <c r="AD199" s="112"/>
      <c r="AE199" s="13"/>
      <c r="AF199" s="13"/>
    </row>
    <row r="200" spans="1:32" s="20" customFormat="1" ht="15.75" customHeight="1">
      <c r="A200" s="19"/>
      <c r="B200" s="19"/>
      <c r="C200" s="19"/>
      <c r="D200" s="16"/>
      <c r="E200" s="16"/>
      <c r="F200" s="9"/>
      <c r="G200" s="277">
        <v>570</v>
      </c>
      <c r="H200" s="196" t="s">
        <v>501</v>
      </c>
      <c r="I200" s="196"/>
      <c r="J200" s="195" t="s">
        <v>501</v>
      </c>
      <c r="K200" s="53"/>
      <c r="L200" s="16"/>
      <c r="M200" s="16"/>
      <c r="N200" s="16"/>
      <c r="O200" s="342"/>
      <c r="P200" s="214"/>
      <c r="Q200" s="239"/>
      <c r="R200" s="99"/>
      <c r="S200" s="99"/>
      <c r="T200" s="214"/>
      <c r="U200" s="214"/>
      <c r="V200" s="215"/>
      <c r="W200" s="214"/>
      <c r="X200" s="214"/>
      <c r="Y200" s="214"/>
      <c r="Z200" s="214"/>
      <c r="AA200" s="214"/>
      <c r="AB200" s="214"/>
      <c r="AC200" s="154"/>
      <c r="AD200" s="67"/>
      <c r="AE200" s="16"/>
      <c r="AF200" s="16"/>
    </row>
    <row r="201" spans="1:32" s="20" customFormat="1" ht="13.5">
      <c r="A201" s="19"/>
      <c r="B201" s="19"/>
      <c r="C201" s="19"/>
      <c r="D201" s="16"/>
      <c r="E201" s="16"/>
      <c r="F201" s="9"/>
      <c r="G201" s="275">
        <v>574</v>
      </c>
      <c r="H201" s="16"/>
      <c r="I201" s="16"/>
      <c r="J201" s="16" t="s">
        <v>502</v>
      </c>
      <c r="K201" s="53"/>
      <c r="L201" s="16"/>
      <c r="M201" s="16"/>
      <c r="N201" s="16"/>
      <c r="O201" s="342"/>
      <c r="P201" s="214"/>
      <c r="Q201" s="239"/>
      <c r="R201" s="99"/>
      <c r="S201" s="99"/>
      <c r="T201" s="214"/>
      <c r="U201" s="214"/>
      <c r="V201" s="215"/>
      <c r="W201" s="214"/>
      <c r="X201" s="214"/>
      <c r="Y201" s="214"/>
      <c r="Z201" s="214"/>
      <c r="AA201" s="214"/>
      <c r="AB201" s="214"/>
      <c r="AC201" s="154"/>
      <c r="AD201" s="69"/>
      <c r="AE201" s="16"/>
      <c r="AF201" s="16"/>
    </row>
    <row r="202" spans="1:32" s="155" customFormat="1" ht="15.75" customHeight="1">
      <c r="A202" s="11">
        <v>836</v>
      </c>
      <c r="B202" s="11">
        <v>857</v>
      </c>
      <c r="C202" s="11">
        <v>1211</v>
      </c>
      <c r="D202" s="12" t="s">
        <v>503</v>
      </c>
      <c r="E202" s="12" t="s">
        <v>869</v>
      </c>
      <c r="F202" s="150" t="s">
        <v>504</v>
      </c>
      <c r="G202" s="278"/>
      <c r="H202" s="12" t="s">
        <v>502</v>
      </c>
      <c r="I202" s="12" t="s">
        <v>505</v>
      </c>
      <c r="J202" s="464"/>
      <c r="K202" s="51" t="s">
        <v>506</v>
      </c>
      <c r="L202" s="22"/>
      <c r="M202" s="22" t="s">
        <v>506</v>
      </c>
      <c r="N202" s="25"/>
      <c r="O202" s="340">
        <v>0</v>
      </c>
      <c r="P202" s="25" t="s">
        <v>874</v>
      </c>
      <c r="Q202" s="236"/>
      <c r="R202" s="99">
        <f aca="true" t="shared" si="77" ref="R202:R208">PRODUCT(O202,Q202)</f>
        <v>0</v>
      </c>
      <c r="S202" s="99">
        <f>'Kosten + Lebensdauer'!Q202</f>
        <v>40</v>
      </c>
      <c r="T202" s="22"/>
      <c r="U202" s="22"/>
      <c r="V202" s="181">
        <f aca="true" t="shared" si="78" ref="V202:V209">IF(S202&lt;=50,(50/S202)-1,0)</f>
        <v>0.25</v>
      </c>
      <c r="W202" s="121">
        <f aca="true" t="shared" si="79" ref="W202:W209">ROUNDUP(V202,0)</f>
        <v>1</v>
      </c>
      <c r="X202" s="48">
        <f aca="true" t="shared" si="80" ref="X202:X209">PRODUCT(R202,W202)</f>
        <v>0</v>
      </c>
      <c r="Y202" s="48">
        <f aca="true" t="shared" si="81" ref="Y202:Y209">KOSTENREIHE(R202,S202,1.02,W202)</f>
        <v>0</v>
      </c>
      <c r="Z202" s="48">
        <f>PRODUCT(O202,'Kosten + Lebensdauer'!V202)</f>
        <v>0</v>
      </c>
      <c r="AA202" s="48">
        <f aca="true" t="shared" si="82" ref="AA202:AA209">modul1.KOSTENREIHE(Z202,1,1.02,49)</f>
        <v>0</v>
      </c>
      <c r="AB202" s="48">
        <f aca="true" t="shared" si="83" ref="AB202:AB209">SUM(R202,Y202,Z202,AA202)</f>
        <v>0</v>
      </c>
      <c r="AC202" s="152"/>
      <c r="AD202" s="118"/>
      <c r="AE202" s="12"/>
      <c r="AF202" s="12"/>
    </row>
    <row r="203" spans="1:32" s="155" customFormat="1" ht="13.5" customHeight="1">
      <c r="A203" s="11">
        <v>837</v>
      </c>
      <c r="B203" s="11">
        <v>858</v>
      </c>
      <c r="C203" s="11">
        <v>1208</v>
      </c>
      <c r="D203" s="12" t="s">
        <v>518</v>
      </c>
      <c r="E203" s="12" t="s">
        <v>869</v>
      </c>
      <c r="F203" s="150" t="s">
        <v>504</v>
      </c>
      <c r="G203" s="278"/>
      <c r="H203" s="12" t="s">
        <v>502</v>
      </c>
      <c r="I203" s="12" t="s">
        <v>519</v>
      </c>
      <c r="J203" s="464"/>
      <c r="K203" s="22" t="s">
        <v>520</v>
      </c>
      <c r="L203" s="22"/>
      <c r="M203" s="22" t="s">
        <v>520</v>
      </c>
      <c r="N203" s="25"/>
      <c r="O203" s="340">
        <v>0</v>
      </c>
      <c r="P203" s="25" t="s">
        <v>874</v>
      </c>
      <c r="Q203" s="236"/>
      <c r="R203" s="99">
        <f t="shared" si="77"/>
        <v>0</v>
      </c>
      <c r="S203" s="99">
        <f>'Kosten + Lebensdauer'!Q214</f>
        <v>20</v>
      </c>
      <c r="T203" s="22"/>
      <c r="U203" s="22"/>
      <c r="V203" s="181">
        <f t="shared" si="78"/>
        <v>1.5</v>
      </c>
      <c r="W203" s="121">
        <f t="shared" si="79"/>
        <v>2</v>
      </c>
      <c r="X203" s="48">
        <f t="shared" si="80"/>
        <v>0</v>
      </c>
      <c r="Y203" s="48">
        <f t="shared" si="81"/>
        <v>0</v>
      </c>
      <c r="Z203" s="48">
        <f>PRODUCT(O203,'Kosten + Lebensdauer'!V214)</f>
        <v>0</v>
      </c>
      <c r="AA203" s="48">
        <f t="shared" si="82"/>
        <v>0</v>
      </c>
      <c r="AB203" s="48">
        <f t="shared" si="83"/>
        <v>0</v>
      </c>
      <c r="AC203" s="152"/>
      <c r="AD203" s="69"/>
      <c r="AE203" s="12"/>
      <c r="AF203" s="12"/>
    </row>
    <row r="204" spans="1:32" s="155" customFormat="1" ht="12.75" customHeight="1">
      <c r="A204" s="11"/>
      <c r="B204" s="11"/>
      <c r="C204" s="11"/>
      <c r="D204" s="12"/>
      <c r="E204" s="12"/>
      <c r="F204" s="150"/>
      <c r="G204" s="278"/>
      <c r="H204" s="12"/>
      <c r="I204" s="12"/>
      <c r="J204" s="464"/>
      <c r="K204" s="51" t="s">
        <v>521</v>
      </c>
      <c r="L204" s="22"/>
      <c r="M204" s="22"/>
      <c r="N204" s="25"/>
      <c r="O204" s="340">
        <v>0</v>
      </c>
      <c r="P204" s="25" t="s">
        <v>874</v>
      </c>
      <c r="Q204" s="236"/>
      <c r="R204" s="99">
        <f t="shared" si="77"/>
        <v>0</v>
      </c>
      <c r="S204" s="99">
        <f>'Kosten + Lebensdauer'!Q216</f>
        <v>20</v>
      </c>
      <c r="T204" s="22"/>
      <c r="U204" s="22"/>
      <c r="V204" s="181">
        <f t="shared" si="78"/>
        <v>1.5</v>
      </c>
      <c r="W204" s="121">
        <f t="shared" si="79"/>
        <v>2</v>
      </c>
      <c r="X204" s="48">
        <f t="shared" si="80"/>
        <v>0</v>
      </c>
      <c r="Y204" s="48">
        <f t="shared" si="81"/>
        <v>0</v>
      </c>
      <c r="Z204" s="48">
        <f>PRODUCT(O204,'Kosten + Lebensdauer'!V216)</f>
        <v>0</v>
      </c>
      <c r="AA204" s="48">
        <f t="shared" si="82"/>
        <v>0</v>
      </c>
      <c r="AB204" s="48">
        <f t="shared" si="83"/>
        <v>0</v>
      </c>
      <c r="AC204" s="152"/>
      <c r="AD204" s="118"/>
      <c r="AE204" s="12"/>
      <c r="AF204" s="12"/>
    </row>
    <row r="205" spans="1:32" s="155" customFormat="1" ht="15.75" customHeight="1">
      <c r="A205" s="11"/>
      <c r="B205" s="11"/>
      <c r="C205" s="11"/>
      <c r="D205" s="12"/>
      <c r="E205" s="12"/>
      <c r="F205" s="150"/>
      <c r="G205" s="278"/>
      <c r="H205" s="12"/>
      <c r="I205" s="12"/>
      <c r="J205" s="464"/>
      <c r="K205" s="51" t="s">
        <v>523</v>
      </c>
      <c r="L205" s="22"/>
      <c r="M205" s="22"/>
      <c r="N205" s="25"/>
      <c r="O205" s="340">
        <v>0</v>
      </c>
      <c r="P205" s="25" t="s">
        <v>874</v>
      </c>
      <c r="Q205" s="236"/>
      <c r="R205" s="99">
        <f>PRODUCT(O205,Q205)</f>
        <v>0</v>
      </c>
      <c r="S205" s="99">
        <f>'Kosten + Lebensdauer'!Q219</f>
        <v>30</v>
      </c>
      <c r="T205" s="22"/>
      <c r="U205" s="22"/>
      <c r="V205" s="181">
        <f t="shared" si="78"/>
        <v>0.6666666666666667</v>
      </c>
      <c r="W205" s="121">
        <f t="shared" si="79"/>
        <v>1</v>
      </c>
      <c r="X205" s="48">
        <f t="shared" si="80"/>
        <v>0</v>
      </c>
      <c r="Y205" s="48">
        <f t="shared" si="81"/>
        <v>0</v>
      </c>
      <c r="Z205" s="48">
        <f>PRODUCT(O205,'Kosten + Lebensdauer'!V219)</f>
        <v>0</v>
      </c>
      <c r="AA205" s="48">
        <f t="shared" si="82"/>
        <v>0</v>
      </c>
      <c r="AB205" s="48">
        <f t="shared" si="83"/>
        <v>0</v>
      </c>
      <c r="AC205" s="152"/>
      <c r="AD205" s="118"/>
      <c r="AE205" s="12"/>
      <c r="AF205" s="12"/>
    </row>
    <row r="206" spans="1:32" s="155" customFormat="1" ht="13.5" customHeight="1">
      <c r="A206" s="11">
        <v>835</v>
      </c>
      <c r="B206" s="11">
        <v>856</v>
      </c>
      <c r="C206" s="11">
        <v>1206</v>
      </c>
      <c r="D206" s="12" t="s">
        <v>527</v>
      </c>
      <c r="E206" s="12" t="s">
        <v>869</v>
      </c>
      <c r="F206" s="150" t="s">
        <v>504</v>
      </c>
      <c r="G206" s="278"/>
      <c r="H206" s="12" t="s">
        <v>502</v>
      </c>
      <c r="I206" s="12" t="s">
        <v>528</v>
      </c>
      <c r="J206" s="464"/>
      <c r="K206" s="22" t="s">
        <v>626</v>
      </c>
      <c r="L206" s="22"/>
      <c r="M206" s="22" t="s">
        <v>529</v>
      </c>
      <c r="N206" s="25"/>
      <c r="O206" s="340">
        <v>0</v>
      </c>
      <c r="P206" s="25" t="s">
        <v>874</v>
      </c>
      <c r="Q206" s="236"/>
      <c r="R206" s="99">
        <f t="shared" si="77"/>
        <v>0</v>
      </c>
      <c r="S206" s="99">
        <f>'Kosten + Lebensdauer'!Q231</f>
        <v>20</v>
      </c>
      <c r="T206" s="22"/>
      <c r="U206" s="22"/>
      <c r="V206" s="181">
        <f t="shared" si="78"/>
        <v>1.5</v>
      </c>
      <c r="W206" s="121">
        <f t="shared" si="79"/>
        <v>2</v>
      </c>
      <c r="X206" s="48">
        <f t="shared" si="80"/>
        <v>0</v>
      </c>
      <c r="Y206" s="48">
        <f t="shared" si="81"/>
        <v>0</v>
      </c>
      <c r="Z206" s="48">
        <f>PRODUCT(O206,'Kosten + Lebensdauer'!V231)</f>
        <v>0</v>
      </c>
      <c r="AA206" s="48">
        <f t="shared" si="82"/>
        <v>0</v>
      </c>
      <c r="AB206" s="48">
        <f t="shared" si="83"/>
        <v>0</v>
      </c>
      <c r="AC206" s="152"/>
      <c r="AD206" s="69"/>
      <c r="AE206" s="12"/>
      <c r="AF206" s="12"/>
    </row>
    <row r="207" spans="1:32" ht="15.75" customHeight="1">
      <c r="A207" s="11"/>
      <c r="B207" s="11"/>
      <c r="C207" s="11"/>
      <c r="D207" s="12"/>
      <c r="E207" s="12"/>
      <c r="F207" s="12"/>
      <c r="G207" s="278"/>
      <c r="H207" s="12"/>
      <c r="I207" s="12"/>
      <c r="J207" s="464"/>
      <c r="K207" s="22" t="s">
        <v>627</v>
      </c>
      <c r="L207" s="22"/>
      <c r="M207" s="22"/>
      <c r="N207" s="25"/>
      <c r="O207" s="340">
        <v>0</v>
      </c>
      <c r="P207" s="25" t="s">
        <v>874</v>
      </c>
      <c r="Q207" s="161"/>
      <c r="R207" s="99">
        <f t="shared" si="77"/>
        <v>0</v>
      </c>
      <c r="S207" s="99">
        <f>'Kosten + Lebensdauer'!Q233</f>
        <v>40</v>
      </c>
      <c r="T207" s="22"/>
      <c r="U207" s="22"/>
      <c r="V207" s="181">
        <f t="shared" si="78"/>
        <v>0.25</v>
      </c>
      <c r="W207" s="121">
        <f>ROUNDUP(V207,0)</f>
        <v>1</v>
      </c>
      <c r="X207" s="48">
        <f>PRODUCT(R207,W207)</f>
        <v>0</v>
      </c>
      <c r="Y207" s="48">
        <f>KOSTENREIHE(R207,S207,1.02,W207)</f>
        <v>0</v>
      </c>
      <c r="Z207" s="48">
        <f>PRODUCT(O207,'Kosten + Lebensdauer'!V233)</f>
        <v>0</v>
      </c>
      <c r="AA207" s="48">
        <f>modul1.KOSTENREIHE(Z207,1,1.02,49)</f>
        <v>0</v>
      </c>
      <c r="AB207" s="48">
        <f>SUM(R207,Y207,Z207,AA207)</f>
        <v>0</v>
      </c>
      <c r="AC207" s="1"/>
      <c r="AD207" s="1"/>
      <c r="AE207" s="1"/>
      <c r="AF207" s="1"/>
    </row>
    <row r="208" spans="1:30" s="155" customFormat="1" ht="13.5">
      <c r="A208" s="11"/>
      <c r="B208" s="11"/>
      <c r="C208" s="11"/>
      <c r="D208" s="12"/>
      <c r="E208" s="12"/>
      <c r="F208" s="150"/>
      <c r="G208" s="278"/>
      <c r="H208" s="12"/>
      <c r="I208" s="12"/>
      <c r="J208" s="464"/>
      <c r="K208" s="22" t="s">
        <v>532</v>
      </c>
      <c r="L208" s="22"/>
      <c r="M208" s="22"/>
      <c r="N208" s="25"/>
      <c r="O208" s="340">
        <v>0</v>
      </c>
      <c r="P208" s="25" t="s">
        <v>874</v>
      </c>
      <c r="Q208" s="241"/>
      <c r="R208" s="99">
        <f t="shared" si="77"/>
        <v>0</v>
      </c>
      <c r="S208" s="99">
        <f>'Kosten + Lebensdauer'!Q234</f>
        <v>5</v>
      </c>
      <c r="T208" s="22"/>
      <c r="U208" s="22"/>
      <c r="V208" s="181">
        <f t="shared" si="78"/>
        <v>9</v>
      </c>
      <c r="W208" s="121">
        <f t="shared" si="79"/>
        <v>9</v>
      </c>
      <c r="X208" s="48">
        <f t="shared" si="80"/>
        <v>0</v>
      </c>
      <c r="Y208" s="48">
        <f t="shared" si="81"/>
        <v>0</v>
      </c>
      <c r="Z208" s="48">
        <f>PRODUCT(O208,'Kosten + Lebensdauer'!V234)</f>
        <v>0</v>
      </c>
      <c r="AA208" s="48">
        <f t="shared" si="82"/>
        <v>0</v>
      </c>
      <c r="AB208" s="48">
        <f t="shared" si="83"/>
        <v>0</v>
      </c>
      <c r="AC208" s="2"/>
      <c r="AD208" s="113"/>
    </row>
    <row r="209" spans="1:30" s="156" customFormat="1" ht="13.5">
      <c r="A209" s="57"/>
      <c r="B209" s="57"/>
      <c r="C209" s="57"/>
      <c r="D209" s="22"/>
      <c r="E209" s="22"/>
      <c r="F209" s="90"/>
      <c r="G209" s="278"/>
      <c r="H209" s="22"/>
      <c r="I209" s="22"/>
      <c r="J209" s="25"/>
      <c r="K209" s="51" t="s">
        <v>538</v>
      </c>
      <c r="L209" s="22"/>
      <c r="M209" s="22"/>
      <c r="N209" s="25"/>
      <c r="O209" s="340">
        <v>0</v>
      </c>
      <c r="P209" s="99" t="s">
        <v>53</v>
      </c>
      <c r="Q209" s="236"/>
      <c r="R209" s="99">
        <f>PRODUCT(O209,Q209)</f>
        <v>0</v>
      </c>
      <c r="S209" s="99">
        <f>'Kosten + Lebensdauer'!Q242</f>
        <v>50</v>
      </c>
      <c r="T209" s="22"/>
      <c r="U209" s="22"/>
      <c r="V209" s="181">
        <f t="shared" si="78"/>
        <v>0</v>
      </c>
      <c r="W209" s="121">
        <f t="shared" si="79"/>
        <v>0</v>
      </c>
      <c r="X209" s="48">
        <f t="shared" si="80"/>
        <v>0</v>
      </c>
      <c r="Y209" s="48">
        <f t="shared" si="81"/>
        <v>0</v>
      </c>
      <c r="Z209" s="48">
        <f>PRODUCT(O209,'Kosten + Lebensdauer'!V242)</f>
        <v>0</v>
      </c>
      <c r="AA209" s="48">
        <f t="shared" si="82"/>
        <v>0</v>
      </c>
      <c r="AB209" s="48">
        <f t="shared" si="83"/>
        <v>0</v>
      </c>
      <c r="AD209" s="113"/>
    </row>
    <row r="210" spans="1:32" ht="13.5">
      <c r="A210" s="11"/>
      <c r="B210" s="11"/>
      <c r="C210" s="11"/>
      <c r="D210" s="12"/>
      <c r="E210" s="12"/>
      <c r="F210" s="12"/>
      <c r="G210" s="278"/>
      <c r="H210" s="12"/>
      <c r="I210" s="12"/>
      <c r="J210" s="17"/>
      <c r="K210" s="51" t="s">
        <v>628</v>
      </c>
      <c r="L210" s="51" t="s">
        <v>628</v>
      </c>
      <c r="M210" s="51" t="s">
        <v>628</v>
      </c>
      <c r="N210" s="25"/>
      <c r="O210" s="340">
        <v>0</v>
      </c>
      <c r="P210" s="25" t="s">
        <v>874</v>
      </c>
      <c r="Q210" s="161"/>
      <c r="R210" s="99">
        <f>PRODUCT(O210,Q210)</f>
        <v>0</v>
      </c>
      <c r="S210" s="99">
        <f>'Kosten + Lebensdauer'!Q251</f>
        <v>20</v>
      </c>
      <c r="T210" s="22"/>
      <c r="U210" s="22"/>
      <c r="V210" s="181">
        <f>IF(S210&lt;=50,(50/S210)-1,0)</f>
        <v>1.5</v>
      </c>
      <c r="W210" s="121">
        <f>ROUNDUP(V210,0)</f>
        <v>2</v>
      </c>
      <c r="X210" s="48">
        <f>PRODUCT(R210,W210)</f>
        <v>0</v>
      </c>
      <c r="Y210" s="48">
        <f>KOSTENREIHE(R210,S210,1.02,W210)</f>
        <v>0</v>
      </c>
      <c r="Z210" s="48">
        <f>PRODUCT(O210,'Kosten + Lebensdauer'!V251)</f>
        <v>0</v>
      </c>
      <c r="AA210" s="48">
        <f>modul1.KOSTENREIHE(Z210,1,1.02,49)</f>
        <v>0</v>
      </c>
      <c r="AB210" s="48">
        <f>SUM(R210,Y210,Z210,AA210)</f>
        <v>0</v>
      </c>
      <c r="AC210" s="1"/>
      <c r="AD210" s="1"/>
      <c r="AE210" s="1"/>
      <c r="AF210" s="1"/>
    </row>
    <row r="211" spans="1:32" ht="13.5">
      <c r="A211" s="11"/>
      <c r="B211" s="11"/>
      <c r="C211" s="11"/>
      <c r="D211" s="12"/>
      <c r="E211" s="12"/>
      <c r="F211" s="12"/>
      <c r="G211" s="278"/>
      <c r="H211" s="12"/>
      <c r="I211" s="12"/>
      <c r="J211" s="17"/>
      <c r="K211" s="51" t="s">
        <v>639</v>
      </c>
      <c r="L211" s="22"/>
      <c r="M211" s="22"/>
      <c r="N211" s="25"/>
      <c r="O211" s="340">
        <v>0</v>
      </c>
      <c r="P211" s="269" t="s">
        <v>53</v>
      </c>
      <c r="Q211" s="236"/>
      <c r="R211" s="99">
        <f>PRODUCT(O211,Q211)</f>
        <v>0</v>
      </c>
      <c r="S211" s="99">
        <f>'Kosten + Lebensdauer'!Q252</f>
        <v>30</v>
      </c>
      <c r="T211" s="22"/>
      <c r="U211" s="22"/>
      <c r="V211" s="181">
        <f>IF(S211&lt;=50,(50/S211)-1,0)</f>
        <v>0.6666666666666667</v>
      </c>
      <c r="W211" s="121">
        <f>ROUNDUP(V211,0)</f>
        <v>1</v>
      </c>
      <c r="X211" s="48">
        <f>PRODUCT(R211,W211)</f>
        <v>0</v>
      </c>
      <c r="Y211" s="48">
        <f>KOSTENREIHE(R211,S211,1.02,W211)</f>
        <v>0</v>
      </c>
      <c r="Z211" s="48">
        <f>PRODUCT(O211,'Kosten + Lebensdauer'!V252)</f>
        <v>0</v>
      </c>
      <c r="AA211" s="48">
        <f>modul1.KOSTENREIHE(Z211,1,1.02,49)</f>
        <v>0</v>
      </c>
      <c r="AB211" s="48">
        <f>SUM(R211,Y211,Z211,AA211)</f>
        <v>0</v>
      </c>
      <c r="AC211" s="1"/>
      <c r="AD211" s="1"/>
      <c r="AE211" s="1"/>
      <c r="AF211" s="1"/>
    </row>
    <row r="212" spans="1:32" ht="13.5">
      <c r="A212" s="11"/>
      <c r="B212" s="11"/>
      <c r="C212" s="11"/>
      <c r="D212" s="12"/>
      <c r="E212" s="12"/>
      <c r="F212" s="150"/>
      <c r="G212" s="275">
        <v>575</v>
      </c>
      <c r="H212" s="16"/>
      <c r="I212" s="16"/>
      <c r="J212" s="21" t="s">
        <v>670</v>
      </c>
      <c r="K212" s="22"/>
      <c r="L212" s="12"/>
      <c r="M212" s="12"/>
      <c r="N212" s="12"/>
      <c r="O212" s="342"/>
      <c r="P212" s="214"/>
      <c r="Q212" s="239"/>
      <c r="R212" s="99"/>
      <c r="S212" s="99"/>
      <c r="T212" s="214"/>
      <c r="U212" s="214"/>
      <c r="V212" s="215"/>
      <c r="W212" s="214"/>
      <c r="X212" s="214"/>
      <c r="Y212" s="214"/>
      <c r="Z212" s="214"/>
      <c r="AA212" s="214"/>
      <c r="AB212" s="214"/>
      <c r="AC212" s="152"/>
      <c r="AD212" s="69"/>
      <c r="AE212" s="12"/>
      <c r="AF212" s="12"/>
    </row>
    <row r="213" spans="1:32" s="158" customFormat="1" ht="14.25" customHeight="1">
      <c r="A213" s="157">
        <v>839</v>
      </c>
      <c r="B213" s="157">
        <v>861</v>
      </c>
      <c r="C213" s="157">
        <v>1202</v>
      </c>
      <c r="D213" s="146" t="s">
        <v>671</v>
      </c>
      <c r="E213" s="146" t="s">
        <v>869</v>
      </c>
      <c r="F213" s="199" t="s">
        <v>504</v>
      </c>
      <c r="G213" s="307"/>
      <c r="H213" s="146" t="s">
        <v>672</v>
      </c>
      <c r="I213" s="146" t="s">
        <v>673</v>
      </c>
      <c r="J213" s="463"/>
      <c r="K213" s="49" t="s">
        <v>674</v>
      </c>
      <c r="L213" s="23"/>
      <c r="M213" s="23" t="s">
        <v>674</v>
      </c>
      <c r="N213" s="220"/>
      <c r="O213" s="340">
        <v>0</v>
      </c>
      <c r="P213" s="50" t="s">
        <v>874</v>
      </c>
      <c r="Q213" s="236"/>
      <c r="R213" s="186">
        <f>PRODUCT(O213,Q213)</f>
        <v>0</v>
      </c>
      <c r="S213" s="186">
        <f>'Kosten + Lebensdauer'!Q254</f>
        <v>20</v>
      </c>
      <c r="T213" s="23"/>
      <c r="U213" s="23"/>
      <c r="V213" s="179">
        <f>IF(S213&lt;=50,(50/S213)-1,0)</f>
        <v>1.5</v>
      </c>
      <c r="W213" s="86">
        <f>ROUNDUP(V213,0)</f>
        <v>2</v>
      </c>
      <c r="X213" s="85">
        <f>PRODUCT(R213,W213)</f>
        <v>0</v>
      </c>
      <c r="Y213" s="85">
        <f>KOSTENREIHE(R213,S213,1.02,W213)</f>
        <v>0</v>
      </c>
      <c r="Z213" s="145">
        <f>PRODUCT(O213,'Kosten + Lebensdauer'!V254)</f>
        <v>0</v>
      </c>
      <c r="AA213" s="85">
        <f>modul1.KOSTENREIHE(Z213,1,1.02,49)</f>
        <v>0</v>
      </c>
      <c r="AB213" s="85">
        <f>SUM(R213,Y213,Z213,AA213)</f>
        <v>0</v>
      </c>
      <c r="AC213" s="151"/>
      <c r="AD213" s="117"/>
      <c r="AE213" s="13"/>
      <c r="AF213" s="13"/>
    </row>
    <row r="214" spans="1:32" s="158" customFormat="1" ht="14.25" customHeight="1">
      <c r="A214" s="157">
        <v>840</v>
      </c>
      <c r="B214" s="157">
        <v>862</v>
      </c>
      <c r="C214" s="157">
        <v>1204</v>
      </c>
      <c r="D214" s="146" t="s">
        <v>682</v>
      </c>
      <c r="E214" s="146" t="s">
        <v>869</v>
      </c>
      <c r="F214" s="199" t="s">
        <v>504</v>
      </c>
      <c r="G214" s="307"/>
      <c r="H214" s="146" t="s">
        <v>672</v>
      </c>
      <c r="I214" s="146" t="s">
        <v>683</v>
      </c>
      <c r="J214" s="463"/>
      <c r="K214" s="219" t="s">
        <v>684</v>
      </c>
      <c r="L214" s="147"/>
      <c r="M214" s="147" t="s">
        <v>684</v>
      </c>
      <c r="N214" s="220"/>
      <c r="O214" s="340">
        <v>0</v>
      </c>
      <c r="P214" s="220" t="s">
        <v>874</v>
      </c>
      <c r="Q214" s="236"/>
      <c r="R214" s="186">
        <f>PRODUCT(O214,Q214)</f>
        <v>0</v>
      </c>
      <c r="S214" s="186">
        <f>'Kosten + Lebensdauer'!Q262</f>
        <v>30</v>
      </c>
      <c r="T214" s="147"/>
      <c r="U214" s="147"/>
      <c r="V214" s="182">
        <f>IF(S214&lt;=50,(50/S214)-1,0)</f>
        <v>0.6666666666666667</v>
      </c>
      <c r="W214" s="148">
        <f>ROUNDUP(V214,0)</f>
        <v>1</v>
      </c>
      <c r="X214" s="145">
        <f>PRODUCT(R214,W214)</f>
        <v>0</v>
      </c>
      <c r="Y214" s="145">
        <f>KOSTENREIHE(R214,S214,1.02,W214)</f>
        <v>0</v>
      </c>
      <c r="Z214" s="145">
        <f>PRODUCT(O214,'Kosten + Lebensdauer'!V262)</f>
        <v>0</v>
      </c>
      <c r="AA214" s="145">
        <f>modul1.KOSTENREIHE(Z214,1,1.02,49)</f>
        <v>0</v>
      </c>
      <c r="AB214" s="145">
        <f>SUM(R214,Y214,Z214,AA214)</f>
        <v>0</v>
      </c>
      <c r="AC214" s="153"/>
      <c r="AD214" s="159"/>
      <c r="AE214" s="146"/>
      <c r="AF214" s="146"/>
    </row>
    <row r="215" spans="1:32" s="158" customFormat="1" ht="13.5" customHeight="1">
      <c r="A215" s="157">
        <v>841</v>
      </c>
      <c r="B215" s="157">
        <v>863</v>
      </c>
      <c r="C215" s="157">
        <v>1201</v>
      </c>
      <c r="D215" s="146" t="s">
        <v>686</v>
      </c>
      <c r="E215" s="146" t="s">
        <v>869</v>
      </c>
      <c r="F215" s="199" t="s">
        <v>504</v>
      </c>
      <c r="G215" s="307"/>
      <c r="H215" s="146" t="s">
        <v>672</v>
      </c>
      <c r="I215" s="146" t="s">
        <v>687</v>
      </c>
      <c r="J215" s="463"/>
      <c r="K215" s="49" t="s">
        <v>688</v>
      </c>
      <c r="L215" s="23"/>
      <c r="M215" s="23" t="s">
        <v>688</v>
      </c>
      <c r="N215" s="220"/>
      <c r="O215" s="340">
        <v>0</v>
      </c>
      <c r="P215" s="50" t="s">
        <v>874</v>
      </c>
      <c r="Q215" s="236"/>
      <c r="R215" s="186">
        <f>PRODUCT(O215,Q215)</f>
        <v>0</v>
      </c>
      <c r="S215" s="186">
        <f>'Kosten + Lebensdauer'!Q266</f>
        <v>20</v>
      </c>
      <c r="T215" s="23"/>
      <c r="U215" s="23"/>
      <c r="V215" s="179">
        <f>IF(S215&lt;=50,(50/S215)-1,0)</f>
        <v>1.5</v>
      </c>
      <c r="W215" s="86">
        <f>ROUNDUP(V215,0)</f>
        <v>2</v>
      </c>
      <c r="X215" s="85">
        <f>PRODUCT(R215,W215)</f>
        <v>0</v>
      </c>
      <c r="Y215" s="85">
        <f>KOSTENREIHE(R215,S215,1.02,W215)</f>
        <v>0</v>
      </c>
      <c r="Z215" s="145">
        <f>PRODUCT(O215,'Kosten + Lebensdauer'!V266)</f>
        <v>0</v>
      </c>
      <c r="AA215" s="85">
        <f>modul1.KOSTENREIHE(Z215,1,1.02,49)</f>
        <v>0</v>
      </c>
      <c r="AB215" s="85">
        <f>SUM(R215,Y215,Z215,AA215)</f>
        <v>0</v>
      </c>
      <c r="AC215" s="151"/>
      <c r="AD215" s="117"/>
      <c r="AE215" s="13"/>
      <c r="AF215" s="13"/>
    </row>
    <row r="216" spans="1:32" s="158" customFormat="1" ht="14.25" customHeight="1">
      <c r="A216" s="157">
        <v>842</v>
      </c>
      <c r="B216" s="157">
        <v>864</v>
      </c>
      <c r="C216" s="157">
        <v>1203</v>
      </c>
      <c r="D216" s="146" t="s">
        <v>695</v>
      </c>
      <c r="E216" s="146" t="s">
        <v>869</v>
      </c>
      <c r="F216" s="199" t="s">
        <v>504</v>
      </c>
      <c r="G216" s="307"/>
      <c r="H216" s="146" t="s">
        <v>672</v>
      </c>
      <c r="I216" s="146" t="s">
        <v>696</v>
      </c>
      <c r="J216" s="463"/>
      <c r="K216" s="219" t="s">
        <v>820</v>
      </c>
      <c r="L216" s="147"/>
      <c r="M216" s="147" t="s">
        <v>697</v>
      </c>
      <c r="N216" s="220"/>
      <c r="O216" s="340">
        <v>0</v>
      </c>
      <c r="P216" s="50" t="s">
        <v>874</v>
      </c>
      <c r="Q216" s="236"/>
      <c r="R216" s="186">
        <f>PRODUCT(O216,Q216)</f>
        <v>0</v>
      </c>
      <c r="S216" s="186">
        <f>'Kosten + Lebensdauer'!Q275</f>
        <v>30</v>
      </c>
      <c r="T216" s="147"/>
      <c r="U216" s="147"/>
      <c r="V216" s="182">
        <f>IF(S216&lt;=50,(50/S216)-1,0)</f>
        <v>0.6666666666666667</v>
      </c>
      <c r="W216" s="148">
        <f>ROUNDUP(V216,0)</f>
        <v>1</v>
      </c>
      <c r="X216" s="145">
        <f>PRODUCT(R216,W216)</f>
        <v>0</v>
      </c>
      <c r="Y216" s="145">
        <f>KOSTENREIHE(R216,S216,1.02,W216)</f>
        <v>0</v>
      </c>
      <c r="Z216" s="145">
        <f>PRODUCT(O216,'Kosten + Lebensdauer'!V275)</f>
        <v>0</v>
      </c>
      <c r="AA216" s="145">
        <f>modul1.KOSTENREIHE(Z216,1,1.02,49)</f>
        <v>0</v>
      </c>
      <c r="AB216" s="145">
        <f>SUM(R216,Y216,Z216,AA216)</f>
        <v>0</v>
      </c>
      <c r="AC216" s="153"/>
      <c r="AD216" s="159"/>
      <c r="AE216" s="146"/>
      <c r="AF216" s="146"/>
    </row>
    <row r="217" spans="1:32" s="158" customFormat="1" ht="14.25" customHeight="1">
      <c r="A217" s="157">
        <v>843</v>
      </c>
      <c r="B217" s="157">
        <v>865</v>
      </c>
      <c r="C217" s="157">
        <v>1200</v>
      </c>
      <c r="D217" s="146" t="s">
        <v>700</v>
      </c>
      <c r="E217" s="146" t="s">
        <v>869</v>
      </c>
      <c r="F217" s="199" t="s">
        <v>504</v>
      </c>
      <c r="G217" s="307"/>
      <c r="H217" s="146" t="s">
        <v>672</v>
      </c>
      <c r="I217" s="146" t="s">
        <v>701</v>
      </c>
      <c r="J217" s="463"/>
      <c r="K217" s="49" t="s">
        <v>702</v>
      </c>
      <c r="L217" s="23"/>
      <c r="M217" s="23" t="s">
        <v>702</v>
      </c>
      <c r="N217" s="220"/>
      <c r="O217" s="340">
        <v>0</v>
      </c>
      <c r="P217" s="50" t="s">
        <v>874</v>
      </c>
      <c r="Q217" s="236"/>
      <c r="R217" s="186">
        <f>PRODUCT(O217,Q217)</f>
        <v>0</v>
      </c>
      <c r="S217" s="186">
        <f>'Kosten + Lebensdauer'!Q279</f>
        <v>20</v>
      </c>
      <c r="T217" s="23"/>
      <c r="U217" s="23"/>
      <c r="V217" s="179">
        <f>IF(S217&lt;=50,(50/S217)-1,0)</f>
        <v>1.5</v>
      </c>
      <c r="W217" s="86">
        <f>ROUNDUP(V217,0)</f>
        <v>2</v>
      </c>
      <c r="X217" s="85">
        <f>PRODUCT(R217,W217)</f>
        <v>0</v>
      </c>
      <c r="Y217" s="85">
        <f>KOSTENREIHE(R217,S217,1.02,W217)</f>
        <v>0</v>
      </c>
      <c r="Z217" s="145">
        <f>PRODUCT(O217,'Kosten + Lebensdauer'!V279)</f>
        <v>0</v>
      </c>
      <c r="AA217" s="85">
        <f>modul1.KOSTENREIHE(Z217,1,1.02,49)</f>
        <v>0</v>
      </c>
      <c r="AB217" s="85">
        <f>SUM(R217,Y217,Z217,AA217)</f>
        <v>0</v>
      </c>
      <c r="AC217" s="151"/>
      <c r="AD217" s="117"/>
      <c r="AE217" s="13"/>
      <c r="AF217" s="13"/>
    </row>
    <row r="218" spans="1:32" ht="13.5">
      <c r="A218" s="11"/>
      <c r="B218" s="11"/>
      <c r="C218" s="11"/>
      <c r="D218" s="12"/>
      <c r="E218" s="12"/>
      <c r="F218" s="150"/>
      <c r="G218" s="275">
        <v>576</v>
      </c>
      <c r="H218" s="16"/>
      <c r="I218" s="16"/>
      <c r="J218" s="21" t="s">
        <v>708</v>
      </c>
      <c r="K218" s="22"/>
      <c r="L218" s="12"/>
      <c r="M218" s="12"/>
      <c r="N218" s="12"/>
      <c r="O218" s="342"/>
      <c r="P218" s="214"/>
      <c r="Q218" s="239"/>
      <c r="R218" s="99"/>
      <c r="S218" s="99"/>
      <c r="T218" s="214"/>
      <c r="U218" s="214"/>
      <c r="V218" s="215"/>
      <c r="W218" s="214"/>
      <c r="X218" s="214"/>
      <c r="Y218" s="214"/>
      <c r="Z218" s="214"/>
      <c r="AA218" s="214"/>
      <c r="AB218" s="214"/>
      <c r="AC218" s="152"/>
      <c r="AD218" s="69"/>
      <c r="AE218" s="12"/>
      <c r="AF218" s="12"/>
    </row>
    <row r="219" spans="1:32" ht="13.5" customHeight="1">
      <c r="A219" s="11">
        <v>846</v>
      </c>
      <c r="B219" s="11">
        <v>868</v>
      </c>
      <c r="C219" s="11">
        <v>1079</v>
      </c>
      <c r="D219" s="12" t="s">
        <v>714</v>
      </c>
      <c r="E219" s="12" t="s">
        <v>869</v>
      </c>
      <c r="F219" s="150" t="s">
        <v>504</v>
      </c>
      <c r="G219" s="276"/>
      <c r="H219" s="12" t="s">
        <v>710</v>
      </c>
      <c r="I219" s="12" t="s">
        <v>715</v>
      </c>
      <c r="J219" s="435" t="s">
        <v>649</v>
      </c>
      <c r="K219" s="147" t="s">
        <v>646</v>
      </c>
      <c r="L219" s="12" t="s">
        <v>716</v>
      </c>
      <c r="M219" s="12" t="s">
        <v>717</v>
      </c>
      <c r="N219" s="220"/>
      <c r="O219" s="340">
        <v>0</v>
      </c>
      <c r="P219" s="220" t="s">
        <v>874</v>
      </c>
      <c r="Q219" s="236"/>
      <c r="R219" s="186">
        <f>PRODUCT(O219,Q219)</f>
        <v>0</v>
      </c>
      <c r="S219" s="186">
        <v>50</v>
      </c>
      <c r="T219" s="147"/>
      <c r="U219" s="147"/>
      <c r="V219" s="182">
        <f>IF(S219&lt;=50,(50/S219)-1,0)</f>
        <v>0</v>
      </c>
      <c r="W219" s="148">
        <f>ROUNDUP(V219,0)</f>
        <v>0</v>
      </c>
      <c r="X219" s="145">
        <f>PRODUCT(R219,W219)</f>
        <v>0</v>
      </c>
      <c r="Y219" s="145">
        <f>KOSTENREIHE(R219,S219,1.02,W219)</f>
        <v>0</v>
      </c>
      <c r="Z219" s="145">
        <f>PRODUCT(O219,'Kosten + Lebensdauer'!V290)</f>
        <v>0</v>
      </c>
      <c r="AA219" s="85">
        <f>modul1.KOSTENREIHE(Z219,1,1.02,49)</f>
        <v>0</v>
      </c>
      <c r="AB219" s="145">
        <f>SUM(R219,Y219,Z219,AA219)</f>
        <v>0</v>
      </c>
      <c r="AC219" s="153"/>
      <c r="AD219" s="363"/>
      <c r="AE219" s="146"/>
      <c r="AF219" s="146"/>
    </row>
    <row r="220" spans="1:32" ht="30.75" customHeight="1">
      <c r="A220" s="11">
        <v>845</v>
      </c>
      <c r="B220" s="11">
        <v>867</v>
      </c>
      <c r="C220" s="11">
        <v>1072</v>
      </c>
      <c r="D220" s="12" t="s">
        <v>719</v>
      </c>
      <c r="E220" s="12" t="s">
        <v>869</v>
      </c>
      <c r="F220" s="150" t="s">
        <v>504</v>
      </c>
      <c r="G220" s="276"/>
      <c r="H220" s="12" t="s">
        <v>710</v>
      </c>
      <c r="I220" s="12" t="s">
        <v>720</v>
      </c>
      <c r="J220" s="436"/>
      <c r="K220" s="366" t="s">
        <v>645</v>
      </c>
      <c r="L220" s="12" t="s">
        <v>721</v>
      </c>
      <c r="M220" s="12" t="s">
        <v>722</v>
      </c>
      <c r="N220" s="220"/>
      <c r="O220" s="340">
        <v>0</v>
      </c>
      <c r="P220" s="220" t="s">
        <v>874</v>
      </c>
      <c r="Q220" s="236"/>
      <c r="R220" s="186">
        <f>PRODUCT(O220,Q220)</f>
        <v>0</v>
      </c>
      <c r="S220" s="186">
        <f>'Kosten + Lebensdauer'!Q291</f>
        <v>30</v>
      </c>
      <c r="T220" s="147"/>
      <c r="U220" s="147"/>
      <c r="V220" s="182">
        <f>IF(S220&lt;=50,(50/S220)-1,0)</f>
        <v>0.6666666666666667</v>
      </c>
      <c r="W220" s="148">
        <f>ROUNDUP(V220,0)</f>
        <v>1</v>
      </c>
      <c r="X220" s="145">
        <f>PRODUCT(R220,W220)</f>
        <v>0</v>
      </c>
      <c r="Y220" s="145">
        <f>KOSTENREIHE(R220,S220,1.02,W220)</f>
        <v>0</v>
      </c>
      <c r="Z220" s="145">
        <f>PRODUCT(O220,'Kosten + Lebensdauer'!V291)</f>
        <v>0</v>
      </c>
      <c r="AA220" s="85">
        <f>modul1.KOSTENREIHE(Z220,1,1.02,49)</f>
        <v>0</v>
      </c>
      <c r="AB220" s="145">
        <f>SUM(R220,Y220,Z220,AA220)</f>
        <v>0</v>
      </c>
      <c r="AC220" s="153"/>
      <c r="AD220" s="363"/>
      <c r="AE220" s="146"/>
      <c r="AF220" s="146"/>
    </row>
    <row r="221" spans="1:32" ht="13.5" customHeight="1">
      <c r="A221" s="313"/>
      <c r="B221" s="313"/>
      <c r="C221" s="313"/>
      <c r="D221" s="314"/>
      <c r="E221" s="314"/>
      <c r="F221" s="314"/>
      <c r="G221" s="276"/>
      <c r="H221" s="12"/>
      <c r="I221" s="12"/>
      <c r="J221" s="434" t="s">
        <v>650</v>
      </c>
      <c r="K221" s="22" t="s">
        <v>646</v>
      </c>
      <c r="L221" s="12"/>
      <c r="M221" s="12"/>
      <c r="N221" s="25"/>
      <c r="O221" s="340">
        <v>0</v>
      </c>
      <c r="P221" s="25" t="s">
        <v>718</v>
      </c>
      <c r="Q221" s="237"/>
      <c r="R221" s="99">
        <f>PRODUCT(O221,Q221)</f>
        <v>0</v>
      </c>
      <c r="S221" s="99">
        <v>50</v>
      </c>
      <c r="T221" s="22"/>
      <c r="U221" s="22"/>
      <c r="V221" s="181">
        <f>IF(S221&lt;=50,(50/S221)-1,0)</f>
        <v>0</v>
      </c>
      <c r="W221" s="121">
        <f>ROUNDUP(V221,0)</f>
        <v>0</v>
      </c>
      <c r="X221" s="48">
        <f>PRODUCT(R221,W221)</f>
        <v>0</v>
      </c>
      <c r="Y221" s="48">
        <f>KOSTENREIHE(R221,S221,1.02,W221)</f>
        <v>0</v>
      </c>
      <c r="Z221" s="48">
        <f>PRODUCT(O221,'Kosten + Lebensdauer'!V292)</f>
        <v>0</v>
      </c>
      <c r="AA221" s="123">
        <f>modul1.KOSTENREIHE(Z221,1,1.02,49)</f>
        <v>0</v>
      </c>
      <c r="AB221" s="48">
        <f>SUM(R221,Y221,Z221,AA221)</f>
        <v>0</v>
      </c>
      <c r="AC221" s="315"/>
      <c r="AD221" s="69"/>
      <c r="AE221" s="12"/>
      <c r="AF221" s="12"/>
    </row>
    <row r="222" spans="1:32" ht="29.25" customHeight="1">
      <c r="A222" s="313"/>
      <c r="B222" s="313"/>
      <c r="C222" s="313"/>
      <c r="D222" s="314"/>
      <c r="E222" s="314"/>
      <c r="F222" s="314"/>
      <c r="G222" s="276"/>
      <c r="H222" s="12"/>
      <c r="I222" s="12"/>
      <c r="J222" s="434"/>
      <c r="K222" s="367" t="s">
        <v>644</v>
      </c>
      <c r="L222" s="12"/>
      <c r="M222" s="12"/>
      <c r="N222" s="25"/>
      <c r="O222" s="340">
        <v>0</v>
      </c>
      <c r="P222" s="25" t="s">
        <v>718</v>
      </c>
      <c r="Q222" s="237"/>
      <c r="R222" s="99">
        <f>PRODUCT(O222,Q222)</f>
        <v>0</v>
      </c>
      <c r="S222" s="99">
        <f>'Kosten + Lebensdauer'!Q293</f>
        <v>30</v>
      </c>
      <c r="T222" s="22"/>
      <c r="U222" s="22"/>
      <c r="V222" s="181">
        <f>IF(S222&lt;=50,(50/S222)-1,0)</f>
        <v>0.6666666666666667</v>
      </c>
      <c r="W222" s="121">
        <f>ROUNDUP(V222,0)</f>
        <v>1</v>
      </c>
      <c r="X222" s="48">
        <f>PRODUCT(R222,W222)</f>
        <v>0</v>
      </c>
      <c r="Y222" s="48">
        <f>KOSTENREIHE(R222,S222,1.02,W222)</f>
        <v>0</v>
      </c>
      <c r="Z222" s="48">
        <f>PRODUCT(O222,'Kosten + Lebensdauer'!V293)</f>
        <v>0</v>
      </c>
      <c r="AA222" s="123">
        <f>modul1.KOSTENREIHE(Z222,1,1.02,49)</f>
        <v>0</v>
      </c>
      <c r="AB222" s="48">
        <f>SUM(R222,Y222,Z222,AA222)</f>
        <v>0</v>
      </c>
      <c r="AC222" s="315"/>
      <c r="AD222" s="69"/>
      <c r="AE222" s="12"/>
      <c r="AF222" s="12"/>
    </row>
    <row r="223" spans="1:32" s="155" customFormat="1" ht="13.5" customHeight="1">
      <c r="A223" s="313"/>
      <c r="B223" s="313"/>
      <c r="C223" s="313"/>
      <c r="D223" s="314"/>
      <c r="E223" s="314"/>
      <c r="F223" s="314"/>
      <c r="G223" s="276"/>
      <c r="H223" s="12"/>
      <c r="I223" s="12"/>
      <c r="J223" s="219" t="s">
        <v>629</v>
      </c>
      <c r="K223" s="372" t="s">
        <v>630</v>
      </c>
      <c r="L223" s="12"/>
      <c r="M223" s="12"/>
      <c r="N223" s="333"/>
      <c r="O223" s="340">
        <v>0</v>
      </c>
      <c r="P223" s="220" t="s">
        <v>53</v>
      </c>
      <c r="Q223" s="237"/>
      <c r="R223" s="186">
        <f>PRODUCT(O223,Q223)</f>
        <v>0</v>
      </c>
      <c r="S223" s="186">
        <f>'Kosten + Lebensdauer'!Q294</f>
        <v>25</v>
      </c>
      <c r="T223" s="147"/>
      <c r="U223" s="147"/>
      <c r="V223" s="182">
        <f>IF(S223&lt;=50,(50/S223)-1,0)</f>
        <v>1</v>
      </c>
      <c r="W223" s="148">
        <f>ROUNDUP(V223,0)</f>
        <v>1</v>
      </c>
      <c r="X223" s="145">
        <f>PRODUCT(R223,W223)</f>
        <v>0</v>
      </c>
      <c r="Y223" s="145">
        <f>KOSTENREIHE(R223,S223,1.02,W223)</f>
        <v>0</v>
      </c>
      <c r="Z223" s="145">
        <f>PRODUCT(O223,'Kosten + Lebensdauer'!V294)</f>
        <v>0</v>
      </c>
      <c r="AA223" s="85">
        <f>modul1.KOSTENREIHE(Z223,1,1.02,49)</f>
        <v>0</v>
      </c>
      <c r="AB223" s="145">
        <f>SUM(R223,Y223,Z223,AA223)</f>
        <v>0</v>
      </c>
      <c r="AC223" s="365"/>
      <c r="AD223" s="363"/>
      <c r="AE223" s="146"/>
      <c r="AF223" s="146"/>
    </row>
    <row r="224" spans="1:32" s="155" customFormat="1" ht="13.5" customHeight="1">
      <c r="A224" s="313"/>
      <c r="B224" s="313"/>
      <c r="C224" s="313"/>
      <c r="D224" s="314"/>
      <c r="E224" s="314"/>
      <c r="F224" s="314"/>
      <c r="G224" s="276"/>
      <c r="H224" s="12"/>
      <c r="I224" s="12"/>
      <c r="J224" s="51"/>
      <c r="K224" s="373"/>
      <c r="L224" s="12"/>
      <c r="M224" s="12"/>
      <c r="N224" s="221"/>
      <c r="O224" s="343"/>
      <c r="P224" s="25"/>
      <c r="Q224" s="334"/>
      <c r="R224" s="99"/>
      <c r="S224" s="99"/>
      <c r="T224" s="22"/>
      <c r="U224" s="22"/>
      <c r="V224" s="181"/>
      <c r="W224" s="121"/>
      <c r="X224" s="48"/>
      <c r="Y224" s="48"/>
      <c r="Z224" s="48"/>
      <c r="AA224" s="48"/>
      <c r="AB224" s="48"/>
      <c r="AC224" s="315"/>
      <c r="AD224" s="69"/>
      <c r="AE224" s="12"/>
      <c r="AF224" s="12"/>
    </row>
    <row r="225" spans="1:32" ht="39.75" customHeight="1">
      <c r="A225" s="313"/>
      <c r="B225" s="313"/>
      <c r="C225" s="313"/>
      <c r="D225" s="314"/>
      <c r="E225" s="314"/>
      <c r="F225" s="314"/>
      <c r="G225" s="276"/>
      <c r="H225" s="12"/>
      <c r="I225" s="12"/>
      <c r="J225" s="17"/>
      <c r="K225" s="22"/>
      <c r="L225" s="12"/>
      <c r="M225" s="12"/>
      <c r="N225" s="221"/>
      <c r="O225" s="343"/>
      <c r="P225" s="25"/>
      <c r="Q225" s="335"/>
      <c r="R225" s="99"/>
      <c r="S225" s="99"/>
      <c r="T225" s="22"/>
      <c r="U225" s="22"/>
      <c r="V225" s="181"/>
      <c r="W225" s="121"/>
      <c r="X225" s="48"/>
      <c r="Y225" s="48"/>
      <c r="Z225" s="48"/>
      <c r="AA225" s="123"/>
      <c r="AB225" s="48"/>
      <c r="AC225" s="315"/>
      <c r="AD225" s="69"/>
      <c r="AE225" s="12"/>
      <c r="AF225" s="12"/>
    </row>
    <row r="226" spans="1:29" ht="11.25" customHeight="1">
      <c r="A226" s="160"/>
      <c r="B226" s="160"/>
      <c r="C226" s="160"/>
      <c r="D226" s="160"/>
      <c r="E226" s="160"/>
      <c r="F226" s="160"/>
      <c r="G226" s="308"/>
      <c r="H226" s="42"/>
      <c r="I226" s="42"/>
      <c r="J226" s="42"/>
      <c r="K226" s="198"/>
      <c r="L226" s="42"/>
      <c r="M226" s="42"/>
      <c r="N226" s="42"/>
      <c r="O226" s="344"/>
      <c r="P226" s="224"/>
      <c r="Q226" s="225"/>
      <c r="R226" s="124"/>
      <c r="S226" s="91"/>
      <c r="T226" s="198"/>
      <c r="U226" s="198"/>
      <c r="AC226" s="36"/>
    </row>
    <row r="227" spans="1:30" ht="69" customHeight="1">
      <c r="A227" s="35"/>
      <c r="B227" s="35"/>
      <c r="C227" s="35"/>
      <c r="D227" s="35"/>
      <c r="E227" s="35"/>
      <c r="F227" s="35"/>
      <c r="G227" s="308"/>
      <c r="H227" s="42"/>
      <c r="I227" s="42"/>
      <c r="J227" s="42"/>
      <c r="K227" s="198"/>
      <c r="L227" s="42"/>
      <c r="M227" s="42"/>
      <c r="N227" s="42"/>
      <c r="O227" s="345"/>
      <c r="P227" s="1"/>
      <c r="Q227" s="225"/>
      <c r="R227" s="489" t="s">
        <v>648</v>
      </c>
      <c r="S227" s="490"/>
      <c r="T227" s="490"/>
      <c r="U227" s="490"/>
      <c r="V227" s="491"/>
      <c r="W227" s="413"/>
      <c r="X227" s="413"/>
      <c r="Y227" s="495" t="s">
        <v>636</v>
      </c>
      <c r="Z227" s="496"/>
      <c r="AA227" s="414"/>
      <c r="AB227" s="415" t="s">
        <v>637</v>
      </c>
      <c r="AC227" s="149"/>
      <c r="AD227" s="102"/>
    </row>
    <row r="228" spans="7:30" ht="36.75" customHeight="1">
      <c r="G228" s="308"/>
      <c r="H228" s="42"/>
      <c r="I228" s="42"/>
      <c r="J228" s="42"/>
      <c r="K228" s="461" t="s">
        <v>632</v>
      </c>
      <c r="L228" s="461"/>
      <c r="M228" s="42"/>
      <c r="N228" s="42"/>
      <c r="O228" s="346"/>
      <c r="P228" s="228" t="s">
        <v>874</v>
      </c>
      <c r="Q228" s="229"/>
      <c r="R228" s="492">
        <f>SUM(R6:R223)</f>
        <v>0</v>
      </c>
      <c r="S228" s="493"/>
      <c r="T228" s="493"/>
      <c r="U228" s="493"/>
      <c r="V228" s="494"/>
      <c r="W228" s="230"/>
      <c r="X228" s="230"/>
      <c r="Y228" s="231">
        <f>SUM(Y6:Y223)</f>
        <v>0</v>
      </c>
      <c r="Z228" s="232"/>
      <c r="AA228" s="232"/>
      <c r="AB228" s="233">
        <f>SUM(AB6:AB223)</f>
        <v>0</v>
      </c>
      <c r="AC228" s="105"/>
      <c r="AD228" s="102"/>
    </row>
    <row r="229" spans="7:30" ht="50.25" customHeight="1">
      <c r="G229" s="309"/>
      <c r="H229" s="38"/>
      <c r="I229" s="38"/>
      <c r="J229" s="38"/>
      <c r="K229" s="80"/>
      <c r="L229" s="38"/>
      <c r="M229" s="38"/>
      <c r="N229" s="38"/>
      <c r="O229" s="347"/>
      <c r="P229" s="79"/>
      <c r="Q229" s="138"/>
      <c r="R229" s="504" t="s">
        <v>635</v>
      </c>
      <c r="S229" s="504"/>
      <c r="T229" s="504"/>
      <c r="U229" s="504"/>
      <c r="V229" s="504"/>
      <c r="W229" s="79"/>
      <c r="X229" s="79"/>
      <c r="Y229" s="79"/>
      <c r="Z229" s="92"/>
      <c r="AA229" s="92"/>
      <c r="AB229" s="410" t="s">
        <v>1127</v>
      </c>
      <c r="AC229" s="38"/>
      <c r="AD229" s="102"/>
    </row>
    <row r="230" spans="7:32" s="332" customFormat="1" ht="30" customHeight="1">
      <c r="G230" s="327"/>
      <c r="H230" s="328"/>
      <c r="I230" s="328"/>
      <c r="J230" s="328"/>
      <c r="K230" s="502" t="s">
        <v>631</v>
      </c>
      <c r="L230" s="502"/>
      <c r="M230" s="328"/>
      <c r="N230" s="328"/>
      <c r="O230" s="348"/>
      <c r="P230" s="329"/>
      <c r="R230" s="503">
        <f>SUM(O230-R228)</f>
        <v>0</v>
      </c>
      <c r="S230" s="503"/>
      <c r="T230" s="503"/>
      <c r="U230" s="503"/>
      <c r="V230" s="503"/>
      <c r="W230" s="327"/>
      <c r="X230" s="327"/>
      <c r="Y230" s="327"/>
      <c r="Z230" s="412"/>
      <c r="AA230" s="412"/>
      <c r="AB230" s="411">
        <f>SUM(AB228,R230)</f>
        <v>0</v>
      </c>
      <c r="AC230" s="328"/>
      <c r="AD230" s="330"/>
      <c r="AE230" s="331"/>
      <c r="AF230" s="331"/>
    </row>
    <row r="231" spans="10:30" ht="13.5">
      <c r="J231" s="139"/>
      <c r="K231" s="80"/>
      <c r="L231" s="38"/>
      <c r="M231" s="38"/>
      <c r="N231" s="38"/>
      <c r="O231" s="347"/>
      <c r="P231" s="79"/>
      <c r="Q231" s="138"/>
      <c r="R231" s="92"/>
      <c r="S231" s="79"/>
      <c r="T231" s="80"/>
      <c r="U231" s="80"/>
      <c r="V231" s="79"/>
      <c r="W231" s="79"/>
      <c r="X231" s="79"/>
      <c r="Y231" s="79"/>
      <c r="Z231" s="92"/>
      <c r="AA231" s="92"/>
      <c r="AB231" s="469"/>
      <c r="AC231" s="469"/>
      <c r="AD231" s="102"/>
    </row>
    <row r="232" spans="10:30" ht="13.5">
      <c r="J232" s="140"/>
      <c r="K232" s="141"/>
      <c r="L232" s="38"/>
      <c r="M232" s="38"/>
      <c r="N232" s="38"/>
      <c r="O232" s="347"/>
      <c r="P232" s="79"/>
      <c r="Q232" s="138"/>
      <c r="R232" s="92"/>
      <c r="S232" s="79"/>
      <c r="T232" s="80"/>
      <c r="U232" s="80"/>
      <c r="V232" s="79"/>
      <c r="W232" s="79"/>
      <c r="X232" s="79"/>
      <c r="Y232" s="79"/>
      <c r="Z232" s="92"/>
      <c r="AA232" s="92"/>
      <c r="AB232" s="79"/>
      <c r="AC232" s="38"/>
      <c r="AD232" s="102"/>
    </row>
    <row r="233" spans="10:30" ht="13.5">
      <c r="J233" s="140"/>
      <c r="K233" s="80"/>
      <c r="L233" s="38"/>
      <c r="M233" s="38"/>
      <c r="N233" s="38"/>
      <c r="O233" s="347"/>
      <c r="P233" s="79"/>
      <c r="Q233" s="138"/>
      <c r="R233" s="92"/>
      <c r="S233" s="79"/>
      <c r="T233" s="80"/>
      <c r="U233" s="80"/>
      <c r="V233" s="79"/>
      <c r="W233" s="79"/>
      <c r="X233" s="79"/>
      <c r="Y233" s="79"/>
      <c r="Z233" s="92"/>
      <c r="AA233" s="92"/>
      <c r="AB233" s="79"/>
      <c r="AC233" s="38"/>
      <c r="AD233" s="102"/>
    </row>
    <row r="234" spans="10:30" ht="13.5">
      <c r="J234" s="140"/>
      <c r="K234" s="80"/>
      <c r="L234" s="38"/>
      <c r="M234" s="38"/>
      <c r="N234" s="38"/>
      <c r="O234" s="347"/>
      <c r="P234" s="79"/>
      <c r="Q234" s="138"/>
      <c r="R234" s="92"/>
      <c r="S234" s="79"/>
      <c r="T234" s="80"/>
      <c r="U234" s="80"/>
      <c r="V234" s="79"/>
      <c r="W234" s="79"/>
      <c r="X234" s="79"/>
      <c r="Y234" s="79"/>
      <c r="Z234" s="92"/>
      <c r="AA234" s="92"/>
      <c r="AB234" s="79"/>
      <c r="AC234" s="38"/>
      <c r="AD234" s="102"/>
    </row>
    <row r="235" spans="10:30" ht="15">
      <c r="J235" s="140"/>
      <c r="K235" s="80"/>
      <c r="L235" s="38"/>
      <c r="M235" s="38"/>
      <c r="N235" s="38"/>
      <c r="O235" s="350"/>
      <c r="P235" s="79"/>
      <c r="Q235" s="138"/>
      <c r="R235" s="92"/>
      <c r="S235" s="79"/>
      <c r="T235" s="80"/>
      <c r="U235" s="80"/>
      <c r="V235" s="79"/>
      <c r="W235" s="79"/>
      <c r="X235" s="79"/>
      <c r="Y235" s="79"/>
      <c r="Z235" s="92"/>
      <c r="AA235" s="92"/>
      <c r="AB235" s="79"/>
      <c r="AC235" s="38"/>
      <c r="AD235" s="102"/>
    </row>
    <row r="236" spans="10:30" ht="13.5">
      <c r="J236" s="140"/>
      <c r="K236" s="80"/>
      <c r="L236" s="38"/>
      <c r="M236" s="38"/>
      <c r="N236" s="38"/>
      <c r="O236" s="347"/>
      <c r="P236" s="79"/>
      <c r="Q236" s="138"/>
      <c r="R236" s="92"/>
      <c r="S236" s="79"/>
      <c r="T236" s="80"/>
      <c r="U236" s="80"/>
      <c r="V236" s="79"/>
      <c r="W236" s="79"/>
      <c r="X236" s="79"/>
      <c r="Y236" s="79"/>
      <c r="Z236" s="92"/>
      <c r="AA236" s="92"/>
      <c r="AB236" s="79"/>
      <c r="AC236" s="38"/>
      <c r="AD236" s="102"/>
    </row>
    <row r="237" spans="10:30" ht="13.5">
      <c r="J237" s="140"/>
      <c r="K237" s="80"/>
      <c r="L237" s="38"/>
      <c r="M237" s="38"/>
      <c r="N237" s="38"/>
      <c r="O237" s="347"/>
      <c r="P237" s="79"/>
      <c r="Q237" s="138"/>
      <c r="R237" s="92"/>
      <c r="S237" s="79"/>
      <c r="T237" s="80"/>
      <c r="U237" s="80"/>
      <c r="V237" s="79"/>
      <c r="W237" s="79"/>
      <c r="X237" s="79"/>
      <c r="Y237" s="79"/>
      <c r="Z237" s="92"/>
      <c r="AA237" s="92"/>
      <c r="AB237" s="79"/>
      <c r="AC237" s="38"/>
      <c r="AD237" s="102"/>
    </row>
    <row r="238" spans="10:30" ht="13.5">
      <c r="J238" s="140"/>
      <c r="K238" s="80"/>
      <c r="L238" s="38"/>
      <c r="M238" s="38"/>
      <c r="N238" s="38"/>
      <c r="O238" s="347"/>
      <c r="P238" s="79"/>
      <c r="Q238" s="138"/>
      <c r="R238" s="92"/>
      <c r="S238" s="79"/>
      <c r="T238" s="80"/>
      <c r="U238" s="80"/>
      <c r="V238" s="79"/>
      <c r="W238" s="79"/>
      <c r="X238" s="79"/>
      <c r="Y238" s="79"/>
      <c r="Z238" s="92"/>
      <c r="AA238" s="92"/>
      <c r="AB238" s="79"/>
      <c r="AC238" s="38"/>
      <c r="AD238" s="102"/>
    </row>
    <row r="239" spans="10:30" ht="13.5">
      <c r="J239" s="140"/>
      <c r="K239" s="80"/>
      <c r="L239" s="38"/>
      <c r="M239" s="38"/>
      <c r="N239" s="38"/>
      <c r="O239" s="347"/>
      <c r="P239" s="79"/>
      <c r="Q239" s="138"/>
      <c r="R239" s="92"/>
      <c r="S239" s="79"/>
      <c r="T239" s="80"/>
      <c r="U239" s="80"/>
      <c r="V239" s="79"/>
      <c r="W239" s="79"/>
      <c r="X239" s="79"/>
      <c r="Y239" s="79"/>
      <c r="Z239" s="92"/>
      <c r="AA239" s="92"/>
      <c r="AB239" s="79"/>
      <c r="AC239" s="38"/>
      <c r="AD239" s="102"/>
    </row>
    <row r="240" spans="10:30" ht="13.5">
      <c r="J240" s="140"/>
      <c r="K240" s="80"/>
      <c r="L240" s="38"/>
      <c r="M240" s="38"/>
      <c r="N240" s="38"/>
      <c r="O240" s="347"/>
      <c r="P240" s="79"/>
      <c r="Q240" s="138"/>
      <c r="R240" s="92"/>
      <c r="S240" s="79"/>
      <c r="T240" s="80"/>
      <c r="U240" s="80"/>
      <c r="V240" s="79"/>
      <c r="W240" s="79"/>
      <c r="X240" s="79"/>
      <c r="Y240" s="79"/>
      <c r="Z240" s="92"/>
      <c r="AA240" s="92"/>
      <c r="AB240" s="79"/>
      <c r="AC240" s="38"/>
      <c r="AD240" s="102"/>
    </row>
    <row r="241" spans="10:30" ht="13.5">
      <c r="J241" s="140"/>
      <c r="K241" s="80"/>
      <c r="L241" s="38"/>
      <c r="M241" s="38"/>
      <c r="N241" s="38"/>
      <c r="O241" s="347"/>
      <c r="P241" s="79"/>
      <c r="Q241" s="138"/>
      <c r="R241" s="92"/>
      <c r="S241" s="79"/>
      <c r="T241" s="80"/>
      <c r="U241" s="80"/>
      <c r="V241" s="79"/>
      <c r="W241" s="79"/>
      <c r="X241" s="79"/>
      <c r="Y241" s="79"/>
      <c r="Z241" s="92"/>
      <c r="AA241" s="92"/>
      <c r="AB241" s="79"/>
      <c r="AC241" s="38"/>
      <c r="AD241" s="102"/>
    </row>
    <row r="242" spans="10:30" ht="13.5">
      <c r="J242" s="140"/>
      <c r="K242" s="80"/>
      <c r="L242" s="38"/>
      <c r="M242" s="38"/>
      <c r="N242" s="38"/>
      <c r="O242" s="347"/>
      <c r="P242" s="79"/>
      <c r="Q242" s="138"/>
      <c r="R242" s="92"/>
      <c r="S242" s="79"/>
      <c r="T242" s="80"/>
      <c r="U242" s="80"/>
      <c r="V242" s="79"/>
      <c r="W242" s="79"/>
      <c r="X242" s="79"/>
      <c r="Y242" s="79"/>
      <c r="Z242" s="92"/>
      <c r="AA242" s="92"/>
      <c r="AB242" s="79"/>
      <c r="AC242" s="38"/>
      <c r="AD242" s="102"/>
    </row>
    <row r="243" spans="10:30" ht="13.5">
      <c r="J243" s="140"/>
      <c r="K243" s="80"/>
      <c r="L243" s="38"/>
      <c r="M243" s="38"/>
      <c r="N243" s="38"/>
      <c r="O243" s="347"/>
      <c r="P243" s="79"/>
      <c r="Q243" s="138"/>
      <c r="R243" s="92"/>
      <c r="S243" s="79"/>
      <c r="T243" s="80"/>
      <c r="U243" s="80"/>
      <c r="V243" s="79"/>
      <c r="W243" s="79"/>
      <c r="X243" s="79"/>
      <c r="Y243" s="79"/>
      <c r="Z243" s="92"/>
      <c r="AA243" s="92"/>
      <c r="AB243" s="79"/>
      <c r="AC243" s="38"/>
      <c r="AD243" s="102"/>
    </row>
    <row r="244" spans="10:30" ht="13.5">
      <c r="J244" s="140"/>
      <c r="K244" s="80"/>
      <c r="L244" s="38"/>
      <c r="M244" s="38"/>
      <c r="N244" s="38"/>
      <c r="O244" s="347"/>
      <c r="P244" s="79"/>
      <c r="Q244" s="138"/>
      <c r="R244" s="92"/>
      <c r="S244" s="79"/>
      <c r="T244" s="80"/>
      <c r="U244" s="80"/>
      <c r="V244" s="79"/>
      <c r="W244" s="79"/>
      <c r="X244" s="79"/>
      <c r="Y244" s="79"/>
      <c r="Z244" s="92"/>
      <c r="AA244" s="92"/>
      <c r="AB244" s="79"/>
      <c r="AC244" s="38"/>
      <c r="AD244" s="102"/>
    </row>
    <row r="245" spans="10:30" ht="13.5">
      <c r="J245" s="140"/>
      <c r="K245" s="80"/>
      <c r="L245" s="38"/>
      <c r="M245" s="38"/>
      <c r="N245" s="38"/>
      <c r="O245" s="347"/>
      <c r="P245" s="79"/>
      <c r="Q245" s="138"/>
      <c r="R245" s="92"/>
      <c r="S245" s="79"/>
      <c r="T245" s="80"/>
      <c r="U245" s="80"/>
      <c r="V245" s="79"/>
      <c r="W245" s="79"/>
      <c r="X245" s="79"/>
      <c r="Y245" s="79"/>
      <c r="Z245" s="92"/>
      <c r="AA245" s="92"/>
      <c r="AB245" s="79"/>
      <c r="AC245" s="38"/>
      <c r="AD245" s="102"/>
    </row>
    <row r="246" spans="10:30" ht="13.5">
      <c r="J246" s="140"/>
      <c r="K246" s="80"/>
      <c r="L246" s="38"/>
      <c r="M246" s="38"/>
      <c r="N246" s="38"/>
      <c r="O246" s="347"/>
      <c r="P246" s="79"/>
      <c r="Q246" s="138"/>
      <c r="R246" s="92"/>
      <c r="S246" s="79"/>
      <c r="T246" s="80"/>
      <c r="U246" s="80"/>
      <c r="V246" s="79"/>
      <c r="W246" s="79"/>
      <c r="X246" s="79"/>
      <c r="Y246" s="79"/>
      <c r="Z246" s="92"/>
      <c r="AA246" s="92"/>
      <c r="AB246" s="79"/>
      <c r="AC246" s="38"/>
      <c r="AD246" s="102"/>
    </row>
    <row r="247" spans="10:30" ht="13.5">
      <c r="J247" s="140"/>
      <c r="K247" s="80"/>
      <c r="L247" s="38"/>
      <c r="M247" s="38"/>
      <c r="N247" s="38"/>
      <c r="O247" s="347"/>
      <c r="P247" s="79"/>
      <c r="Q247" s="138"/>
      <c r="R247" s="92"/>
      <c r="S247" s="79"/>
      <c r="T247" s="80"/>
      <c r="U247" s="80"/>
      <c r="V247" s="79"/>
      <c r="W247" s="79"/>
      <c r="X247" s="79"/>
      <c r="Y247" s="79"/>
      <c r="Z247" s="92"/>
      <c r="AA247" s="92"/>
      <c r="AB247" s="79"/>
      <c r="AC247" s="38"/>
      <c r="AD247" s="102"/>
    </row>
    <row r="248" spans="10:30" ht="13.5">
      <c r="J248" s="140"/>
      <c r="K248" s="80"/>
      <c r="L248" s="38"/>
      <c r="M248" s="38"/>
      <c r="N248" s="38"/>
      <c r="O248" s="347"/>
      <c r="P248" s="79"/>
      <c r="Q248" s="138"/>
      <c r="R248" s="92"/>
      <c r="S248" s="79"/>
      <c r="T248" s="80"/>
      <c r="U248" s="80"/>
      <c r="V248" s="79"/>
      <c r="W248" s="79"/>
      <c r="X248" s="79"/>
      <c r="Y248" s="79"/>
      <c r="Z248" s="92"/>
      <c r="AA248" s="92"/>
      <c r="AB248" s="79"/>
      <c r="AC248" s="38"/>
      <c r="AD248" s="102"/>
    </row>
    <row r="249" spans="10:30" ht="13.5">
      <c r="J249" s="140"/>
      <c r="K249" s="80"/>
      <c r="L249" s="38"/>
      <c r="M249" s="38"/>
      <c r="N249" s="38"/>
      <c r="O249" s="347"/>
      <c r="P249" s="79"/>
      <c r="Q249" s="138"/>
      <c r="R249" s="92"/>
      <c r="S249" s="79"/>
      <c r="T249" s="80"/>
      <c r="U249" s="80"/>
      <c r="V249" s="79"/>
      <c r="W249" s="79"/>
      <c r="X249" s="79"/>
      <c r="Y249" s="79"/>
      <c r="Z249" s="92"/>
      <c r="AA249" s="92"/>
      <c r="AB249" s="79"/>
      <c r="AC249" s="38"/>
      <c r="AD249" s="102"/>
    </row>
    <row r="250" spans="10:30" ht="13.5">
      <c r="J250" s="140"/>
      <c r="K250" s="80"/>
      <c r="L250" s="38"/>
      <c r="M250" s="38"/>
      <c r="N250" s="38"/>
      <c r="O250" s="347"/>
      <c r="P250" s="79"/>
      <c r="Q250" s="138"/>
      <c r="R250" s="92"/>
      <c r="S250" s="79"/>
      <c r="T250" s="80"/>
      <c r="U250" s="80"/>
      <c r="V250" s="79"/>
      <c r="W250" s="79"/>
      <c r="X250" s="79"/>
      <c r="Y250" s="79"/>
      <c r="Z250" s="92"/>
      <c r="AA250" s="92"/>
      <c r="AB250" s="79"/>
      <c r="AC250" s="38"/>
      <c r="AD250" s="102"/>
    </row>
    <row r="251" spans="10:30" ht="13.5">
      <c r="J251" s="140"/>
      <c r="K251" s="80"/>
      <c r="L251" s="38"/>
      <c r="M251" s="38"/>
      <c r="N251" s="38"/>
      <c r="O251" s="347"/>
      <c r="P251" s="79"/>
      <c r="Q251" s="138"/>
      <c r="R251" s="92"/>
      <c r="S251" s="79"/>
      <c r="T251" s="80"/>
      <c r="U251" s="80"/>
      <c r="V251" s="79"/>
      <c r="W251" s="79"/>
      <c r="X251" s="79"/>
      <c r="Y251" s="79"/>
      <c r="Z251" s="92"/>
      <c r="AA251" s="92"/>
      <c r="AB251" s="79"/>
      <c r="AC251" s="38"/>
      <c r="AD251" s="102"/>
    </row>
    <row r="252" spans="10:30" ht="13.5">
      <c r="J252" s="140"/>
      <c r="K252" s="80"/>
      <c r="L252" s="38"/>
      <c r="M252" s="38"/>
      <c r="N252" s="38"/>
      <c r="O252" s="347"/>
      <c r="P252" s="79"/>
      <c r="Q252" s="138"/>
      <c r="R252" s="92"/>
      <c r="S252" s="79"/>
      <c r="T252" s="80"/>
      <c r="U252" s="80"/>
      <c r="V252" s="79"/>
      <c r="W252" s="79"/>
      <c r="X252" s="79"/>
      <c r="Y252" s="79"/>
      <c r="Z252" s="92"/>
      <c r="AA252" s="92"/>
      <c r="AB252" s="79"/>
      <c r="AC252" s="38"/>
      <c r="AD252" s="102"/>
    </row>
    <row r="253" spans="10:30" ht="14.25" customHeight="1">
      <c r="J253" s="140"/>
      <c r="K253" s="80"/>
      <c r="L253" s="38"/>
      <c r="M253" s="38"/>
      <c r="N253" s="38"/>
      <c r="O253" s="347"/>
      <c r="P253" s="79"/>
      <c r="Q253" s="138"/>
      <c r="R253" s="92"/>
      <c r="S253" s="79"/>
      <c r="T253" s="80"/>
      <c r="U253" s="80"/>
      <c r="V253" s="79"/>
      <c r="W253" s="79"/>
      <c r="X253" s="79"/>
      <c r="Y253" s="79"/>
      <c r="Z253" s="92"/>
      <c r="AA253" s="92"/>
      <c r="AB253" s="79"/>
      <c r="AC253" s="38"/>
      <c r="AD253" s="102"/>
    </row>
    <row r="254" spans="10:30" ht="13.5">
      <c r="J254" s="140"/>
      <c r="K254" s="80"/>
      <c r="L254" s="38"/>
      <c r="M254" s="38"/>
      <c r="N254" s="38"/>
      <c r="O254" s="347"/>
      <c r="P254" s="79"/>
      <c r="Q254" s="138"/>
      <c r="R254" s="92"/>
      <c r="S254" s="79"/>
      <c r="T254" s="80"/>
      <c r="U254" s="80"/>
      <c r="V254" s="79"/>
      <c r="W254" s="79"/>
      <c r="X254" s="79"/>
      <c r="Y254" s="79"/>
      <c r="Z254" s="92"/>
      <c r="AA254" s="92"/>
      <c r="AB254" s="79"/>
      <c r="AC254" s="38"/>
      <c r="AD254" s="102"/>
    </row>
    <row r="255" spans="10:30" ht="13.5">
      <c r="J255" s="140"/>
      <c r="K255" s="80"/>
      <c r="L255" s="38"/>
      <c r="M255" s="38"/>
      <c r="N255" s="38"/>
      <c r="O255" s="347"/>
      <c r="P255" s="79"/>
      <c r="Q255" s="138"/>
      <c r="R255" s="92"/>
      <c r="S255" s="79"/>
      <c r="T255" s="80"/>
      <c r="U255" s="80"/>
      <c r="V255" s="79"/>
      <c r="W255" s="79"/>
      <c r="X255" s="79"/>
      <c r="Y255" s="79"/>
      <c r="Z255" s="92"/>
      <c r="AA255" s="92"/>
      <c r="AB255" s="79"/>
      <c r="AC255" s="38"/>
      <c r="AD255" s="102"/>
    </row>
    <row r="256" spans="10:30" ht="13.5">
      <c r="J256" s="140"/>
      <c r="K256" s="80"/>
      <c r="L256" s="38"/>
      <c r="M256" s="38"/>
      <c r="N256" s="38"/>
      <c r="O256" s="347"/>
      <c r="P256" s="79"/>
      <c r="Q256" s="138"/>
      <c r="R256" s="92"/>
      <c r="S256" s="79"/>
      <c r="T256" s="80"/>
      <c r="U256" s="80"/>
      <c r="V256" s="79"/>
      <c r="W256" s="79"/>
      <c r="X256" s="79"/>
      <c r="Y256" s="79"/>
      <c r="Z256" s="92"/>
      <c r="AA256" s="92"/>
      <c r="AB256" s="79"/>
      <c r="AC256" s="38"/>
      <c r="AD256" s="102"/>
    </row>
    <row r="257" spans="10:30" ht="13.5">
      <c r="J257" s="140"/>
      <c r="K257" s="80"/>
      <c r="L257" s="38"/>
      <c r="M257" s="38"/>
      <c r="N257" s="38"/>
      <c r="O257" s="347"/>
      <c r="P257" s="79"/>
      <c r="Q257" s="138"/>
      <c r="R257" s="92"/>
      <c r="S257" s="79"/>
      <c r="T257" s="80"/>
      <c r="U257" s="80"/>
      <c r="V257" s="79"/>
      <c r="W257" s="79"/>
      <c r="X257" s="79"/>
      <c r="Y257" s="79"/>
      <c r="Z257" s="92"/>
      <c r="AA257" s="92"/>
      <c r="AB257" s="79"/>
      <c r="AC257" s="38"/>
      <c r="AD257" s="102"/>
    </row>
    <row r="258" spans="10:30" ht="13.5">
      <c r="J258" s="140"/>
      <c r="K258" s="80"/>
      <c r="L258" s="38"/>
      <c r="M258" s="38"/>
      <c r="N258" s="38"/>
      <c r="O258" s="347"/>
      <c r="P258" s="79"/>
      <c r="Q258" s="138"/>
      <c r="R258" s="92"/>
      <c r="S258" s="79"/>
      <c r="T258" s="80"/>
      <c r="U258" s="80"/>
      <c r="V258" s="79"/>
      <c r="W258" s="79"/>
      <c r="X258" s="79"/>
      <c r="Y258" s="79"/>
      <c r="Z258" s="92"/>
      <c r="AA258" s="92"/>
      <c r="AB258" s="79"/>
      <c r="AC258" s="38"/>
      <c r="AD258" s="102"/>
    </row>
    <row r="259" spans="10:30" ht="13.5">
      <c r="J259" s="140"/>
      <c r="K259" s="80"/>
      <c r="L259" s="38"/>
      <c r="M259" s="38"/>
      <c r="N259" s="38"/>
      <c r="O259" s="347"/>
      <c r="P259" s="79"/>
      <c r="Q259" s="138"/>
      <c r="R259" s="92"/>
      <c r="S259" s="79"/>
      <c r="T259" s="80"/>
      <c r="U259" s="80"/>
      <c r="V259" s="79"/>
      <c r="W259" s="79"/>
      <c r="X259" s="79"/>
      <c r="Y259" s="79"/>
      <c r="Z259" s="92"/>
      <c r="AA259" s="92"/>
      <c r="AB259" s="79"/>
      <c r="AC259" s="38"/>
      <c r="AD259" s="102"/>
    </row>
    <row r="260" spans="10:30" ht="13.5">
      <c r="J260" s="139"/>
      <c r="K260" s="80"/>
      <c r="L260" s="38"/>
      <c r="M260" s="38"/>
      <c r="N260" s="38"/>
      <c r="O260" s="347"/>
      <c r="P260" s="79"/>
      <c r="Q260" s="138"/>
      <c r="R260" s="92"/>
      <c r="S260" s="79"/>
      <c r="T260" s="80"/>
      <c r="U260" s="80"/>
      <c r="V260" s="79"/>
      <c r="W260" s="79"/>
      <c r="X260" s="79"/>
      <c r="Y260" s="79"/>
      <c r="Z260" s="92"/>
      <c r="AA260" s="92"/>
      <c r="AB260" s="79"/>
      <c r="AC260" s="38"/>
      <c r="AD260" s="102"/>
    </row>
    <row r="261" spans="10:30" ht="13.5">
      <c r="J261" s="139"/>
      <c r="K261" s="80"/>
      <c r="L261" s="38"/>
      <c r="M261" s="38"/>
      <c r="N261" s="38"/>
      <c r="O261" s="347"/>
      <c r="P261" s="79"/>
      <c r="Q261" s="138"/>
      <c r="R261" s="92"/>
      <c r="S261" s="79"/>
      <c r="T261" s="80"/>
      <c r="U261" s="80"/>
      <c r="V261" s="79"/>
      <c r="W261" s="79"/>
      <c r="X261" s="79"/>
      <c r="Y261" s="79"/>
      <c r="Z261" s="92"/>
      <c r="AA261" s="92"/>
      <c r="AB261" s="79"/>
      <c r="AC261" s="38"/>
      <c r="AD261" s="102"/>
    </row>
    <row r="262" spans="17:30" ht="13.5">
      <c r="Q262" s="138"/>
      <c r="R262" s="92"/>
      <c r="S262" s="79"/>
      <c r="T262" s="80"/>
      <c r="U262" s="80"/>
      <c r="V262" s="79"/>
      <c r="W262" s="79"/>
      <c r="X262" s="79"/>
      <c r="Y262" s="79"/>
      <c r="Z262" s="92"/>
      <c r="AA262" s="92"/>
      <c r="AB262" s="79"/>
      <c r="AC262" s="38"/>
      <c r="AD262" s="102"/>
    </row>
    <row r="263" spans="17:30" ht="13.5">
      <c r="Q263" s="138"/>
      <c r="R263" s="92"/>
      <c r="S263" s="79"/>
      <c r="T263" s="80"/>
      <c r="U263" s="80"/>
      <c r="V263" s="79"/>
      <c r="W263" s="79"/>
      <c r="X263" s="79"/>
      <c r="Y263" s="79"/>
      <c r="Z263" s="92"/>
      <c r="AA263" s="92"/>
      <c r="AB263" s="79"/>
      <c r="AC263" s="38"/>
      <c r="AD263" s="102"/>
    </row>
    <row r="264" spans="22:29" ht="13.5">
      <c r="V264" s="122"/>
      <c r="W264" s="122"/>
      <c r="X264" s="122"/>
      <c r="Y264" s="122"/>
      <c r="Z264" s="125"/>
      <c r="AA264" s="125"/>
      <c r="AB264" s="122"/>
      <c r="AC264" s="103"/>
    </row>
    <row r="269" ht="13.5">
      <c r="K269" s="22"/>
    </row>
    <row r="270" ht="13.5">
      <c r="K270" s="22"/>
    </row>
    <row r="271" ht="13.5">
      <c r="K271" s="22"/>
    </row>
    <row r="272" ht="13.5">
      <c r="K272" s="22"/>
    </row>
  </sheetData>
  <sheetProtection selectLockedCells="1" selectUnlockedCells="1"/>
  <mergeCells count="58">
    <mergeCell ref="K230:L230"/>
    <mergeCell ref="J179:J180"/>
    <mergeCell ref="J165:J172"/>
    <mergeCell ref="R230:V230"/>
    <mergeCell ref="R229:V229"/>
    <mergeCell ref="J219:J220"/>
    <mergeCell ref="J221:J222"/>
    <mergeCell ref="K228:L228"/>
    <mergeCell ref="J213:J217"/>
    <mergeCell ref="J196:J199"/>
    <mergeCell ref="J202:J208"/>
    <mergeCell ref="Z1:AA1"/>
    <mergeCell ref="J7:J8"/>
    <mergeCell ref="Q1:R1"/>
    <mergeCell ref="S1:W1"/>
    <mergeCell ref="X1:Y1"/>
    <mergeCell ref="J20:J21"/>
    <mergeCell ref="P1:P2"/>
    <mergeCell ref="J6:K6"/>
    <mergeCell ref="J162:J164"/>
    <mergeCell ref="J103:J107"/>
    <mergeCell ref="J191:J194"/>
    <mergeCell ref="J64:J73"/>
    <mergeCell ref="J186:J190"/>
    <mergeCell ref="J137:J139"/>
    <mergeCell ref="J141:J143"/>
    <mergeCell ref="J152:J159"/>
    <mergeCell ref="J118:J122"/>
    <mergeCell ref="AB231:AC231"/>
    <mergeCell ref="R227:V227"/>
    <mergeCell ref="R228:V228"/>
    <mergeCell ref="Y227:Z227"/>
    <mergeCell ref="J32:J33"/>
    <mergeCell ref="J34:J38"/>
    <mergeCell ref="J175:J177"/>
    <mergeCell ref="J173:J174"/>
    <mergeCell ref="J75:J80"/>
    <mergeCell ref="J123:J128"/>
    <mergeCell ref="J130:J136"/>
    <mergeCell ref="J82:J84"/>
    <mergeCell ref="J85:J90"/>
    <mergeCell ref="J9:J10"/>
    <mergeCell ref="J11:J16"/>
    <mergeCell ref="J22:J26"/>
    <mergeCell ref="J27:J28"/>
    <mergeCell ref="J17:J18"/>
    <mergeCell ref="J92:J97"/>
    <mergeCell ref="J98:J102"/>
    <mergeCell ref="G1:G2"/>
    <mergeCell ref="J1:J2"/>
    <mergeCell ref="K1:K2"/>
    <mergeCell ref="O1:O2"/>
    <mergeCell ref="K154:K155"/>
    <mergeCell ref="J145:J150"/>
    <mergeCell ref="J54:J63"/>
    <mergeCell ref="J39:J41"/>
    <mergeCell ref="J108:J113"/>
    <mergeCell ref="J115:J117"/>
  </mergeCells>
  <printOptions/>
  <pageMargins left="0.7479166666666667" right="0.7479166666666667" top="0.9840277777777777" bottom="0.89" header="0.49236111111111114" footer="0.49236111111111114"/>
  <pageSetup horizontalDpi="300" verticalDpi="300" orientation="landscape" paperSize="8" scale="70" r:id="rId1"/>
  <headerFooter alignWithMargins="0">
    <oddHeader>&amp;L&amp;"Neue Demos,Standard"&amp;9Nachhaltiges Bauen - Außenanlagen&amp;C&amp;"Neue Demos,Standard"&amp;9 2.1.1 Kosten von Außenanlagen im Lebenszyklus&amp;R&amp;"Neue Demos,Standard"&amp;9&amp;D</oddHeader>
    <oddFooter>&amp;L&amp;"Neue Demos,Standard"&amp;9&amp;A&amp;C&amp;"Neue Demos,Standard"&amp;9Projekt: .........&amp;R&amp;"Neue Demos,Standard"&amp;9&amp;P von &amp;N</oddFooter>
  </headerFooter>
  <rowBreaks count="4" manualBreakCount="4">
    <brk id="41" min="1" max="27" man="1"/>
    <brk id="102" min="1" max="27" man="1"/>
    <brk id="157" min="1" max="27" man="1"/>
    <brk id="228" min="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43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9" max="9" width="13.8515625" style="0" customWidth="1"/>
  </cols>
  <sheetData>
    <row r="1" spans="2:9" ht="18.75">
      <c r="B1" s="376" t="s">
        <v>659</v>
      </c>
      <c r="D1" s="1"/>
      <c r="E1" s="1"/>
      <c r="I1" s="505" t="s">
        <v>567</v>
      </c>
    </row>
    <row r="2" spans="2:9" ht="18.75">
      <c r="B2" s="376" t="s">
        <v>660</v>
      </c>
      <c r="D2" s="1"/>
      <c r="E2" s="1"/>
      <c r="I2" s="505"/>
    </row>
    <row r="3" spans="1:9" ht="15.75">
      <c r="A3" s="377" t="s">
        <v>661</v>
      </c>
      <c r="B3" s="378" t="s">
        <v>664</v>
      </c>
      <c r="C3" s="378"/>
      <c r="D3" s="378"/>
      <c r="E3" s="378"/>
      <c r="F3" s="378"/>
      <c r="G3" s="378"/>
      <c r="H3" s="378"/>
      <c r="I3" s="378"/>
    </row>
    <row r="4" spans="1:9" ht="15.75">
      <c r="A4" s="379" t="s">
        <v>662</v>
      </c>
      <c r="B4" s="381" t="s">
        <v>665</v>
      </c>
      <c r="C4" s="380"/>
      <c r="D4" s="380"/>
      <c r="E4" s="380"/>
      <c r="F4" s="380"/>
      <c r="G4" s="380"/>
      <c r="H4" s="380"/>
      <c r="I4" s="380"/>
    </row>
    <row r="5" spans="1:9" ht="15.75">
      <c r="A5" s="377" t="s">
        <v>663</v>
      </c>
      <c r="B5" s="378" t="s">
        <v>666</v>
      </c>
      <c r="C5" s="378"/>
      <c r="D5" s="378"/>
      <c r="E5" s="378"/>
      <c r="F5" s="378"/>
      <c r="G5" s="378"/>
      <c r="H5" s="378"/>
      <c r="I5" s="378"/>
    </row>
    <row r="7" ht="15.75">
      <c r="B7" s="110" t="s">
        <v>796</v>
      </c>
    </row>
    <row r="10" ht="15.75">
      <c r="B10" s="109" t="s">
        <v>794</v>
      </c>
    </row>
    <row r="11" ht="16.5" thickBot="1">
      <c r="B11" s="109"/>
    </row>
    <row r="12" spans="2:9" ht="16.5" customHeight="1" thickBot="1">
      <c r="B12" s="382" t="s">
        <v>667</v>
      </c>
      <c r="C12" s="383"/>
      <c r="D12" s="384"/>
      <c r="E12" s="385"/>
      <c r="F12" s="385"/>
      <c r="G12" s="385"/>
      <c r="H12" s="386" t="e">
        <f>PRODUCT('Berechnung Lebenszykluskosten R'!AB230/'Berechnung Lebenszykluskosten R'!O228)</f>
        <v>#DIV/0!</v>
      </c>
      <c r="I12" s="388" t="s">
        <v>799</v>
      </c>
    </row>
    <row r="14" s="107" customFormat="1" ht="12.75"/>
    <row r="15" ht="14.25">
      <c r="B15" s="351"/>
    </row>
    <row r="19" ht="15.75">
      <c r="B19" s="104" t="s">
        <v>798</v>
      </c>
    </row>
    <row r="20" ht="16.5" thickBot="1">
      <c r="B20" s="104"/>
    </row>
    <row r="21" spans="2:9" ht="16.5" customHeight="1" thickBot="1">
      <c r="B21" s="382" t="s">
        <v>668</v>
      </c>
      <c r="C21" s="387"/>
      <c r="D21" s="385"/>
      <c r="E21" s="385"/>
      <c r="F21" s="385"/>
      <c r="G21" s="385"/>
      <c r="H21" s="386" t="e">
        <f>PRODUCT('Berechnung Lebenszykluskosten R'!O230/'Berechnung Lebenszykluskosten R'!AB230*100)</f>
        <v>#DIV/0!</v>
      </c>
      <c r="I21" s="388" t="s">
        <v>801</v>
      </c>
    </row>
    <row r="28" ht="15.75">
      <c r="B28" s="104" t="s">
        <v>797</v>
      </c>
    </row>
    <row r="29" ht="16.5" thickBot="1">
      <c r="B29" s="104"/>
    </row>
    <row r="30" spans="2:9" ht="16.5" customHeight="1" thickBot="1">
      <c r="B30" s="382" t="s">
        <v>1128</v>
      </c>
      <c r="C30" s="389"/>
      <c r="D30" s="390"/>
      <c r="E30" s="390"/>
      <c r="F30" s="390"/>
      <c r="G30" s="390"/>
      <c r="H30" s="386" t="e">
        <f>PRODUCT('Berechnung Lebenszykluskosten R'!Y228/'Berechnung Lebenszykluskosten R'!O230*100)</f>
        <v>#DIV/0!</v>
      </c>
      <c r="I30" s="388" t="s">
        <v>801</v>
      </c>
    </row>
    <row r="41" spans="2:3" ht="12.75">
      <c r="B41" s="506" t="s">
        <v>633</v>
      </c>
      <c r="C41" s="506"/>
    </row>
    <row r="43" spans="2:3" ht="15.75">
      <c r="B43" s="108" t="e">
        <f>PRODUCT('Berechnung Lebenszykluskosten R'!O230/'Berechnung Lebenszykluskosten R'!O228)</f>
        <v>#DIV/0!</v>
      </c>
      <c r="C43" s="106" t="s">
        <v>799</v>
      </c>
    </row>
  </sheetData>
  <sheetProtection/>
  <mergeCells count="2">
    <mergeCell ref="I1:I2"/>
    <mergeCell ref="B41:C41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portrait" paperSize="9" scale="84" r:id="rId2"/>
  <headerFooter>
    <oddHeader>&amp;C
</oddHeader>
    <oddFooter>&amp;L&amp;"Neue Demos,Standard"&amp;8© BMVBS Version 2012_1&amp;C&amp;"Neue Praxis,Fett"Projektname / Projektnummer &amp;D&amp;R&amp;"Neue Demos,Standard"&amp;P / &amp;N</oddFooter>
  </headerFooter>
  <colBreaks count="1" manualBreakCount="1">
    <brk id="9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</dc:creator>
  <cp:keywords/>
  <dc:description/>
  <cp:lastModifiedBy>Astrid</cp:lastModifiedBy>
  <cp:lastPrinted>2012-02-29T18:14:12Z</cp:lastPrinted>
  <dcterms:created xsi:type="dcterms:W3CDTF">2011-01-19T12:29:17Z</dcterms:created>
  <dcterms:modified xsi:type="dcterms:W3CDTF">2012-03-22T09:19:27Z</dcterms:modified>
  <cp:category/>
  <cp:version/>
  <cp:contentType/>
  <cp:contentStatus/>
</cp:coreProperties>
</file>