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CA35" lockStructure="1"/>
  <bookViews>
    <workbookView xWindow="8925" yWindow="315" windowWidth="9885" windowHeight="11430" tabRatio="951"/>
  </bookViews>
  <sheets>
    <sheet name="Benutzerhinweise" sheetId="10" r:id="rId1"/>
    <sheet name="ANLAGE B6 Widerstandsfähigkeit " sheetId="1" r:id="rId2"/>
    <sheet name="Anlage B7 Widerstandsfähigkeit" sheetId="3" r:id="rId3"/>
    <sheet name="ANLAGE B8 Anforderungsniveau" sheetId="4" r:id="rId4"/>
    <sheet name="Anlage B9  Gesamtbewertung " sheetId="2" r:id="rId5"/>
    <sheet name="Anlage B10 Beispielrechnung" sheetId="9" r:id="rId6"/>
    <sheet name="Anlagen B1-B4" sheetId="11" r:id="rId7"/>
    <sheet name="Anlage B5" sheetId="12" r:id="rId8"/>
    <sheet name="Hilfstabelle" sheetId="7" state="hidden" r:id="rId9"/>
    <sheet name="Dropdown" sheetId="6" state="hidden" r:id="rId10"/>
  </sheets>
  <definedNames>
    <definedName name="_xlnm.Print_Area" localSheetId="5">'Anlage B10 Beispielrechnung'!$B$2:$N$53</definedName>
    <definedName name="_xlnm.Print_Area" localSheetId="7">'Anlage B5'!$A$1:$F$19</definedName>
    <definedName name="_xlnm.Print_Area" localSheetId="1">'ANLAGE B6 Widerstandsfähigkeit '!$B$2:$N$69</definedName>
    <definedName name="_xlnm.Print_Area" localSheetId="2">'Anlage B7 Widerstandsfähigkeit'!$B$2:$H$37</definedName>
    <definedName name="_xlnm.Print_Area" localSheetId="3">'ANLAGE B8 Anforderungsniveau'!$B$2:$F$29</definedName>
    <definedName name="_xlnm.Print_Area" localSheetId="4">'Anlage B9  Gesamtbewertung '!$B$2:$G$12</definedName>
    <definedName name="_xlnm.Print_Area" localSheetId="0">Benutzerhinweise!$A$1:$L$43</definedName>
  </definedNames>
  <calcPr calcId="145621"/>
</workbook>
</file>

<file path=xl/calcChain.xml><?xml version="1.0" encoding="utf-8"?>
<calcChain xmlns="http://schemas.openxmlformats.org/spreadsheetml/2006/main">
  <c r="G67" i="1" l="1"/>
  <c r="F7" i="1" s="1"/>
  <c r="G36" i="3" l="1"/>
  <c r="F11" i="1" s="1"/>
  <c r="J8" i="1"/>
  <c r="J9" i="1"/>
  <c r="J10" i="1"/>
  <c r="J11" i="1"/>
  <c r="J7" i="1"/>
  <c r="F51" i="9"/>
  <c r="I42" i="9"/>
  <c r="I41" i="9"/>
  <c r="F48" i="9" l="1"/>
  <c r="K48" i="9" s="1"/>
  <c r="F49" i="9"/>
  <c r="K49" i="9" s="1"/>
  <c r="F50" i="9"/>
  <c r="K50" i="9" s="1"/>
  <c r="K51" i="9"/>
  <c r="F47" i="9"/>
  <c r="K47" i="9" s="1"/>
  <c r="I40" i="9"/>
  <c r="I39" i="9"/>
  <c r="I38" i="9"/>
  <c r="F923" i="7"/>
  <c r="F922" i="7"/>
  <c r="F926" i="7"/>
  <c r="F928" i="7"/>
  <c r="F930" i="7"/>
  <c r="F932" i="7"/>
  <c r="F934" i="7"/>
  <c r="F936" i="7"/>
  <c r="F938" i="7"/>
  <c r="F920" i="7"/>
  <c r="H922" i="7"/>
  <c r="H924" i="7"/>
  <c r="H926" i="7"/>
  <c r="H928" i="7"/>
  <c r="H930" i="7"/>
  <c r="H932" i="7"/>
  <c r="H934" i="7"/>
  <c r="H936" i="7"/>
  <c r="H938" i="7"/>
  <c r="H940" i="7"/>
  <c r="H942" i="7"/>
  <c r="H944" i="7"/>
  <c r="H946" i="7"/>
  <c r="H948" i="7"/>
  <c r="H920" i="7"/>
  <c r="H865" i="7"/>
  <c r="H867" i="7"/>
  <c r="H869" i="7"/>
  <c r="H871" i="7"/>
  <c r="H873" i="7"/>
  <c r="H875" i="7"/>
  <c r="H877" i="7"/>
  <c r="H880" i="7"/>
  <c r="H882" i="7"/>
  <c r="H884" i="7"/>
  <c r="H886" i="7"/>
  <c r="H888" i="7"/>
  <c r="H890" i="7"/>
  <c r="H892" i="7"/>
  <c r="H895" i="7"/>
  <c r="H897" i="7"/>
  <c r="H898" i="7"/>
  <c r="H899" i="7"/>
  <c r="H900" i="7"/>
  <c r="H901" i="7"/>
  <c r="H902" i="7"/>
  <c r="H903" i="7"/>
  <c r="H904" i="7"/>
  <c r="H905" i="7"/>
  <c r="H906" i="7"/>
  <c r="H907" i="7"/>
  <c r="H908" i="7"/>
  <c r="H910" i="7"/>
  <c r="H911" i="7"/>
  <c r="H912" i="7"/>
  <c r="H913" i="7"/>
  <c r="H914" i="7"/>
  <c r="H915" i="7"/>
  <c r="H916" i="7"/>
  <c r="H917" i="7"/>
  <c r="H918" i="7"/>
  <c r="F865" i="7"/>
  <c r="F866" i="7"/>
  <c r="F867" i="7"/>
  <c r="F868" i="7"/>
  <c r="F869" i="7"/>
  <c r="F870" i="7"/>
  <c r="F871" i="7"/>
  <c r="F872" i="7"/>
  <c r="F873" i="7"/>
  <c r="F874" i="7"/>
  <c r="F875" i="7"/>
  <c r="F876" i="7"/>
  <c r="F877" i="7"/>
  <c r="F878" i="7"/>
  <c r="F880" i="7"/>
  <c r="F881" i="7"/>
  <c r="F882" i="7"/>
  <c r="F883" i="7"/>
  <c r="F884" i="7"/>
  <c r="F885" i="7"/>
  <c r="F886" i="7"/>
  <c r="F887" i="7"/>
  <c r="F888" i="7"/>
  <c r="F889" i="7"/>
  <c r="F890" i="7"/>
  <c r="F891" i="7"/>
  <c r="F892" i="7"/>
  <c r="F893" i="7"/>
  <c r="F895" i="7"/>
  <c r="F896" i="7"/>
  <c r="F897" i="7"/>
  <c r="F898" i="7"/>
  <c r="F899" i="7"/>
  <c r="F900" i="7"/>
  <c r="F901" i="7"/>
  <c r="F902" i="7"/>
  <c r="F903" i="7"/>
  <c r="F904" i="7"/>
  <c r="F905" i="7"/>
  <c r="F906" i="7"/>
  <c r="F907" i="7"/>
  <c r="F908" i="7"/>
  <c r="F910" i="7"/>
  <c r="F911" i="7"/>
  <c r="F912" i="7"/>
  <c r="F913" i="7"/>
  <c r="F914" i="7"/>
  <c r="F915" i="7"/>
  <c r="F916" i="7"/>
  <c r="F917" i="7"/>
  <c r="F918" i="7"/>
  <c r="D922" i="7"/>
  <c r="D865" i="7"/>
  <c r="D866" i="7"/>
  <c r="D867" i="7"/>
  <c r="D868" i="7"/>
  <c r="D869" i="7"/>
  <c r="D870" i="7"/>
  <c r="D871" i="7"/>
  <c r="D872" i="7"/>
  <c r="D873" i="7"/>
  <c r="D874" i="7"/>
  <c r="D875" i="7"/>
  <c r="D876" i="7"/>
  <c r="D877" i="7"/>
  <c r="D878" i="7"/>
  <c r="D880" i="7"/>
  <c r="D881" i="7"/>
  <c r="D882" i="7"/>
  <c r="D883" i="7"/>
  <c r="D884" i="7"/>
  <c r="D885" i="7"/>
  <c r="D886" i="7"/>
  <c r="D887" i="7"/>
  <c r="D888" i="7"/>
  <c r="D889" i="7"/>
  <c r="D890" i="7"/>
  <c r="D891" i="7"/>
  <c r="D892" i="7"/>
  <c r="D893" i="7"/>
  <c r="D895" i="7"/>
  <c r="D896" i="7"/>
  <c r="D897" i="7"/>
  <c r="D898" i="7"/>
  <c r="D900" i="7"/>
  <c r="D901" i="7"/>
  <c r="D902" i="7"/>
  <c r="D903" i="7"/>
  <c r="D904" i="7"/>
  <c r="D905" i="7"/>
  <c r="D906" i="7"/>
  <c r="D907" i="7"/>
  <c r="D908" i="7"/>
  <c r="D910" i="7"/>
  <c r="D911" i="7"/>
  <c r="D912" i="7"/>
  <c r="D913" i="7"/>
  <c r="D914" i="7"/>
  <c r="D915" i="7"/>
  <c r="D916" i="7"/>
  <c r="D917" i="7"/>
  <c r="D918" i="7"/>
  <c r="D920" i="7"/>
  <c r="D921" i="7"/>
  <c r="D923" i="7"/>
  <c r="D924" i="7"/>
  <c r="D925" i="7"/>
  <c r="D926" i="7"/>
  <c r="D927" i="7"/>
  <c r="D928" i="7"/>
  <c r="D929" i="7"/>
  <c r="K921" i="7"/>
  <c r="L921" i="7"/>
  <c r="K922" i="7"/>
  <c r="L922" i="7"/>
  <c r="K923" i="7"/>
  <c r="L923" i="7"/>
  <c r="K924" i="7"/>
  <c r="L924" i="7"/>
  <c r="K925" i="7"/>
  <c r="L925" i="7"/>
  <c r="K926" i="7"/>
  <c r="L926" i="7"/>
  <c r="K927" i="7"/>
  <c r="L927" i="7"/>
  <c r="K928" i="7"/>
  <c r="L928" i="7"/>
  <c r="K929" i="7"/>
  <c r="L929" i="7"/>
  <c r="K930" i="7"/>
  <c r="L930" i="7"/>
  <c r="K931" i="7"/>
  <c r="L931" i="7"/>
  <c r="K932" i="7"/>
  <c r="L932" i="7"/>
  <c r="K933" i="7"/>
  <c r="L933" i="7"/>
  <c r="K934" i="7"/>
  <c r="L934" i="7"/>
  <c r="K935" i="7"/>
  <c r="L935" i="7"/>
  <c r="K936" i="7"/>
  <c r="L936" i="7"/>
  <c r="K937" i="7"/>
  <c r="L937" i="7"/>
  <c r="K938" i="7"/>
  <c r="L938" i="7"/>
  <c r="K939" i="7"/>
  <c r="L939" i="7"/>
  <c r="L940" i="7"/>
  <c r="L941" i="7"/>
  <c r="L942" i="7"/>
  <c r="L943" i="7"/>
  <c r="L944" i="7"/>
  <c r="L945" i="7"/>
  <c r="L946" i="7"/>
  <c r="L947" i="7"/>
  <c r="L948" i="7"/>
  <c r="L949" i="7"/>
  <c r="L730" i="7"/>
  <c r="L731" i="7"/>
  <c r="L732" i="7"/>
  <c r="L733" i="7"/>
  <c r="K730" i="7"/>
  <c r="K731" i="7"/>
  <c r="K732" i="7"/>
  <c r="K733" i="7"/>
  <c r="K734" i="7"/>
  <c r="L734" i="7"/>
  <c r="K735" i="7"/>
  <c r="L735" i="7"/>
  <c r="K736" i="7"/>
  <c r="L736" i="7"/>
  <c r="K737" i="7"/>
  <c r="L737" i="7"/>
  <c r="K738" i="7"/>
  <c r="L738" i="7"/>
  <c r="K739" i="7"/>
  <c r="L739" i="7"/>
  <c r="K740" i="7"/>
  <c r="L740" i="7"/>
  <c r="K741" i="7"/>
  <c r="L741" i="7"/>
  <c r="K742" i="7"/>
  <c r="L742" i="7"/>
  <c r="K743" i="7"/>
  <c r="L743" i="7"/>
  <c r="K744" i="7"/>
  <c r="L744" i="7"/>
  <c r="K745" i="7"/>
  <c r="L745" i="7"/>
  <c r="K746" i="7"/>
  <c r="L746" i="7"/>
  <c r="K747" i="7"/>
  <c r="L747" i="7"/>
  <c r="K748" i="7"/>
  <c r="L748" i="7"/>
  <c r="K749" i="7"/>
  <c r="L749" i="7"/>
  <c r="L750" i="7"/>
  <c r="L751" i="7"/>
  <c r="L752" i="7"/>
  <c r="L753" i="7"/>
  <c r="L754" i="7"/>
  <c r="L755" i="7"/>
  <c r="L756" i="7"/>
  <c r="L757" i="7"/>
  <c r="L758" i="7"/>
  <c r="L759" i="7"/>
  <c r="G740" i="7"/>
  <c r="G741" i="7"/>
  <c r="G742" i="7"/>
  <c r="G743" i="7"/>
  <c r="G744" i="7"/>
  <c r="G745" i="7"/>
  <c r="G746" i="7"/>
  <c r="G747" i="7"/>
  <c r="G748" i="7"/>
  <c r="G749" i="7"/>
  <c r="G750" i="7"/>
  <c r="G751" i="7"/>
  <c r="G752" i="7"/>
  <c r="G753" i="7"/>
  <c r="G754" i="7"/>
  <c r="G755" i="7"/>
  <c r="G756" i="7"/>
  <c r="G757" i="7"/>
  <c r="G758" i="7"/>
  <c r="G759" i="7"/>
  <c r="E740" i="7"/>
  <c r="E741" i="7"/>
  <c r="E742" i="7"/>
  <c r="E743" i="7"/>
  <c r="E744" i="7"/>
  <c r="E745" i="7"/>
  <c r="E746" i="7"/>
  <c r="E747" i="7"/>
  <c r="E748" i="7"/>
  <c r="E749"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5" i="7"/>
  <c r="G676" i="7"/>
  <c r="G677" i="7"/>
  <c r="G678" i="7"/>
  <c r="G679" i="7"/>
  <c r="G680" i="7"/>
  <c r="G681" i="7"/>
  <c r="G682" i="7"/>
  <c r="G683" i="7"/>
  <c r="G684" i="7"/>
  <c r="G685" i="7"/>
  <c r="G686" i="7"/>
  <c r="G687" i="7"/>
  <c r="G688" i="7"/>
  <c r="G690" i="7"/>
  <c r="G691" i="7"/>
  <c r="G692" i="7"/>
  <c r="G693" i="7"/>
  <c r="G694" i="7"/>
  <c r="G695" i="7"/>
  <c r="G696" i="7"/>
  <c r="G697" i="7"/>
  <c r="G698" i="7"/>
  <c r="G699" i="7"/>
  <c r="G700" i="7"/>
  <c r="G701" i="7"/>
  <c r="G702" i="7"/>
  <c r="G703" i="7"/>
  <c r="G705" i="7"/>
  <c r="G706" i="7"/>
  <c r="G707" i="7"/>
  <c r="G708" i="7"/>
  <c r="G709" i="7"/>
  <c r="G710" i="7"/>
  <c r="G711" i="7"/>
  <c r="G712" i="7"/>
  <c r="G713" i="7"/>
  <c r="G714" i="7"/>
  <c r="G715" i="7"/>
  <c r="G716" i="7"/>
  <c r="G717" i="7"/>
  <c r="G718" i="7"/>
  <c r="G720" i="7"/>
  <c r="G721" i="7"/>
  <c r="G722" i="7"/>
  <c r="G723" i="7"/>
  <c r="G724" i="7"/>
  <c r="G725" i="7"/>
  <c r="G726" i="7"/>
  <c r="G727" i="7"/>
  <c r="G728" i="7"/>
  <c r="G730" i="7"/>
  <c r="G731" i="7"/>
  <c r="G732" i="7"/>
  <c r="G733" i="7"/>
  <c r="G734" i="7"/>
  <c r="G735" i="7"/>
  <c r="G736" i="7"/>
  <c r="G737" i="7"/>
  <c r="G738" i="7"/>
  <c r="G739"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5" i="7"/>
  <c r="E676" i="7"/>
  <c r="E677" i="7"/>
  <c r="E678" i="7"/>
  <c r="E679" i="7"/>
  <c r="E680" i="7"/>
  <c r="E681" i="7"/>
  <c r="E682" i="7"/>
  <c r="E683" i="7"/>
  <c r="E684" i="7"/>
  <c r="E685" i="7"/>
  <c r="E686" i="7"/>
  <c r="E687" i="7"/>
  <c r="E688" i="7"/>
  <c r="E690" i="7"/>
  <c r="E691" i="7"/>
  <c r="E692" i="7"/>
  <c r="E693" i="7"/>
  <c r="E694" i="7"/>
  <c r="E695" i="7"/>
  <c r="E696" i="7"/>
  <c r="E697" i="7"/>
  <c r="E698" i="7"/>
  <c r="E699" i="7"/>
  <c r="E700" i="7"/>
  <c r="E701" i="7"/>
  <c r="E702" i="7"/>
  <c r="E703" i="7"/>
  <c r="E705" i="7"/>
  <c r="E706" i="7"/>
  <c r="E707" i="7"/>
  <c r="E708" i="7"/>
  <c r="E709" i="7"/>
  <c r="E710" i="7"/>
  <c r="E711" i="7"/>
  <c r="E712" i="7"/>
  <c r="E713" i="7"/>
  <c r="E714" i="7"/>
  <c r="E715" i="7"/>
  <c r="E716" i="7"/>
  <c r="E717" i="7"/>
  <c r="E718" i="7"/>
  <c r="E720" i="7"/>
  <c r="E721" i="7"/>
  <c r="E722" i="7"/>
  <c r="E723" i="7"/>
  <c r="E724" i="7"/>
  <c r="E725" i="7"/>
  <c r="E726" i="7"/>
  <c r="E727" i="7"/>
  <c r="E728" i="7"/>
  <c r="E730" i="7"/>
  <c r="E731" i="7"/>
  <c r="E732" i="7"/>
  <c r="E733" i="7"/>
  <c r="E734" i="7"/>
  <c r="E735" i="7"/>
  <c r="E736" i="7"/>
  <c r="E737" i="7"/>
  <c r="E738" i="7"/>
  <c r="E739"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5" i="7"/>
  <c r="C676" i="7"/>
  <c r="C677" i="7"/>
  <c r="C678" i="7"/>
  <c r="C679" i="7"/>
  <c r="C680" i="7"/>
  <c r="C681" i="7"/>
  <c r="C682" i="7"/>
  <c r="C683" i="7"/>
  <c r="C684" i="7"/>
  <c r="C685" i="7"/>
  <c r="C686" i="7"/>
  <c r="C687" i="7"/>
  <c r="C688" i="7"/>
  <c r="C690" i="7"/>
  <c r="C691" i="7"/>
  <c r="C692" i="7"/>
  <c r="C693" i="7"/>
  <c r="C694" i="7"/>
  <c r="C695" i="7"/>
  <c r="C696" i="7"/>
  <c r="C697" i="7"/>
  <c r="C698" i="7"/>
  <c r="C699" i="7"/>
  <c r="C700" i="7"/>
  <c r="C701" i="7"/>
  <c r="C702" i="7"/>
  <c r="C703" i="7"/>
  <c r="C705" i="7"/>
  <c r="C706" i="7"/>
  <c r="C707" i="7"/>
  <c r="C708" i="7"/>
  <c r="C709" i="7"/>
  <c r="C710" i="7"/>
  <c r="C711" i="7"/>
  <c r="C712" i="7"/>
  <c r="C713" i="7"/>
  <c r="C714" i="7"/>
  <c r="C715" i="7"/>
  <c r="C716" i="7"/>
  <c r="C717" i="7"/>
  <c r="C718" i="7"/>
  <c r="C720" i="7"/>
  <c r="C721" i="7"/>
  <c r="C722" i="7"/>
  <c r="C723" i="7"/>
  <c r="C724" i="7"/>
  <c r="C725" i="7"/>
  <c r="C726" i="7"/>
  <c r="C727" i="7"/>
  <c r="C728" i="7"/>
  <c r="C730" i="7"/>
  <c r="C731" i="7"/>
  <c r="C732" i="7"/>
  <c r="C733" i="7"/>
  <c r="C734" i="7"/>
  <c r="C735" i="7"/>
  <c r="C736" i="7"/>
  <c r="C737" i="7"/>
  <c r="C738" i="7"/>
  <c r="C739"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89" i="7"/>
  <c r="B704" i="7"/>
  <c r="B719" i="7"/>
  <c r="B729" i="7"/>
  <c r="B730" i="7"/>
  <c r="B731" i="7"/>
  <c r="B732" i="7"/>
  <c r="B733" i="7"/>
  <c r="B734" i="7"/>
  <c r="B735" i="7"/>
  <c r="B736" i="7"/>
  <c r="B737" i="7"/>
  <c r="B738" i="7"/>
  <c r="B739" i="7"/>
  <c r="B580" i="7"/>
  <c r="B581" i="7"/>
  <c r="B582" i="7"/>
  <c r="B583" i="7"/>
  <c r="B584" i="7"/>
  <c r="B585" i="7"/>
  <c r="B586" i="7"/>
  <c r="B587" i="7"/>
  <c r="B588" i="7"/>
  <c r="G949" i="7"/>
  <c r="G944" i="7"/>
  <c r="G945" i="7"/>
  <c r="G946" i="7"/>
  <c r="G947" i="7"/>
  <c r="G94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5" i="7"/>
  <c r="G866" i="7"/>
  <c r="G867" i="7"/>
  <c r="G868" i="7"/>
  <c r="G869" i="7"/>
  <c r="G870" i="7"/>
  <c r="G871" i="7"/>
  <c r="G872" i="7"/>
  <c r="G873" i="7"/>
  <c r="G874" i="7"/>
  <c r="G875" i="7"/>
  <c r="G876" i="7"/>
  <c r="G877" i="7"/>
  <c r="G878" i="7"/>
  <c r="G880" i="7"/>
  <c r="G881" i="7"/>
  <c r="G882" i="7"/>
  <c r="G883" i="7"/>
  <c r="G884" i="7"/>
  <c r="G885" i="7"/>
  <c r="G886" i="7"/>
  <c r="G887" i="7"/>
  <c r="G888" i="7"/>
  <c r="G889" i="7"/>
  <c r="G890" i="7"/>
  <c r="G891" i="7"/>
  <c r="G892" i="7"/>
  <c r="G893" i="7"/>
  <c r="G895" i="7"/>
  <c r="G896" i="7"/>
  <c r="G897" i="7"/>
  <c r="G898" i="7"/>
  <c r="G899" i="7"/>
  <c r="G900" i="7"/>
  <c r="G901" i="7"/>
  <c r="G902" i="7"/>
  <c r="G903" i="7"/>
  <c r="G904" i="7"/>
  <c r="G905" i="7"/>
  <c r="G906" i="7"/>
  <c r="G907" i="7"/>
  <c r="G908" i="7"/>
  <c r="G910" i="7"/>
  <c r="G911" i="7"/>
  <c r="G912" i="7"/>
  <c r="G913" i="7"/>
  <c r="G914" i="7"/>
  <c r="G915" i="7"/>
  <c r="G916" i="7"/>
  <c r="G917" i="7"/>
  <c r="G918" i="7"/>
  <c r="G920" i="7"/>
  <c r="G921" i="7"/>
  <c r="G922" i="7"/>
  <c r="G923" i="7"/>
  <c r="G924" i="7"/>
  <c r="G925" i="7"/>
  <c r="G926" i="7"/>
  <c r="G927" i="7"/>
  <c r="G928" i="7"/>
  <c r="G929" i="7"/>
  <c r="G930" i="7"/>
  <c r="G931" i="7"/>
  <c r="G932" i="7"/>
  <c r="G933" i="7"/>
  <c r="G934" i="7"/>
  <c r="G935" i="7"/>
  <c r="G936" i="7"/>
  <c r="G937" i="7"/>
  <c r="G938" i="7"/>
  <c r="G939" i="7"/>
  <c r="G940" i="7"/>
  <c r="G941" i="7"/>
  <c r="G942" i="7"/>
  <c r="G943"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5" i="7"/>
  <c r="E866" i="7"/>
  <c r="E867" i="7"/>
  <c r="E868" i="7"/>
  <c r="E869" i="7"/>
  <c r="E870" i="7"/>
  <c r="E871" i="7"/>
  <c r="E872" i="7"/>
  <c r="E873" i="7"/>
  <c r="E874" i="7"/>
  <c r="E875" i="7"/>
  <c r="E876" i="7"/>
  <c r="E877" i="7"/>
  <c r="E878" i="7"/>
  <c r="E880" i="7"/>
  <c r="E881" i="7"/>
  <c r="E882" i="7"/>
  <c r="E883" i="7"/>
  <c r="E884" i="7"/>
  <c r="E885" i="7"/>
  <c r="E886" i="7"/>
  <c r="E887" i="7"/>
  <c r="E888" i="7"/>
  <c r="E889" i="7"/>
  <c r="E890" i="7"/>
  <c r="E891" i="7"/>
  <c r="E892" i="7"/>
  <c r="E893" i="7"/>
  <c r="E895" i="7"/>
  <c r="E896" i="7"/>
  <c r="E897" i="7"/>
  <c r="E898" i="7"/>
  <c r="E899" i="7"/>
  <c r="E900" i="7"/>
  <c r="E901" i="7"/>
  <c r="E902" i="7"/>
  <c r="E903" i="7"/>
  <c r="E904" i="7"/>
  <c r="E905" i="7"/>
  <c r="E906" i="7"/>
  <c r="E907" i="7"/>
  <c r="E908" i="7"/>
  <c r="E910" i="7"/>
  <c r="E911" i="7"/>
  <c r="E912" i="7"/>
  <c r="E913" i="7"/>
  <c r="E914" i="7"/>
  <c r="E915" i="7"/>
  <c r="E916" i="7"/>
  <c r="E917" i="7"/>
  <c r="E918" i="7"/>
  <c r="E920" i="7"/>
  <c r="E921" i="7"/>
  <c r="E922" i="7"/>
  <c r="E923" i="7"/>
  <c r="E924" i="7"/>
  <c r="E925" i="7"/>
  <c r="E926" i="7"/>
  <c r="E927" i="7"/>
  <c r="E928" i="7"/>
  <c r="E929" i="7"/>
  <c r="E930" i="7"/>
  <c r="E931" i="7"/>
  <c r="E932" i="7"/>
  <c r="E933" i="7"/>
  <c r="E934" i="7"/>
  <c r="E935" i="7"/>
  <c r="E936" i="7"/>
  <c r="E937" i="7"/>
  <c r="E938" i="7"/>
  <c r="E939" i="7"/>
  <c r="C769" i="7"/>
  <c r="C770" i="7"/>
  <c r="C771" i="7"/>
  <c r="C772" i="7"/>
  <c r="C773" i="7"/>
  <c r="C774" i="7"/>
  <c r="C775" i="7"/>
  <c r="C776" i="7"/>
  <c r="C777" i="7"/>
  <c r="C778" i="7"/>
  <c r="C779" i="7"/>
  <c r="C780" i="7"/>
  <c r="C781" i="7"/>
  <c r="C782"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C858" i="7"/>
  <c r="C859" i="7"/>
  <c r="C860" i="7"/>
  <c r="C861" i="7"/>
  <c r="C862" i="7"/>
  <c r="C863" i="7"/>
  <c r="C865" i="7"/>
  <c r="C866" i="7"/>
  <c r="C867" i="7"/>
  <c r="C868" i="7"/>
  <c r="C869" i="7"/>
  <c r="C870" i="7"/>
  <c r="C871" i="7"/>
  <c r="C872" i="7"/>
  <c r="C873" i="7"/>
  <c r="C874" i="7"/>
  <c r="C875" i="7"/>
  <c r="C876" i="7"/>
  <c r="C877" i="7"/>
  <c r="C878" i="7"/>
  <c r="C880" i="7"/>
  <c r="C881" i="7"/>
  <c r="C882" i="7"/>
  <c r="C883" i="7"/>
  <c r="C884" i="7"/>
  <c r="C885" i="7"/>
  <c r="C886" i="7"/>
  <c r="C887" i="7"/>
  <c r="C888" i="7"/>
  <c r="C889" i="7"/>
  <c r="C890" i="7"/>
  <c r="C891" i="7"/>
  <c r="C892" i="7"/>
  <c r="C893" i="7"/>
  <c r="C895" i="7"/>
  <c r="C896" i="7"/>
  <c r="C897" i="7"/>
  <c r="C898" i="7"/>
  <c r="C899" i="7"/>
  <c r="C900" i="7"/>
  <c r="C901" i="7"/>
  <c r="C902" i="7"/>
  <c r="C903" i="7"/>
  <c r="C904" i="7"/>
  <c r="C905" i="7"/>
  <c r="C906" i="7"/>
  <c r="C907" i="7"/>
  <c r="C908" i="7"/>
  <c r="C910" i="7"/>
  <c r="C911" i="7"/>
  <c r="C912" i="7"/>
  <c r="C913" i="7"/>
  <c r="C914" i="7"/>
  <c r="C915" i="7"/>
  <c r="C916" i="7"/>
  <c r="C917" i="7"/>
  <c r="C918" i="7"/>
  <c r="C920" i="7"/>
  <c r="C921" i="7"/>
  <c r="C922" i="7"/>
  <c r="C923" i="7"/>
  <c r="C924" i="7"/>
  <c r="C925" i="7"/>
  <c r="C926" i="7"/>
  <c r="C927" i="7"/>
  <c r="C928" i="7"/>
  <c r="C929" i="7"/>
  <c r="B919" i="7"/>
  <c r="B920" i="7"/>
  <c r="B921" i="7"/>
  <c r="B922" i="7"/>
  <c r="B923" i="7"/>
  <c r="B924" i="7"/>
  <c r="B925" i="7"/>
  <c r="B926" i="7"/>
  <c r="B927" i="7"/>
  <c r="B928" i="7"/>
  <c r="B929" i="7"/>
  <c r="B90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79" i="7"/>
  <c r="B894" i="7"/>
  <c r="B769" i="7"/>
  <c r="B579" i="7"/>
  <c r="L552" i="7"/>
  <c r="L553" i="7"/>
  <c r="L554" i="7"/>
  <c r="L555" i="7"/>
  <c r="L556" i="7"/>
  <c r="L557" i="7"/>
  <c r="L558" i="7"/>
  <c r="L559" i="7"/>
  <c r="L560" i="7"/>
  <c r="L561" i="7"/>
  <c r="J533" i="7"/>
  <c r="K533" i="7"/>
  <c r="L533" i="7"/>
  <c r="J534" i="7"/>
  <c r="K534" i="7"/>
  <c r="L534" i="7"/>
  <c r="J535" i="7"/>
  <c r="K535" i="7"/>
  <c r="L535" i="7"/>
  <c r="J536" i="7"/>
  <c r="K536" i="7"/>
  <c r="L536" i="7"/>
  <c r="J537" i="7"/>
  <c r="K537" i="7"/>
  <c r="L537" i="7"/>
  <c r="J538" i="7"/>
  <c r="K538" i="7"/>
  <c r="L538" i="7"/>
  <c r="J539" i="7"/>
  <c r="K539" i="7"/>
  <c r="L539" i="7"/>
  <c r="J540" i="7"/>
  <c r="K540" i="7"/>
  <c r="L540" i="7"/>
  <c r="J541" i="7"/>
  <c r="K541" i="7"/>
  <c r="L541" i="7"/>
  <c r="J542" i="7"/>
  <c r="K542" i="7"/>
  <c r="L542" i="7"/>
  <c r="J543" i="7"/>
  <c r="K543" i="7"/>
  <c r="L543" i="7"/>
  <c r="J544" i="7"/>
  <c r="K544" i="7"/>
  <c r="L544" i="7"/>
  <c r="J545" i="7"/>
  <c r="K545" i="7"/>
  <c r="L545" i="7"/>
  <c r="J546" i="7"/>
  <c r="K546" i="7"/>
  <c r="L546" i="7"/>
  <c r="J547" i="7"/>
  <c r="K547" i="7"/>
  <c r="L547" i="7"/>
  <c r="J548" i="7"/>
  <c r="K548" i="7"/>
  <c r="L548" i="7"/>
  <c r="J549" i="7"/>
  <c r="K549" i="7"/>
  <c r="L549" i="7"/>
  <c r="J550" i="7"/>
  <c r="K550" i="7"/>
  <c r="L550" i="7"/>
  <c r="L551" i="7"/>
  <c r="K551" i="7"/>
  <c r="J551"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7" i="7"/>
  <c r="E478" i="7"/>
  <c r="E479" i="7"/>
  <c r="E480" i="7"/>
  <c r="E481" i="7"/>
  <c r="E482" i="7"/>
  <c r="E483" i="7"/>
  <c r="E484" i="7"/>
  <c r="E485" i="7"/>
  <c r="E486" i="7"/>
  <c r="E487" i="7"/>
  <c r="E488" i="7"/>
  <c r="E489" i="7"/>
  <c r="E490" i="7"/>
  <c r="E492" i="7"/>
  <c r="E493" i="7"/>
  <c r="E494" i="7"/>
  <c r="E495" i="7"/>
  <c r="E496" i="7"/>
  <c r="E497" i="7"/>
  <c r="E498" i="7"/>
  <c r="E499" i="7"/>
  <c r="E500" i="7"/>
  <c r="E501" i="7"/>
  <c r="E502" i="7"/>
  <c r="E503" i="7"/>
  <c r="E504" i="7"/>
  <c r="E505" i="7"/>
  <c r="E507" i="7"/>
  <c r="E508" i="7"/>
  <c r="E509" i="7"/>
  <c r="E510" i="7"/>
  <c r="E511" i="7"/>
  <c r="E512" i="7"/>
  <c r="E513" i="7"/>
  <c r="E514" i="7"/>
  <c r="E515" i="7"/>
  <c r="E516" i="7"/>
  <c r="E517" i="7"/>
  <c r="E518" i="7"/>
  <c r="E519" i="7"/>
  <c r="E520" i="7"/>
  <c r="E522" i="7"/>
  <c r="E523" i="7"/>
  <c r="E524" i="7"/>
  <c r="E525" i="7"/>
  <c r="E526" i="7"/>
  <c r="E527" i="7"/>
  <c r="E528" i="7"/>
  <c r="E529" i="7"/>
  <c r="E530" i="7"/>
  <c r="E532" i="7"/>
  <c r="E533" i="7"/>
  <c r="E534" i="7"/>
  <c r="E535" i="7"/>
  <c r="E536" i="7"/>
  <c r="E537" i="7"/>
  <c r="E538" i="7"/>
  <c r="E539" i="7"/>
  <c r="E540" i="7"/>
  <c r="E541"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7" i="7"/>
  <c r="G478" i="7"/>
  <c r="G479" i="7"/>
  <c r="G480" i="7"/>
  <c r="G481" i="7"/>
  <c r="G482" i="7"/>
  <c r="G483" i="7"/>
  <c r="G484" i="7"/>
  <c r="G485" i="7"/>
  <c r="G486" i="7"/>
  <c r="G487" i="7"/>
  <c r="G488" i="7"/>
  <c r="G489" i="7"/>
  <c r="G490" i="7"/>
  <c r="G492" i="7"/>
  <c r="G493" i="7"/>
  <c r="G494" i="7"/>
  <c r="G495" i="7"/>
  <c r="G496" i="7"/>
  <c r="G497" i="7"/>
  <c r="G498" i="7"/>
  <c r="G499" i="7"/>
  <c r="G500" i="7"/>
  <c r="G501" i="7"/>
  <c r="G502" i="7"/>
  <c r="G503" i="7"/>
  <c r="G504" i="7"/>
  <c r="G505" i="7"/>
  <c r="G507" i="7"/>
  <c r="G508" i="7"/>
  <c r="G509" i="7"/>
  <c r="G510" i="7"/>
  <c r="G511" i="7"/>
  <c r="G512" i="7"/>
  <c r="G513" i="7"/>
  <c r="G514" i="7"/>
  <c r="G515" i="7"/>
  <c r="G516" i="7"/>
  <c r="G517" i="7"/>
  <c r="G518" i="7"/>
  <c r="G519" i="7"/>
  <c r="G520" i="7"/>
  <c r="G522" i="7"/>
  <c r="G523" i="7"/>
  <c r="G524" i="7"/>
  <c r="G525" i="7"/>
  <c r="G526" i="7"/>
  <c r="G527" i="7"/>
  <c r="G528" i="7"/>
  <c r="G529" i="7"/>
  <c r="G530" i="7"/>
  <c r="G532" i="7"/>
  <c r="G533" i="7"/>
  <c r="G534" i="7"/>
  <c r="G535" i="7"/>
  <c r="G536" i="7"/>
  <c r="G537" i="7"/>
  <c r="G538" i="7"/>
  <c r="G539" i="7"/>
  <c r="G540" i="7"/>
  <c r="G541" i="7"/>
  <c r="G542" i="7"/>
  <c r="G543" i="7"/>
  <c r="G544" i="7"/>
  <c r="G545" i="7"/>
  <c r="G546" i="7"/>
  <c r="G547" i="7"/>
  <c r="G548" i="7"/>
  <c r="G549" i="7"/>
  <c r="G550" i="7"/>
  <c r="G551" i="7"/>
  <c r="E542" i="7"/>
  <c r="E543" i="7"/>
  <c r="E544" i="7"/>
  <c r="E545" i="7"/>
  <c r="E546" i="7"/>
  <c r="E547" i="7"/>
  <c r="E548" i="7"/>
  <c r="E549" i="7"/>
  <c r="E550" i="7"/>
  <c r="E551"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7" i="7"/>
  <c r="C478" i="7"/>
  <c r="C479" i="7"/>
  <c r="C480" i="7"/>
  <c r="C481" i="7"/>
  <c r="C482" i="7"/>
  <c r="C483" i="7"/>
  <c r="C484" i="7"/>
  <c r="C485" i="7"/>
  <c r="C486" i="7"/>
  <c r="C487" i="7"/>
  <c r="C488" i="7"/>
  <c r="C489" i="7"/>
  <c r="C490" i="7"/>
  <c r="C492" i="7"/>
  <c r="C493" i="7"/>
  <c r="C494" i="7"/>
  <c r="C495" i="7"/>
  <c r="C496" i="7"/>
  <c r="C497" i="7"/>
  <c r="C498" i="7"/>
  <c r="C499" i="7"/>
  <c r="C500" i="7"/>
  <c r="C501" i="7"/>
  <c r="C502" i="7"/>
  <c r="C503" i="7"/>
  <c r="C504" i="7"/>
  <c r="C505" i="7"/>
  <c r="C507" i="7"/>
  <c r="C508" i="7"/>
  <c r="C509" i="7"/>
  <c r="C510" i="7"/>
  <c r="C511" i="7"/>
  <c r="C512" i="7"/>
  <c r="C513" i="7"/>
  <c r="C514" i="7"/>
  <c r="C515" i="7"/>
  <c r="C516" i="7"/>
  <c r="C517" i="7"/>
  <c r="C518" i="7"/>
  <c r="C519" i="7"/>
  <c r="C520" i="7"/>
  <c r="C522" i="7"/>
  <c r="C523" i="7"/>
  <c r="C524" i="7"/>
  <c r="C525" i="7"/>
  <c r="C526" i="7"/>
  <c r="C527" i="7"/>
  <c r="C528" i="7"/>
  <c r="C529" i="7"/>
  <c r="C530" i="7"/>
  <c r="C532" i="7"/>
  <c r="C533" i="7"/>
  <c r="C534" i="7"/>
  <c r="C535" i="7"/>
  <c r="C536" i="7"/>
  <c r="C537" i="7"/>
  <c r="C538" i="7"/>
  <c r="C539" i="7"/>
  <c r="C540" i="7"/>
  <c r="C541" i="7"/>
  <c r="B521" i="7"/>
  <c r="B531" i="7"/>
  <c r="B532" i="7"/>
  <c r="B533" i="7"/>
  <c r="B534" i="7"/>
  <c r="B535" i="7"/>
  <c r="B536" i="7"/>
  <c r="B537" i="7"/>
  <c r="B538" i="7"/>
  <c r="B539" i="7"/>
  <c r="B540" i="7"/>
  <c r="B54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91" i="7"/>
  <c r="B506" i="7"/>
  <c r="B381"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K346" i="7"/>
  <c r="K347" i="7"/>
  <c r="K348" i="7"/>
  <c r="K349" i="7"/>
  <c r="K350" i="7"/>
  <c r="K351" i="7"/>
  <c r="K352" i="7"/>
  <c r="K353" i="7"/>
  <c r="K354" i="7"/>
  <c r="K355" i="7"/>
  <c r="K356" i="7"/>
  <c r="K357" i="7"/>
  <c r="K358" i="7"/>
  <c r="K359" i="7"/>
  <c r="K360" i="7"/>
  <c r="K361" i="7"/>
  <c r="K362" i="7"/>
  <c r="L345" i="7"/>
  <c r="K345" i="7"/>
  <c r="C345" i="7"/>
  <c r="C346" i="7"/>
  <c r="C347" i="7"/>
  <c r="C348" i="7"/>
  <c r="C349" i="7"/>
  <c r="C350" i="7"/>
  <c r="C351" i="7"/>
  <c r="C352" i="7"/>
  <c r="C353"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E268" i="7"/>
  <c r="E269" i="7"/>
  <c r="E270" i="7"/>
  <c r="E271" i="7"/>
  <c r="E272" i="7"/>
  <c r="E273" i="7"/>
  <c r="E274" i="7"/>
  <c r="E275" i="7"/>
  <c r="E276" i="7"/>
  <c r="E277" i="7"/>
  <c r="E278" i="7"/>
  <c r="E279" i="7"/>
  <c r="E280" i="7"/>
  <c r="E281" i="7"/>
  <c r="E282" i="7"/>
  <c r="G268" i="7"/>
  <c r="G269" i="7"/>
  <c r="G270" i="7"/>
  <c r="G271" i="7"/>
  <c r="G272" i="7"/>
  <c r="G273" i="7"/>
  <c r="G274" i="7"/>
  <c r="G275" i="7"/>
  <c r="G276" i="7"/>
  <c r="G277" i="7"/>
  <c r="G278" i="7"/>
  <c r="G279" i="7"/>
  <c r="G280" i="7"/>
  <c r="G281" i="7"/>
  <c r="G282" i="7"/>
  <c r="G283" i="7"/>
  <c r="G284" i="7"/>
  <c r="G285" i="7"/>
  <c r="G286" i="7"/>
  <c r="G287" i="7"/>
  <c r="G289" i="7"/>
  <c r="G290" i="7"/>
  <c r="G291" i="7"/>
  <c r="G292" i="7"/>
  <c r="G293" i="7"/>
  <c r="G294" i="7"/>
  <c r="G295" i="7"/>
  <c r="G296" i="7"/>
  <c r="G297" i="7"/>
  <c r="G298" i="7"/>
  <c r="G299" i="7"/>
  <c r="G300" i="7"/>
  <c r="G301" i="7"/>
  <c r="G302" i="7"/>
  <c r="G304" i="7"/>
  <c r="G305" i="7"/>
  <c r="G306" i="7"/>
  <c r="G307" i="7"/>
  <c r="G308" i="7"/>
  <c r="G309" i="7"/>
  <c r="G310" i="7"/>
  <c r="G311" i="7"/>
  <c r="G312" i="7"/>
  <c r="G313" i="7"/>
  <c r="G314" i="7"/>
  <c r="G315" i="7"/>
  <c r="G316" i="7"/>
  <c r="G317" i="7"/>
  <c r="G319" i="7"/>
  <c r="G320" i="7"/>
  <c r="G321" i="7"/>
  <c r="G322" i="7"/>
  <c r="G323" i="7"/>
  <c r="G324" i="7"/>
  <c r="G325" i="7"/>
  <c r="G326" i="7"/>
  <c r="G327" i="7"/>
  <c r="G328" i="7"/>
  <c r="G329" i="7"/>
  <c r="G330" i="7"/>
  <c r="G331" i="7"/>
  <c r="G332" i="7"/>
  <c r="G334" i="7"/>
  <c r="G335" i="7"/>
  <c r="G336" i="7"/>
  <c r="G337" i="7"/>
  <c r="G338" i="7"/>
  <c r="G339" i="7"/>
  <c r="G340" i="7"/>
  <c r="G341" i="7"/>
  <c r="G342"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E283" i="7"/>
  <c r="E284" i="7"/>
  <c r="E285" i="7"/>
  <c r="E286" i="7"/>
  <c r="E287" i="7"/>
  <c r="E289" i="7"/>
  <c r="E290" i="7"/>
  <c r="E291" i="7"/>
  <c r="E292" i="7"/>
  <c r="E293" i="7"/>
  <c r="E294" i="7"/>
  <c r="E295" i="7"/>
  <c r="E296" i="7"/>
  <c r="E297" i="7"/>
  <c r="E298" i="7"/>
  <c r="E299" i="7"/>
  <c r="E300" i="7"/>
  <c r="E301" i="7"/>
  <c r="E302" i="7"/>
  <c r="E304" i="7"/>
  <c r="E305" i="7"/>
  <c r="E306" i="7"/>
  <c r="E307" i="7"/>
  <c r="E308" i="7"/>
  <c r="E309" i="7"/>
  <c r="E310" i="7"/>
  <c r="E311" i="7"/>
  <c r="E312" i="7"/>
  <c r="E313" i="7"/>
  <c r="E314" i="7"/>
  <c r="E315" i="7"/>
  <c r="E316" i="7"/>
  <c r="E317" i="7"/>
  <c r="E319" i="7"/>
  <c r="E320" i="7"/>
  <c r="E321" i="7"/>
  <c r="E322" i="7"/>
  <c r="E323" i="7"/>
  <c r="E324" i="7"/>
  <c r="E325" i="7"/>
  <c r="E326" i="7"/>
  <c r="E327" i="7"/>
  <c r="E328" i="7"/>
  <c r="E329" i="7"/>
  <c r="E330" i="7"/>
  <c r="E331" i="7"/>
  <c r="E332" i="7"/>
  <c r="E334" i="7"/>
  <c r="E335" i="7"/>
  <c r="E336" i="7"/>
  <c r="E337" i="7"/>
  <c r="E338" i="7"/>
  <c r="E339" i="7"/>
  <c r="E340" i="7"/>
  <c r="E341" i="7"/>
  <c r="E342" i="7"/>
  <c r="E344" i="7"/>
  <c r="E345" i="7"/>
  <c r="E346" i="7"/>
  <c r="E347" i="7"/>
  <c r="E348" i="7"/>
  <c r="E349" i="7"/>
  <c r="E350" i="7"/>
  <c r="E351" i="7"/>
  <c r="E352" i="7"/>
  <c r="E353" i="7"/>
  <c r="E354" i="7"/>
  <c r="E355" i="7"/>
  <c r="E357" i="7"/>
  <c r="E358" i="7"/>
  <c r="E359" i="7"/>
  <c r="E360" i="7"/>
  <c r="E361" i="7"/>
  <c r="E362" i="7"/>
  <c r="E363" i="7"/>
  <c r="E356" i="7"/>
  <c r="B282" i="7"/>
  <c r="C282" i="7"/>
  <c r="B283" i="7"/>
  <c r="C283" i="7"/>
  <c r="B284" i="7"/>
  <c r="C284" i="7"/>
  <c r="B285" i="7"/>
  <c r="C285" i="7"/>
  <c r="B286" i="7"/>
  <c r="C286" i="7"/>
  <c r="B287" i="7"/>
  <c r="C287" i="7"/>
  <c r="B288" i="7"/>
  <c r="C289" i="7"/>
  <c r="C290" i="7"/>
  <c r="C291" i="7"/>
  <c r="C292" i="7"/>
  <c r="C293" i="7"/>
  <c r="C294" i="7"/>
  <c r="C295" i="7"/>
  <c r="C296" i="7"/>
  <c r="C297" i="7"/>
  <c r="C298" i="7"/>
  <c r="C299" i="7"/>
  <c r="C300" i="7"/>
  <c r="C301" i="7"/>
  <c r="C302" i="7"/>
  <c r="B303" i="7"/>
  <c r="C304" i="7"/>
  <c r="C305" i="7"/>
  <c r="C306" i="7"/>
  <c r="C307" i="7"/>
  <c r="C308" i="7"/>
  <c r="C309" i="7"/>
  <c r="C310" i="7"/>
  <c r="C311" i="7"/>
  <c r="C312" i="7"/>
  <c r="C313" i="7"/>
  <c r="C314" i="7"/>
  <c r="C315" i="7"/>
  <c r="C316" i="7"/>
  <c r="C317" i="7"/>
  <c r="B318" i="7"/>
  <c r="C319" i="7"/>
  <c r="C320" i="7"/>
  <c r="C321" i="7"/>
  <c r="C322" i="7"/>
  <c r="C323" i="7"/>
  <c r="C324" i="7"/>
  <c r="C325" i="7"/>
  <c r="C326" i="7"/>
  <c r="C327" i="7"/>
  <c r="C328" i="7"/>
  <c r="C329" i="7"/>
  <c r="C330" i="7"/>
  <c r="C331" i="7"/>
  <c r="C332" i="7"/>
  <c r="B333" i="7"/>
  <c r="C334" i="7"/>
  <c r="C335" i="7"/>
  <c r="C336" i="7"/>
  <c r="C337" i="7"/>
  <c r="C338" i="7"/>
  <c r="C339" i="7"/>
  <c r="C340" i="7"/>
  <c r="C341" i="7"/>
  <c r="C342" i="7"/>
  <c r="B343" i="7"/>
  <c r="C344" i="7"/>
  <c r="B345" i="7"/>
  <c r="B346" i="7"/>
  <c r="B347" i="7"/>
  <c r="B348" i="7"/>
  <c r="B349" i="7"/>
  <c r="B350" i="7"/>
  <c r="B351" i="7"/>
  <c r="B352" i="7"/>
  <c r="B353" i="7"/>
  <c r="B344" i="7"/>
  <c r="K52" i="9" l="1"/>
  <c r="H896" i="7"/>
  <c r="H891" i="7"/>
  <c r="H887" i="7"/>
  <c r="H883" i="7"/>
  <c r="H878" i="7"/>
  <c r="H874" i="7"/>
  <c r="H870" i="7"/>
  <c r="H866" i="7"/>
  <c r="H949" i="7"/>
  <c r="H945" i="7"/>
  <c r="H941" i="7"/>
  <c r="H937" i="7"/>
  <c r="H933" i="7"/>
  <c r="H929" i="7"/>
  <c r="H925" i="7"/>
  <c r="H921" i="7"/>
  <c r="F937" i="7"/>
  <c r="F933" i="7"/>
  <c r="F929" i="7"/>
  <c r="F925" i="7"/>
  <c r="F921" i="7"/>
  <c r="F924" i="7"/>
  <c r="H893" i="7"/>
  <c r="H889" i="7"/>
  <c r="H885" i="7"/>
  <c r="H881" i="7"/>
  <c r="H876" i="7"/>
  <c r="H872" i="7"/>
  <c r="H868" i="7"/>
  <c r="D769" i="7"/>
  <c r="H947" i="7"/>
  <c r="H943" i="7"/>
  <c r="H939" i="7"/>
  <c r="H935" i="7"/>
  <c r="H931" i="7"/>
  <c r="H927" i="7"/>
  <c r="H923" i="7"/>
  <c r="F939" i="7"/>
  <c r="F935" i="7"/>
  <c r="F931" i="7"/>
  <c r="F927" i="7"/>
  <c r="G155" i="7"/>
  <c r="E155" i="7"/>
  <c r="C155" i="7"/>
  <c r="G145" i="7"/>
  <c r="E145" i="7"/>
  <c r="C145" i="7"/>
  <c r="G130" i="7"/>
  <c r="E130" i="7"/>
  <c r="C130" i="7"/>
  <c r="G115" i="7"/>
  <c r="E115" i="7"/>
  <c r="C115" i="7"/>
  <c r="G100" i="7"/>
  <c r="E100" i="7"/>
  <c r="C100" i="7"/>
  <c r="E476" i="7" l="1"/>
  <c r="E864" i="7"/>
  <c r="E674" i="7"/>
  <c r="C689" i="7"/>
  <c r="C879" i="7"/>
  <c r="D879" i="7" s="1"/>
  <c r="G521" i="7"/>
  <c r="G909" i="7"/>
  <c r="H909" i="7" s="1"/>
  <c r="G719" i="7"/>
  <c r="C531" i="7"/>
  <c r="C729" i="7"/>
  <c r="C919" i="7"/>
  <c r="D919" i="7" s="1"/>
  <c r="G476" i="7"/>
  <c r="G864" i="7"/>
  <c r="G674" i="7"/>
  <c r="E491" i="7"/>
  <c r="E689" i="7"/>
  <c r="E879" i="7"/>
  <c r="F879" i="7" s="1"/>
  <c r="C506" i="7"/>
  <c r="C704" i="7"/>
  <c r="C894" i="7"/>
  <c r="D894" i="7" s="1"/>
  <c r="E531" i="7"/>
  <c r="E729" i="7"/>
  <c r="E919" i="7"/>
  <c r="F919" i="7" s="1"/>
  <c r="G491" i="7"/>
  <c r="G879" i="7"/>
  <c r="H879" i="7" s="1"/>
  <c r="G689" i="7"/>
  <c r="E506" i="7"/>
  <c r="E894" i="7"/>
  <c r="F894" i="7" s="1"/>
  <c r="E704" i="7"/>
  <c r="C909" i="7"/>
  <c r="D909" i="7" s="1"/>
  <c r="C719" i="7"/>
  <c r="G531" i="7"/>
  <c r="G919" i="7"/>
  <c r="H919" i="7" s="1"/>
  <c r="G729" i="7"/>
  <c r="C476" i="7"/>
  <c r="C674" i="7"/>
  <c r="C864" i="7"/>
  <c r="G506" i="7"/>
  <c r="G704" i="7"/>
  <c r="G894" i="7"/>
  <c r="H894" i="7" s="1"/>
  <c r="E521" i="7"/>
  <c r="E909" i="7"/>
  <c r="F909" i="7" s="1"/>
  <c r="E719" i="7"/>
  <c r="C303" i="7"/>
  <c r="C491" i="7"/>
  <c r="C333" i="7"/>
  <c r="C521" i="7"/>
  <c r="G318" i="7"/>
  <c r="E333" i="7"/>
  <c r="E288" i="7"/>
  <c r="G333" i="7"/>
  <c r="G288" i="7"/>
  <c r="E303" i="7"/>
  <c r="E343" i="7"/>
  <c r="G303" i="7"/>
  <c r="E318" i="7"/>
  <c r="G343" i="7"/>
  <c r="C288" i="7"/>
  <c r="C343" i="7"/>
  <c r="C318" i="7"/>
  <c r="B154" i="7"/>
  <c r="B129" i="7"/>
  <c r="B116" i="7"/>
  <c r="B117" i="7"/>
  <c r="B118" i="7"/>
  <c r="B119" i="7"/>
  <c r="B120" i="7"/>
  <c r="B121" i="7"/>
  <c r="B122" i="7"/>
  <c r="B123" i="7"/>
  <c r="B124" i="7"/>
  <c r="B125" i="7"/>
  <c r="B126" i="7"/>
  <c r="B127" i="7"/>
  <c r="B128" i="7"/>
  <c r="B146" i="7"/>
  <c r="B147" i="7"/>
  <c r="B148" i="7"/>
  <c r="B149" i="7"/>
  <c r="B150" i="7"/>
  <c r="B151" i="7"/>
  <c r="B152" i="7"/>
  <c r="B153" i="7"/>
  <c r="B101" i="7"/>
  <c r="B102" i="7"/>
  <c r="B103" i="7"/>
  <c r="B104" i="7"/>
  <c r="B105" i="7"/>
  <c r="B106" i="7"/>
  <c r="B107" i="7"/>
  <c r="B108" i="7"/>
  <c r="B109" i="7"/>
  <c r="B110" i="7"/>
  <c r="B111" i="7"/>
  <c r="B112" i="7"/>
  <c r="B113" i="7"/>
  <c r="B114" i="7"/>
  <c r="B131" i="7"/>
  <c r="B132" i="7"/>
  <c r="B133" i="7"/>
  <c r="B134" i="7"/>
  <c r="B135" i="7"/>
  <c r="B136" i="7"/>
  <c r="B137" i="7"/>
  <c r="B138" i="7"/>
  <c r="B139" i="7"/>
  <c r="B140" i="7"/>
  <c r="B141" i="7"/>
  <c r="B142" i="7"/>
  <c r="B143" i="7"/>
  <c r="B144" i="7"/>
  <c r="M67" i="1"/>
  <c r="F10" i="1" s="1"/>
  <c r="K67" i="1"/>
  <c r="F9" i="1" s="1"/>
  <c r="I67" i="1"/>
  <c r="F8" i="1" s="1"/>
  <c r="D521" i="7" l="1"/>
  <c r="H521" i="7"/>
  <c r="D686" i="7"/>
  <c r="D698" i="7"/>
  <c r="D710" i="7"/>
  <c r="D718" i="7"/>
  <c r="D726" i="7"/>
  <c r="F678" i="7"/>
  <c r="F686" i="7"/>
  <c r="F694" i="7"/>
  <c r="F701" i="7"/>
  <c r="F710" i="7"/>
  <c r="F716" i="7"/>
  <c r="F724" i="7"/>
  <c r="H677" i="7"/>
  <c r="H681" i="7"/>
  <c r="H685" i="7"/>
  <c r="H690" i="7"/>
  <c r="H694" i="7"/>
  <c r="H698" i="7"/>
  <c r="H702" i="7"/>
  <c r="H707" i="7"/>
  <c r="H711" i="7"/>
  <c r="H715" i="7"/>
  <c r="H720" i="7"/>
  <c r="H724" i="7"/>
  <c r="H728" i="7"/>
  <c r="F731" i="7"/>
  <c r="F735" i="7"/>
  <c r="F739" i="7"/>
  <c r="F743" i="7"/>
  <c r="F747" i="7"/>
  <c r="H731" i="7"/>
  <c r="H735" i="7"/>
  <c r="H739" i="7"/>
  <c r="H743" i="7"/>
  <c r="H747" i="7"/>
  <c r="H751" i="7"/>
  <c r="H755" i="7"/>
  <c r="H759" i="7"/>
  <c r="D733" i="7"/>
  <c r="D737" i="7"/>
  <c r="H609" i="7"/>
  <c r="F602" i="7"/>
  <c r="F606" i="7"/>
  <c r="F610" i="7"/>
  <c r="D581" i="7"/>
  <c r="D585" i="7"/>
  <c r="D589" i="7"/>
  <c r="D593" i="7"/>
  <c r="D597" i="7"/>
  <c r="D601" i="7"/>
  <c r="D605" i="7"/>
  <c r="D609" i="7"/>
  <c r="D682" i="7"/>
  <c r="D688" i="7"/>
  <c r="D701" i="7"/>
  <c r="D713" i="7"/>
  <c r="D720" i="7"/>
  <c r="D727" i="7"/>
  <c r="F681" i="7"/>
  <c r="F688" i="7"/>
  <c r="F695" i="7"/>
  <c r="F703" i="7"/>
  <c r="F711" i="7"/>
  <c r="F718" i="7"/>
  <c r="F727" i="7"/>
  <c r="H678" i="7"/>
  <c r="H682" i="7"/>
  <c r="H686" i="7"/>
  <c r="H691" i="7"/>
  <c r="H695" i="7"/>
  <c r="H699" i="7"/>
  <c r="H703" i="7"/>
  <c r="H708" i="7"/>
  <c r="H712" i="7"/>
  <c r="H716" i="7"/>
  <c r="H721" i="7"/>
  <c r="H725" i="7"/>
  <c r="F732" i="7"/>
  <c r="F736" i="7"/>
  <c r="F740" i="7"/>
  <c r="F744" i="7"/>
  <c r="F748" i="7"/>
  <c r="H732" i="7"/>
  <c r="H736" i="7"/>
  <c r="H740" i="7"/>
  <c r="H744" i="7"/>
  <c r="H748" i="7"/>
  <c r="H752" i="7"/>
  <c r="H756" i="7"/>
  <c r="H730" i="7"/>
  <c r="D734" i="7"/>
  <c r="D738" i="7"/>
  <c r="H610" i="7"/>
  <c r="F599" i="7"/>
  <c r="F603" i="7"/>
  <c r="F607" i="7"/>
  <c r="F611" i="7"/>
  <c r="D582" i="7"/>
  <c r="D586" i="7"/>
  <c r="D590" i="7"/>
  <c r="D594" i="7"/>
  <c r="D598" i="7"/>
  <c r="D602" i="7"/>
  <c r="D606" i="7"/>
  <c r="D610" i="7"/>
  <c r="D675" i="7"/>
  <c r="D692" i="7"/>
  <c r="D705" i="7"/>
  <c r="D714" i="7"/>
  <c r="D722" i="7"/>
  <c r="F676" i="7"/>
  <c r="F682" i="7"/>
  <c r="F690" i="7"/>
  <c r="F698" i="7"/>
  <c r="F706" i="7"/>
  <c r="F712" i="7"/>
  <c r="F721" i="7"/>
  <c r="F728" i="7"/>
  <c r="H679" i="7"/>
  <c r="H683" i="7"/>
  <c r="H687" i="7"/>
  <c r="H692" i="7"/>
  <c r="H696" i="7"/>
  <c r="H700" i="7"/>
  <c r="H705" i="7"/>
  <c r="H709" i="7"/>
  <c r="H713" i="7"/>
  <c r="H717" i="7"/>
  <c r="H722" i="7"/>
  <c r="H726" i="7"/>
  <c r="F733" i="7"/>
  <c r="F737" i="7"/>
  <c r="F741" i="7"/>
  <c r="F745" i="7"/>
  <c r="F749" i="7"/>
  <c r="H733" i="7"/>
  <c r="H737" i="7"/>
  <c r="H741" i="7"/>
  <c r="H745" i="7"/>
  <c r="H749" i="7"/>
  <c r="H753" i="7"/>
  <c r="H757" i="7"/>
  <c r="D731" i="7"/>
  <c r="D735" i="7"/>
  <c r="D739" i="7"/>
  <c r="H611" i="7"/>
  <c r="F600" i="7"/>
  <c r="F604" i="7"/>
  <c r="F608" i="7"/>
  <c r="D579" i="7"/>
  <c r="D583" i="7"/>
  <c r="D587" i="7"/>
  <c r="D591" i="7"/>
  <c r="D595" i="7"/>
  <c r="D599" i="7"/>
  <c r="D603" i="7"/>
  <c r="D607" i="7"/>
  <c r="D611" i="7"/>
  <c r="D678" i="7"/>
  <c r="D696" i="7"/>
  <c r="D707" i="7"/>
  <c r="D715" i="7"/>
  <c r="D724" i="7"/>
  <c r="F677" i="7"/>
  <c r="F684" i="7"/>
  <c r="F693" i="7"/>
  <c r="F699" i="7"/>
  <c r="F707" i="7"/>
  <c r="F715" i="7"/>
  <c r="F723" i="7"/>
  <c r="H675" i="7"/>
  <c r="H680" i="7"/>
  <c r="H684" i="7"/>
  <c r="H688" i="7"/>
  <c r="H693" i="7"/>
  <c r="H697" i="7"/>
  <c r="H701" i="7"/>
  <c r="H706" i="7"/>
  <c r="H710" i="7"/>
  <c r="H714" i="7"/>
  <c r="H718" i="7"/>
  <c r="H723" i="7"/>
  <c r="H727" i="7"/>
  <c r="F734" i="7"/>
  <c r="F738" i="7"/>
  <c r="F742" i="7"/>
  <c r="F746" i="7"/>
  <c r="F730" i="7"/>
  <c r="H734" i="7"/>
  <c r="H738" i="7"/>
  <c r="H742" i="7"/>
  <c r="H746" i="7"/>
  <c r="H750" i="7"/>
  <c r="H754" i="7"/>
  <c r="H758" i="7"/>
  <c r="D732" i="7"/>
  <c r="D736" i="7"/>
  <c r="D730" i="7"/>
  <c r="F601" i="7"/>
  <c r="F605" i="7"/>
  <c r="F609" i="7"/>
  <c r="D580" i="7"/>
  <c r="D584" i="7"/>
  <c r="D588" i="7"/>
  <c r="D592" i="7"/>
  <c r="D596" i="7"/>
  <c r="D600" i="7"/>
  <c r="D604" i="7"/>
  <c r="D608" i="7"/>
  <c r="F714" i="7"/>
  <c r="F691" i="7"/>
  <c r="D723" i="7"/>
  <c r="D700" i="7"/>
  <c r="D702" i="7"/>
  <c r="F726" i="7"/>
  <c r="F709" i="7"/>
  <c r="F692" i="7"/>
  <c r="F675" i="7"/>
  <c r="D712" i="7"/>
  <c r="D694" i="7"/>
  <c r="D677" i="7"/>
  <c r="D683" i="7"/>
  <c r="F702" i="7"/>
  <c r="D711" i="7"/>
  <c r="D691" i="7"/>
  <c r="F683" i="7"/>
  <c r="D721" i="7"/>
  <c r="D680" i="7"/>
  <c r="F708" i="7"/>
  <c r="F685" i="7"/>
  <c r="D717" i="7"/>
  <c r="D693" i="7"/>
  <c r="D697" i="7"/>
  <c r="F722" i="7"/>
  <c r="F705" i="7"/>
  <c r="F687" i="7"/>
  <c r="D725" i="7"/>
  <c r="D708" i="7"/>
  <c r="D690" i="7"/>
  <c r="D684" i="7"/>
  <c r="D679" i="7"/>
  <c r="F725" i="7"/>
  <c r="F680" i="7"/>
  <c r="D687" i="7"/>
  <c r="F717" i="7"/>
  <c r="D703" i="7"/>
  <c r="F720" i="7"/>
  <c r="F697" i="7"/>
  <c r="D728" i="7"/>
  <c r="D706" i="7"/>
  <c r="D709" i="7"/>
  <c r="H676" i="7"/>
  <c r="F713" i="7"/>
  <c r="F696" i="7"/>
  <c r="F679" i="7"/>
  <c r="D716" i="7"/>
  <c r="D699" i="7"/>
  <c r="D681" i="7"/>
  <c r="D676" i="7"/>
  <c r="F700" i="7"/>
  <c r="D685" i="7"/>
  <c r="F689" i="7"/>
  <c r="H719" i="7"/>
  <c r="D689" i="7"/>
  <c r="F719" i="7"/>
  <c r="D719" i="7"/>
  <c r="H729" i="7"/>
  <c r="H689" i="7"/>
  <c r="F729" i="7"/>
  <c r="D729" i="7"/>
  <c r="H704" i="7"/>
  <c r="D704" i="7"/>
  <c r="F704" i="7"/>
  <c r="H535" i="7"/>
  <c r="H551" i="7"/>
  <c r="H532" i="7"/>
  <c r="F542" i="7"/>
  <c r="H538" i="7"/>
  <c r="H554" i="7"/>
  <c r="F534" i="7"/>
  <c r="F545" i="7"/>
  <c r="H534" i="7"/>
  <c r="H546" i="7"/>
  <c r="H556" i="7"/>
  <c r="F537" i="7"/>
  <c r="F548" i="7"/>
  <c r="H548" i="7"/>
  <c r="H559" i="7"/>
  <c r="F540" i="7"/>
  <c r="F550" i="7"/>
  <c r="D540" i="7"/>
  <c r="D523" i="7"/>
  <c r="D411" i="7"/>
  <c r="D395" i="7"/>
  <c r="H527" i="7"/>
  <c r="H415" i="7"/>
  <c r="F520" i="7"/>
  <c r="F417" i="7"/>
  <c r="F401" i="7"/>
  <c r="D526" i="7"/>
  <c r="D414" i="7"/>
  <c r="D398" i="7"/>
  <c r="D382" i="7"/>
  <c r="H418" i="7"/>
  <c r="F519" i="7"/>
  <c r="F416" i="7"/>
  <c r="D538" i="7"/>
  <c r="D520" i="7"/>
  <c r="D409" i="7"/>
  <c r="D393" i="7"/>
  <c r="H529" i="7"/>
  <c r="H417" i="7"/>
  <c r="F518" i="7"/>
  <c r="F411" i="7"/>
  <c r="D537" i="7"/>
  <c r="D519" i="7"/>
  <c r="D408" i="7"/>
  <c r="D392" i="7"/>
  <c r="H524" i="7"/>
  <c r="H412" i="7"/>
  <c r="F517" i="7"/>
  <c r="F410" i="7"/>
  <c r="F541" i="7"/>
  <c r="H550" i="7"/>
  <c r="F538" i="7"/>
  <c r="H547" i="7"/>
  <c r="F551" i="7"/>
  <c r="F535" i="7"/>
  <c r="H533" i="7"/>
  <c r="F547" i="7"/>
  <c r="H562" i="7"/>
  <c r="D419" i="7"/>
  <c r="F512" i="7"/>
  <c r="D517" i="7"/>
  <c r="H526" i="7"/>
  <c r="F408" i="7"/>
  <c r="D401" i="7"/>
  <c r="F527" i="7"/>
  <c r="D528" i="7"/>
  <c r="D384" i="7"/>
  <c r="F418" i="7"/>
  <c r="F549" i="7"/>
  <c r="H558" i="7"/>
  <c r="F543" i="7"/>
  <c r="D536" i="7"/>
  <c r="D518" i="7"/>
  <c r="D407" i="7"/>
  <c r="D391" i="7"/>
  <c r="H523" i="7"/>
  <c r="H411" i="7"/>
  <c r="F516" i="7"/>
  <c r="F413" i="7"/>
  <c r="D539" i="7"/>
  <c r="D522" i="7"/>
  <c r="D410" i="7"/>
  <c r="D394" i="7"/>
  <c r="H530" i="7"/>
  <c r="H414" i="7"/>
  <c r="F515" i="7"/>
  <c r="F412" i="7"/>
  <c r="D534" i="7"/>
  <c r="D421" i="7"/>
  <c r="D405" i="7"/>
  <c r="D389" i="7"/>
  <c r="H525" i="7"/>
  <c r="H413" i="7"/>
  <c r="F514" i="7"/>
  <c r="F407" i="7"/>
  <c r="D533" i="7"/>
  <c r="D420" i="7"/>
  <c r="D404" i="7"/>
  <c r="D388" i="7"/>
  <c r="H519" i="7"/>
  <c r="F530" i="7"/>
  <c r="F513" i="7"/>
  <c r="F406" i="7"/>
  <c r="F536" i="7"/>
  <c r="H542" i="7"/>
  <c r="F533" i="7"/>
  <c r="H545" i="7"/>
  <c r="H543" i="7"/>
  <c r="D403" i="7"/>
  <c r="F409" i="7"/>
  <c r="D406" i="7"/>
  <c r="F528" i="7"/>
  <c r="D529" i="7"/>
  <c r="D385" i="7"/>
  <c r="F419" i="7"/>
  <c r="D416" i="7"/>
  <c r="H420" i="7"/>
  <c r="F402" i="7"/>
  <c r="H560" i="7"/>
  <c r="H541" i="7"/>
  <c r="H539" i="7"/>
  <c r="D527" i="7"/>
  <c r="D415" i="7"/>
  <c r="D399" i="7"/>
  <c r="D383" i="7"/>
  <c r="H419" i="7"/>
  <c r="F525" i="7"/>
  <c r="F421" i="7"/>
  <c r="F405" i="7"/>
  <c r="D530" i="7"/>
  <c r="D418" i="7"/>
  <c r="D402" i="7"/>
  <c r="D386" i="7"/>
  <c r="H522" i="7"/>
  <c r="F524" i="7"/>
  <c r="F420" i="7"/>
  <c r="F404" i="7"/>
  <c r="D525" i="7"/>
  <c r="D413" i="7"/>
  <c r="D397" i="7"/>
  <c r="D381" i="7"/>
  <c r="H421" i="7"/>
  <c r="F523" i="7"/>
  <c r="F415" i="7"/>
  <c r="D541" i="7"/>
  <c r="D524" i="7"/>
  <c r="D412" i="7"/>
  <c r="D396" i="7"/>
  <c r="H528" i="7"/>
  <c r="H416" i="7"/>
  <c r="F522" i="7"/>
  <c r="F414" i="7"/>
  <c r="F546" i="7"/>
  <c r="H555" i="7"/>
  <c r="F544" i="7"/>
  <c r="H552" i="7"/>
  <c r="F539" i="7"/>
  <c r="H553" i="7"/>
  <c r="H537" i="7"/>
  <c r="H540" i="7"/>
  <c r="H549" i="7"/>
  <c r="H536" i="7"/>
  <c r="H561" i="7"/>
  <c r="D532" i="7"/>
  <c r="D387" i="7"/>
  <c r="H518" i="7"/>
  <c r="F529" i="7"/>
  <c r="D535" i="7"/>
  <c r="D390" i="7"/>
  <c r="F511" i="7"/>
  <c r="D417" i="7"/>
  <c r="H520" i="7"/>
  <c r="F403" i="7"/>
  <c r="D400" i="7"/>
  <c r="F526" i="7"/>
  <c r="F532" i="7"/>
  <c r="H557" i="7"/>
  <c r="H544" i="7"/>
  <c r="F521" i="7"/>
  <c r="F531" i="7"/>
  <c r="D531" i="7"/>
  <c r="H531" i="7"/>
  <c r="H288" i="7"/>
  <c r="F350" i="7"/>
  <c r="F360" i="7"/>
  <c r="H354" i="7"/>
  <c r="H365" i="7"/>
  <c r="F352" i="7"/>
  <c r="F363" i="7"/>
  <c r="H346" i="7"/>
  <c r="H357" i="7"/>
  <c r="H368" i="7"/>
  <c r="F345" i="7"/>
  <c r="F355" i="7"/>
  <c r="H349" i="7"/>
  <c r="H360" i="7"/>
  <c r="H370" i="7"/>
  <c r="F346" i="7"/>
  <c r="F347" i="7"/>
  <c r="F358" i="7"/>
  <c r="H352" i="7"/>
  <c r="H362" i="7"/>
  <c r="H373" i="7"/>
  <c r="D295" i="7"/>
  <c r="D283" i="7"/>
  <c r="H293" i="7"/>
  <c r="H276" i="7"/>
  <c r="F275" i="7"/>
  <c r="D273" i="7"/>
  <c r="D257" i="7"/>
  <c r="D241" i="7"/>
  <c r="D225" i="7"/>
  <c r="D209" i="7"/>
  <c r="D193" i="7"/>
  <c r="F252" i="7"/>
  <c r="F236" i="7"/>
  <c r="F220" i="7"/>
  <c r="H259" i="7"/>
  <c r="H243" i="7"/>
  <c r="H227" i="7"/>
  <c r="D294" i="7"/>
  <c r="F285" i="7"/>
  <c r="H283" i="7"/>
  <c r="F282" i="7"/>
  <c r="D280" i="7"/>
  <c r="D264" i="7"/>
  <c r="D248" i="7"/>
  <c r="D232" i="7"/>
  <c r="D216" i="7"/>
  <c r="D200" i="7"/>
  <c r="F259" i="7"/>
  <c r="F243" i="7"/>
  <c r="F227" i="7"/>
  <c r="H266" i="7"/>
  <c r="H250" i="7"/>
  <c r="H234" i="7"/>
  <c r="D346" i="7"/>
  <c r="D284" i="7"/>
  <c r="F284" i="7"/>
  <c r="H282" i="7"/>
  <c r="F281" i="7"/>
  <c r="D279" i="7"/>
  <c r="D263" i="7"/>
  <c r="D247" i="7"/>
  <c r="D231" i="7"/>
  <c r="D215" i="7"/>
  <c r="D199" i="7"/>
  <c r="F258" i="7"/>
  <c r="F242" i="7"/>
  <c r="F226" i="7"/>
  <c r="H265" i="7"/>
  <c r="H249" i="7"/>
  <c r="H233" i="7"/>
  <c r="D349" i="7"/>
  <c r="D292" i="7"/>
  <c r="F283" i="7"/>
  <c r="H281" i="7"/>
  <c r="F280" i="7"/>
  <c r="D278" i="7"/>
  <c r="D262" i="7"/>
  <c r="D246" i="7"/>
  <c r="D230" i="7"/>
  <c r="D214" i="7"/>
  <c r="D198" i="7"/>
  <c r="F257" i="7"/>
  <c r="F241" i="7"/>
  <c r="F225" i="7"/>
  <c r="H264" i="7"/>
  <c r="H248" i="7"/>
  <c r="H232" i="7"/>
  <c r="D348" i="7"/>
  <c r="H366" i="7"/>
  <c r="H345" i="7"/>
  <c r="F348" i="7"/>
  <c r="H358" i="7"/>
  <c r="F356" i="7"/>
  <c r="H371" i="7"/>
  <c r="H355" i="7"/>
  <c r="F357" i="7"/>
  <c r="D291" i="7"/>
  <c r="H289" i="7"/>
  <c r="H272" i="7"/>
  <c r="F271" i="7"/>
  <c r="D253" i="7"/>
  <c r="D221" i="7"/>
  <c r="F264" i="7"/>
  <c r="F232" i="7"/>
  <c r="H255" i="7"/>
  <c r="D287" i="7"/>
  <c r="F291" i="7"/>
  <c r="H284" i="7"/>
  <c r="H268" i="7"/>
  <c r="D281" i="7"/>
  <c r="D265" i="7"/>
  <c r="D249" i="7"/>
  <c r="D233" i="7"/>
  <c r="D217" i="7"/>
  <c r="D201" i="7"/>
  <c r="F260" i="7"/>
  <c r="F244" i="7"/>
  <c r="F228" i="7"/>
  <c r="H267" i="7"/>
  <c r="H251" i="7"/>
  <c r="H235" i="7"/>
  <c r="D351" i="7"/>
  <c r="F294" i="7"/>
  <c r="H292" i="7"/>
  <c r="H275" i="7"/>
  <c r="F274" i="7"/>
  <c r="D272" i="7"/>
  <c r="D256" i="7"/>
  <c r="D240" i="7"/>
  <c r="D224" i="7"/>
  <c r="D208" i="7"/>
  <c r="F267" i="7"/>
  <c r="F251" i="7"/>
  <c r="F235" i="7"/>
  <c r="F219" i="7"/>
  <c r="H258" i="7"/>
  <c r="H242" i="7"/>
  <c r="H226" i="7"/>
  <c r="D289" i="7"/>
  <c r="F293" i="7"/>
  <c r="H291" i="7"/>
  <c r="H274" i="7"/>
  <c r="F273" i="7"/>
  <c r="D271" i="7"/>
  <c r="D255" i="7"/>
  <c r="D239" i="7"/>
  <c r="D223" i="7"/>
  <c r="D207" i="7"/>
  <c r="F266" i="7"/>
  <c r="F250" i="7"/>
  <c r="F234" i="7"/>
  <c r="F218" i="7"/>
  <c r="H257" i="7"/>
  <c r="H241" i="7"/>
  <c r="H225" i="7"/>
  <c r="D344" i="7"/>
  <c r="F292" i="7"/>
  <c r="H290" i="7"/>
  <c r="H273" i="7"/>
  <c r="F272" i="7"/>
  <c r="D270" i="7"/>
  <c r="D254" i="7"/>
  <c r="D238" i="7"/>
  <c r="D222" i="7"/>
  <c r="D285" i="7"/>
  <c r="F286" i="7"/>
  <c r="H280" i="7"/>
  <c r="F279" i="7"/>
  <c r="D277" i="7"/>
  <c r="D261" i="7"/>
  <c r="D245" i="7"/>
  <c r="D229" i="7"/>
  <c r="D213" i="7"/>
  <c r="D197" i="7"/>
  <c r="F256" i="7"/>
  <c r="F240" i="7"/>
  <c r="F224" i="7"/>
  <c r="H263" i="7"/>
  <c r="H247" i="7"/>
  <c r="H231" i="7"/>
  <c r="D347" i="7"/>
  <c r="F290" i="7"/>
  <c r="H287" i="7"/>
  <c r="H271" i="7"/>
  <c r="F270" i="7"/>
  <c r="D268" i="7"/>
  <c r="D252" i="7"/>
  <c r="D236" i="7"/>
  <c r="D220" i="7"/>
  <c r="D204" i="7"/>
  <c r="F263" i="7"/>
  <c r="F247" i="7"/>
  <c r="F231" i="7"/>
  <c r="F215" i="7"/>
  <c r="H254" i="7"/>
  <c r="H238" i="7"/>
  <c r="D350" i="7"/>
  <c r="D286" i="7"/>
  <c r="F289" i="7"/>
  <c r="H286" i="7"/>
  <c r="H270" i="7"/>
  <c r="F269" i="7"/>
  <c r="D267" i="7"/>
  <c r="D251" i="7"/>
  <c r="D235" i="7"/>
  <c r="D219" i="7"/>
  <c r="D203" i="7"/>
  <c r="F262" i="7"/>
  <c r="F246" i="7"/>
  <c r="F230" i="7"/>
  <c r="F214" i="7"/>
  <c r="H253" i="7"/>
  <c r="H237" i="7"/>
  <c r="D353" i="7"/>
  <c r="D296" i="7"/>
  <c r="F287" i="7"/>
  <c r="H285" i="7"/>
  <c r="H269" i="7"/>
  <c r="F268" i="7"/>
  <c r="D266" i="7"/>
  <c r="D250" i="7"/>
  <c r="D234" i="7"/>
  <c r="D218" i="7"/>
  <c r="D202" i="7"/>
  <c r="F261" i="7"/>
  <c r="F245" i="7"/>
  <c r="F229" i="7"/>
  <c r="F213" i="7"/>
  <c r="H252" i="7"/>
  <c r="H236" i="7"/>
  <c r="D352" i="7"/>
  <c r="H372" i="7"/>
  <c r="H350" i="7"/>
  <c r="F354" i="7"/>
  <c r="H364" i="7"/>
  <c r="F362" i="7"/>
  <c r="H359" i="7"/>
  <c r="F361" i="7"/>
  <c r="F295" i="7"/>
  <c r="D269" i="7"/>
  <c r="D237" i="7"/>
  <c r="D205" i="7"/>
  <c r="F248" i="7"/>
  <c r="F216" i="7"/>
  <c r="H239" i="7"/>
  <c r="H223" i="7"/>
  <c r="F278" i="7"/>
  <c r="D228" i="7"/>
  <c r="F239" i="7"/>
  <c r="H230" i="7"/>
  <c r="H278" i="7"/>
  <c r="D243" i="7"/>
  <c r="F254" i="7"/>
  <c r="H245" i="7"/>
  <c r="H294" i="7"/>
  <c r="D258" i="7"/>
  <c r="D206" i="7"/>
  <c r="F249" i="7"/>
  <c r="F217" i="7"/>
  <c r="H240" i="7"/>
  <c r="F359" i="7"/>
  <c r="H348" i="7"/>
  <c r="H367" i="7"/>
  <c r="F353" i="7"/>
  <c r="D290" i="7"/>
  <c r="D276" i="7"/>
  <c r="D212" i="7"/>
  <c r="F223" i="7"/>
  <c r="D293" i="7"/>
  <c r="D227" i="7"/>
  <c r="F238" i="7"/>
  <c r="H229" i="7"/>
  <c r="D242" i="7"/>
  <c r="F237" i="7"/>
  <c r="H228" i="7"/>
  <c r="H344" i="7"/>
  <c r="H363" i="7"/>
  <c r="H296" i="7"/>
  <c r="D196" i="7"/>
  <c r="H262" i="7"/>
  <c r="D275" i="7"/>
  <c r="F222" i="7"/>
  <c r="F276" i="7"/>
  <c r="F265" i="7"/>
  <c r="H256" i="7"/>
  <c r="H356" i="7"/>
  <c r="H279" i="7"/>
  <c r="D244" i="7"/>
  <c r="F255" i="7"/>
  <c r="H246" i="7"/>
  <c r="H295" i="7"/>
  <c r="D259" i="7"/>
  <c r="D195" i="7"/>
  <c r="H261" i="7"/>
  <c r="F296" i="7"/>
  <c r="D274" i="7"/>
  <c r="D210" i="7"/>
  <c r="F253" i="7"/>
  <c r="F221" i="7"/>
  <c r="H244" i="7"/>
  <c r="F344" i="7"/>
  <c r="H353" i="7"/>
  <c r="H347" i="7"/>
  <c r="F277" i="7"/>
  <c r="H277" i="7"/>
  <c r="D194" i="7"/>
  <c r="H260" i="7"/>
  <c r="H361" i="7"/>
  <c r="F351" i="7"/>
  <c r="F349" i="7"/>
  <c r="D260" i="7"/>
  <c r="D282" i="7"/>
  <c r="D211" i="7"/>
  <c r="D345" i="7"/>
  <c r="D226" i="7"/>
  <c r="F233" i="7"/>
  <c r="H224" i="7"/>
  <c r="H369" i="7"/>
  <c r="H351" i="7"/>
  <c r="D288" i="7"/>
  <c r="F288" i="7"/>
  <c r="H183" i="7"/>
  <c r="H179" i="7"/>
  <c r="H175" i="7"/>
  <c r="H173" i="7"/>
  <c r="H171" i="7"/>
  <c r="H169" i="7"/>
  <c r="H167" i="7"/>
  <c r="H165" i="7"/>
  <c r="F164" i="7"/>
  <c r="D163" i="7"/>
  <c r="H161" i="7"/>
  <c r="F160" i="7"/>
  <c r="D159" i="7"/>
  <c r="H157" i="7"/>
  <c r="F156" i="7"/>
  <c r="H153" i="7"/>
  <c r="F152" i="7"/>
  <c r="D151" i="7"/>
  <c r="H149" i="7"/>
  <c r="F148" i="7"/>
  <c r="D147" i="7"/>
  <c r="F144" i="7"/>
  <c r="D143" i="7"/>
  <c r="H141" i="7"/>
  <c r="F140" i="7"/>
  <c r="D139" i="7"/>
  <c r="H137" i="7"/>
  <c r="F136" i="7"/>
  <c r="D135" i="7"/>
  <c r="H133" i="7"/>
  <c r="F132" i="7"/>
  <c r="D131" i="7"/>
  <c r="H129" i="7"/>
  <c r="F128" i="7"/>
  <c r="D127" i="7"/>
  <c r="H125" i="7"/>
  <c r="F124" i="7"/>
  <c r="D123" i="7"/>
  <c r="H121" i="7"/>
  <c r="F120" i="7"/>
  <c r="D119" i="7"/>
  <c r="H117" i="7"/>
  <c r="F116" i="7"/>
  <c r="H113" i="7"/>
  <c r="F112" i="7"/>
  <c r="D111" i="7"/>
  <c r="H109" i="7"/>
  <c r="F108" i="7"/>
  <c r="D107" i="7"/>
  <c r="H105" i="7"/>
  <c r="F104" i="7"/>
  <c r="D103" i="7"/>
  <c r="H101" i="7"/>
  <c r="D99" i="7"/>
  <c r="H97" i="7"/>
  <c r="J75" i="7" s="1"/>
  <c r="F96" i="7"/>
  <c r="D95" i="7"/>
  <c r="H93" i="7"/>
  <c r="F92" i="7"/>
  <c r="D91" i="7"/>
  <c r="H89" i="7"/>
  <c r="F88" i="7"/>
  <c r="D87" i="7"/>
  <c r="H85" i="7"/>
  <c r="F84" i="7"/>
  <c r="D83" i="7"/>
  <c r="H81" i="7"/>
  <c r="F80" i="7"/>
  <c r="D79" i="7"/>
  <c r="H77" i="7"/>
  <c r="F76" i="7"/>
  <c r="D75" i="7"/>
  <c r="H73" i="7"/>
  <c r="F72" i="7"/>
  <c r="D71" i="7"/>
  <c r="H69" i="7"/>
  <c r="F68" i="7"/>
  <c r="D67" i="7"/>
  <c r="H65" i="7"/>
  <c r="F64" i="7"/>
  <c r="D63" i="7"/>
  <c r="H61" i="7"/>
  <c r="F60" i="7"/>
  <c r="D59" i="7"/>
  <c r="H57" i="7"/>
  <c r="H182" i="7"/>
  <c r="H178" i="7"/>
  <c r="F175" i="7"/>
  <c r="F173" i="7"/>
  <c r="F171" i="7"/>
  <c r="F169" i="7"/>
  <c r="F167" i="7"/>
  <c r="F165" i="7"/>
  <c r="D164" i="7"/>
  <c r="H162" i="7"/>
  <c r="F161" i="7"/>
  <c r="D160" i="7"/>
  <c r="H158" i="7"/>
  <c r="F157" i="7"/>
  <c r="D156" i="7"/>
  <c r="H154" i="7"/>
  <c r="F153" i="7"/>
  <c r="D152" i="7"/>
  <c r="H150" i="7"/>
  <c r="F149" i="7"/>
  <c r="D148" i="7"/>
  <c r="H146" i="7"/>
  <c r="D144" i="7"/>
  <c r="H142" i="7"/>
  <c r="F141" i="7"/>
  <c r="D140" i="7"/>
  <c r="H138" i="7"/>
  <c r="F137" i="7"/>
  <c r="D136" i="7"/>
  <c r="H134" i="7"/>
  <c r="F133" i="7"/>
  <c r="D132" i="7"/>
  <c r="F129" i="7"/>
  <c r="D128" i="7"/>
  <c r="H126" i="7"/>
  <c r="F125" i="7"/>
  <c r="D124" i="7"/>
  <c r="H122" i="7"/>
  <c r="F121" i="7"/>
  <c r="D120" i="7"/>
  <c r="H118" i="7"/>
  <c r="F117" i="7"/>
  <c r="D116" i="7"/>
  <c r="H114" i="7"/>
  <c r="H185" i="7"/>
  <c r="H181" i="7"/>
  <c r="H177" i="7"/>
  <c r="H174" i="7"/>
  <c r="H172" i="7"/>
  <c r="H170" i="7"/>
  <c r="H168" i="7"/>
  <c r="H166" i="7"/>
  <c r="D165" i="7"/>
  <c r="H163" i="7"/>
  <c r="F162" i="7"/>
  <c r="D161" i="7"/>
  <c r="H159" i="7"/>
  <c r="F158" i="7"/>
  <c r="D157" i="7"/>
  <c r="F154" i="7"/>
  <c r="D153" i="7"/>
  <c r="H151" i="7"/>
  <c r="F150" i="7"/>
  <c r="D149" i="7"/>
  <c r="H147" i="7"/>
  <c r="F146" i="7"/>
  <c r="H143" i="7"/>
  <c r="F142" i="7"/>
  <c r="D141" i="7"/>
  <c r="H139" i="7"/>
  <c r="F138" i="7"/>
  <c r="D137" i="7"/>
  <c r="H135" i="7"/>
  <c r="F134" i="7"/>
  <c r="D133" i="7"/>
  <c r="H131" i="7"/>
  <c r="D129" i="7"/>
  <c r="H127" i="7"/>
  <c r="F126" i="7"/>
  <c r="D125" i="7"/>
  <c r="H123" i="7"/>
  <c r="F122" i="7"/>
  <c r="D121" i="7"/>
  <c r="H119" i="7"/>
  <c r="F118" i="7"/>
  <c r="D117" i="7"/>
  <c r="F114" i="7"/>
  <c r="D113" i="7"/>
  <c r="H111" i="7"/>
  <c r="F110" i="7"/>
  <c r="D109" i="7"/>
  <c r="H107" i="7"/>
  <c r="F106" i="7"/>
  <c r="D105" i="7"/>
  <c r="H103" i="7"/>
  <c r="F102" i="7"/>
  <c r="D101" i="7"/>
  <c r="H99" i="7"/>
  <c r="F98" i="7"/>
  <c r="D97" i="7"/>
  <c r="H95" i="7"/>
  <c r="F94" i="7"/>
  <c r="D93" i="7"/>
  <c r="H91" i="7"/>
  <c r="F90" i="7"/>
  <c r="D89" i="7"/>
  <c r="H87" i="7"/>
  <c r="F86" i="7"/>
  <c r="D85" i="7"/>
  <c r="H83" i="7"/>
  <c r="F82" i="7"/>
  <c r="D81" i="7"/>
  <c r="H79" i="7"/>
  <c r="F78" i="7"/>
  <c r="D77" i="7"/>
  <c r="H75" i="7"/>
  <c r="F74" i="7"/>
  <c r="D73" i="7"/>
  <c r="H71" i="7"/>
  <c r="F70" i="7"/>
  <c r="D69" i="7"/>
  <c r="H67" i="7"/>
  <c r="F66" i="7"/>
  <c r="D65" i="7"/>
  <c r="H63" i="7"/>
  <c r="F62" i="7"/>
  <c r="D61" i="7"/>
  <c r="H59" i="7"/>
  <c r="F58" i="7"/>
  <c r="H184" i="7"/>
  <c r="H180" i="7"/>
  <c r="H176" i="7"/>
  <c r="F174" i="7"/>
  <c r="F172" i="7"/>
  <c r="F170" i="7"/>
  <c r="F168" i="7"/>
  <c r="F166" i="7"/>
  <c r="H164" i="7"/>
  <c r="F163" i="7"/>
  <c r="D162" i="7"/>
  <c r="H160" i="7"/>
  <c r="F159" i="7"/>
  <c r="D158" i="7"/>
  <c r="H156" i="7"/>
  <c r="D154" i="7"/>
  <c r="H152" i="7"/>
  <c r="F151" i="7"/>
  <c r="D150" i="7"/>
  <c r="H148" i="7"/>
  <c r="F147" i="7"/>
  <c r="D146" i="7"/>
  <c r="H144" i="7"/>
  <c r="F143" i="7"/>
  <c r="D142" i="7"/>
  <c r="H140" i="7"/>
  <c r="F139" i="7"/>
  <c r="D138" i="7"/>
  <c r="H136" i="7"/>
  <c r="F135" i="7"/>
  <c r="D134" i="7"/>
  <c r="H132" i="7"/>
  <c r="F131" i="7"/>
  <c r="H128" i="7"/>
  <c r="F127" i="7"/>
  <c r="D126" i="7"/>
  <c r="H124" i="7"/>
  <c r="F123" i="7"/>
  <c r="D122" i="7"/>
  <c r="H120" i="7"/>
  <c r="F119" i="7"/>
  <c r="D118" i="7"/>
  <c r="H116" i="7"/>
  <c r="D114" i="7"/>
  <c r="H112" i="7"/>
  <c r="F111" i="7"/>
  <c r="D110" i="7"/>
  <c r="H108" i="7"/>
  <c r="F107" i="7"/>
  <c r="D106" i="7"/>
  <c r="H104" i="7"/>
  <c r="F103" i="7"/>
  <c r="D102" i="7"/>
  <c r="F99" i="7"/>
  <c r="D98" i="7"/>
  <c r="H96" i="7"/>
  <c r="F95" i="7"/>
  <c r="D94" i="7"/>
  <c r="H92" i="7"/>
  <c r="F91" i="7"/>
  <c r="D90" i="7"/>
  <c r="H88" i="7"/>
  <c r="F87" i="7"/>
  <c r="D86" i="7"/>
  <c r="H84" i="7"/>
  <c r="F83" i="7"/>
  <c r="D82" i="7"/>
  <c r="H80" i="7"/>
  <c r="F79" i="7"/>
  <c r="D78" i="7"/>
  <c r="H76" i="7"/>
  <c r="F75" i="7"/>
  <c r="D74" i="7"/>
  <c r="H72" i="7"/>
  <c r="F71" i="7"/>
  <c r="D70" i="7"/>
  <c r="H68" i="7"/>
  <c r="F67" i="7"/>
  <c r="D66" i="7"/>
  <c r="H64" i="7"/>
  <c r="F63" i="7"/>
  <c r="D62" i="7"/>
  <c r="H60" i="7"/>
  <c r="F59" i="7"/>
  <c r="D58" i="7"/>
  <c r="H32" i="7"/>
  <c r="D104" i="7"/>
  <c r="F113" i="7"/>
  <c r="D112" i="7"/>
  <c r="H106" i="7"/>
  <c r="F101" i="7"/>
  <c r="H98" i="7"/>
  <c r="F93" i="7"/>
  <c r="D88" i="7"/>
  <c r="H82" i="7"/>
  <c r="F77" i="7"/>
  <c r="D72" i="7"/>
  <c r="H66" i="7"/>
  <c r="F61" i="7"/>
  <c r="D57" i="7"/>
  <c r="H55" i="7"/>
  <c r="F54" i="7"/>
  <c r="D53" i="7"/>
  <c r="H51" i="7"/>
  <c r="F50" i="7"/>
  <c r="D49" i="7"/>
  <c r="H47" i="7"/>
  <c r="F46" i="7"/>
  <c r="D45" i="7"/>
  <c r="H43" i="7"/>
  <c r="F42" i="7"/>
  <c r="D41" i="7"/>
  <c r="H39" i="7"/>
  <c r="F38" i="7"/>
  <c r="D37" i="7"/>
  <c r="H35" i="7"/>
  <c r="F34" i="7"/>
  <c r="D33" i="7"/>
  <c r="H31" i="7"/>
  <c r="F30" i="7"/>
  <c r="D29" i="7"/>
  <c r="H27" i="7"/>
  <c r="F26" i="7"/>
  <c r="D25" i="7"/>
  <c r="D21" i="7"/>
  <c r="D17" i="7"/>
  <c r="D13" i="7"/>
  <c r="D9" i="7"/>
  <c r="D5" i="7"/>
  <c r="H110" i="7"/>
  <c r="F105" i="7"/>
  <c r="F97" i="7"/>
  <c r="D92" i="7"/>
  <c r="H86" i="7"/>
  <c r="F81" i="7"/>
  <c r="D76" i="7"/>
  <c r="H70" i="7"/>
  <c r="F65" i="7"/>
  <c r="D60" i="7"/>
  <c r="H56" i="7"/>
  <c r="F55" i="7"/>
  <c r="D54" i="7"/>
  <c r="H52" i="7"/>
  <c r="F51" i="7"/>
  <c r="D50" i="7"/>
  <c r="H48" i="7"/>
  <c r="F47" i="7"/>
  <c r="D46" i="7"/>
  <c r="H44" i="7"/>
  <c r="F43" i="7"/>
  <c r="D42" i="7"/>
  <c r="H40" i="7"/>
  <c r="F39" i="7"/>
  <c r="D38" i="7"/>
  <c r="H36" i="7"/>
  <c r="F35" i="7"/>
  <c r="D34" i="7"/>
  <c r="F31" i="7"/>
  <c r="D30" i="7"/>
  <c r="H28" i="7"/>
  <c r="F27" i="7"/>
  <c r="D26" i="7"/>
  <c r="D24" i="7"/>
  <c r="D20" i="7"/>
  <c r="D16" i="7"/>
  <c r="D12" i="7"/>
  <c r="D8" i="7"/>
  <c r="F109" i="7"/>
  <c r="D96" i="7"/>
  <c r="H90" i="7"/>
  <c r="F85" i="7"/>
  <c r="D80" i="7"/>
  <c r="H74" i="7"/>
  <c r="D31" i="7"/>
  <c r="F48" i="7"/>
  <c r="D35" i="7"/>
  <c r="D27" i="7"/>
  <c r="H54" i="7"/>
  <c r="D18" i="7"/>
  <c r="H45" i="7"/>
  <c r="H37" i="7"/>
  <c r="H29" i="7"/>
  <c r="D7" i="7"/>
  <c r="D108" i="7"/>
  <c r="H78" i="7"/>
  <c r="F56" i="7"/>
  <c r="D51" i="7"/>
  <c r="F40" i="7"/>
  <c r="D23" i="7"/>
  <c r="H102" i="7"/>
  <c r="H94" i="7"/>
  <c r="F73" i="7"/>
  <c r="H62" i="7"/>
  <c r="D56" i="7"/>
  <c r="F53" i="7"/>
  <c r="H50" i="7"/>
  <c r="D48" i="7"/>
  <c r="F45" i="7"/>
  <c r="H42" i="7"/>
  <c r="D40" i="7"/>
  <c r="F37" i="7"/>
  <c r="H34" i="7"/>
  <c r="D32" i="7"/>
  <c r="F29" i="7"/>
  <c r="H26" i="7"/>
  <c r="D22" i="7"/>
  <c r="D14" i="7"/>
  <c r="D6" i="7"/>
  <c r="F89" i="7"/>
  <c r="F69" i="7"/>
  <c r="H58" i="7"/>
  <c r="D55" i="7"/>
  <c r="F52" i="7"/>
  <c r="H49" i="7"/>
  <c r="D47" i="7"/>
  <c r="F44" i="7"/>
  <c r="H41" i="7"/>
  <c r="D39" i="7"/>
  <c r="F36" i="7"/>
  <c r="H33" i="7"/>
  <c r="F28" i="7"/>
  <c r="H25" i="7"/>
  <c r="D19" i="7"/>
  <c r="D11" i="7"/>
  <c r="D84" i="7"/>
  <c r="D68" i="7"/>
  <c r="F57" i="7"/>
  <c r="D52" i="7"/>
  <c r="F49" i="7"/>
  <c r="H46" i="7"/>
  <c r="D44" i="7"/>
  <c r="F41" i="7"/>
  <c r="H38" i="7"/>
  <c r="D36" i="7"/>
  <c r="F33" i="7"/>
  <c r="H30" i="7"/>
  <c r="D28" i="7"/>
  <c r="F25" i="7"/>
  <c r="D10" i="7"/>
  <c r="D64" i="7"/>
  <c r="H53" i="7"/>
  <c r="D43" i="7"/>
  <c r="F32" i="7"/>
  <c r="D15" i="7"/>
  <c r="D145" i="7"/>
  <c r="D155" i="7"/>
  <c r="H155" i="7"/>
  <c r="H115" i="7"/>
  <c r="F115" i="7"/>
  <c r="H145" i="7"/>
  <c r="F145" i="7"/>
  <c r="D115" i="7"/>
  <c r="D130" i="7"/>
  <c r="D100" i="7"/>
  <c r="F130" i="7"/>
  <c r="F155" i="7"/>
  <c r="H100" i="7"/>
  <c r="F100" i="7"/>
  <c r="H130" i="7"/>
  <c r="B902" i="7"/>
  <c r="B712" i="7"/>
  <c r="B874" i="7"/>
  <c r="B684" i="7"/>
  <c r="B870" i="7"/>
  <c r="B680" i="7"/>
  <c r="B866" i="7"/>
  <c r="B676" i="7"/>
  <c r="B721" i="7"/>
  <c r="B911" i="7"/>
  <c r="B701" i="7"/>
  <c r="B891" i="7"/>
  <c r="B697" i="7"/>
  <c r="B887" i="7"/>
  <c r="B693" i="7"/>
  <c r="B883" i="7"/>
  <c r="B715" i="7"/>
  <c r="B905" i="7"/>
  <c r="B711" i="7"/>
  <c r="B901" i="7"/>
  <c r="B707" i="7"/>
  <c r="B897" i="7"/>
  <c r="B687" i="7"/>
  <c r="B877" i="7"/>
  <c r="B683" i="7"/>
  <c r="B873" i="7"/>
  <c r="B679" i="7"/>
  <c r="B869" i="7"/>
  <c r="B675" i="7"/>
  <c r="B865" i="7"/>
  <c r="B914" i="7"/>
  <c r="B724" i="7"/>
  <c r="B910" i="7"/>
  <c r="B720" i="7"/>
  <c r="B890" i="7"/>
  <c r="B700" i="7"/>
  <c r="B886" i="7"/>
  <c r="B696" i="7"/>
  <c r="B882" i="7"/>
  <c r="B692" i="7"/>
  <c r="B906" i="7"/>
  <c r="B716" i="7"/>
  <c r="B878" i="7"/>
  <c r="B688" i="7"/>
  <c r="B725" i="7"/>
  <c r="B915" i="7"/>
  <c r="B718" i="7"/>
  <c r="B908" i="7"/>
  <c r="B714" i="7"/>
  <c r="B904" i="7"/>
  <c r="B710" i="7"/>
  <c r="B900" i="7"/>
  <c r="B706" i="7"/>
  <c r="B896" i="7"/>
  <c r="B686" i="7"/>
  <c r="B876" i="7"/>
  <c r="B682" i="7"/>
  <c r="B872" i="7"/>
  <c r="B678" i="7"/>
  <c r="B868" i="7"/>
  <c r="B727" i="7"/>
  <c r="B917" i="7"/>
  <c r="B723" i="7"/>
  <c r="B913" i="7"/>
  <c r="B699" i="7"/>
  <c r="B889" i="7"/>
  <c r="B695" i="7"/>
  <c r="D695" i="7" s="1"/>
  <c r="B885" i="7"/>
  <c r="B691" i="7"/>
  <c r="B881" i="7"/>
  <c r="B703" i="7"/>
  <c r="B893" i="7"/>
  <c r="B898" i="7"/>
  <c r="B708" i="7"/>
  <c r="B717" i="7"/>
  <c r="B907" i="7"/>
  <c r="B713" i="7"/>
  <c r="B903" i="7"/>
  <c r="B709" i="7"/>
  <c r="B899" i="7"/>
  <c r="D899" i="7" s="1"/>
  <c r="H11" i="1" s="1"/>
  <c r="B705" i="7"/>
  <c r="B895" i="7"/>
  <c r="B685" i="7"/>
  <c r="B875" i="7"/>
  <c r="B681" i="7"/>
  <c r="B871" i="7"/>
  <c r="B677" i="7"/>
  <c r="B867" i="7"/>
  <c r="B726" i="7"/>
  <c r="B916" i="7"/>
  <c r="B722" i="7"/>
  <c r="B912" i="7"/>
  <c r="B702" i="7"/>
  <c r="B892" i="7"/>
  <c r="B698" i="7"/>
  <c r="B888" i="7"/>
  <c r="B694" i="7"/>
  <c r="B884" i="7"/>
  <c r="B690" i="7"/>
  <c r="B880" i="7"/>
  <c r="B918" i="7"/>
  <c r="B728" i="7"/>
  <c r="B329" i="7"/>
  <c r="B517" i="7"/>
  <c r="B325" i="7"/>
  <c r="B513" i="7"/>
  <c r="B321" i="7"/>
  <c r="B509" i="7"/>
  <c r="B301" i="7"/>
  <c r="B489" i="7"/>
  <c r="B297" i="7"/>
  <c r="B485" i="7"/>
  <c r="B289" i="7"/>
  <c r="B477" i="7"/>
  <c r="B338" i="7"/>
  <c r="B526" i="7"/>
  <c r="B334" i="7"/>
  <c r="B522" i="7"/>
  <c r="B314" i="7"/>
  <c r="B502" i="7"/>
  <c r="B310" i="7"/>
  <c r="B498" i="7"/>
  <c r="B306" i="7"/>
  <c r="B494" i="7"/>
  <c r="B332" i="7"/>
  <c r="B520" i="7"/>
  <c r="B328" i="7"/>
  <c r="B516" i="7"/>
  <c r="B324" i="7"/>
  <c r="B512" i="7"/>
  <c r="B320" i="7"/>
  <c r="B508" i="7"/>
  <c r="B300" i="7"/>
  <c r="B488" i="7"/>
  <c r="B296" i="7"/>
  <c r="B484" i="7"/>
  <c r="B292" i="7"/>
  <c r="B480" i="7"/>
  <c r="B341" i="7"/>
  <c r="B529" i="7"/>
  <c r="B337" i="7"/>
  <c r="B525" i="7"/>
  <c r="B313" i="7"/>
  <c r="B501" i="7"/>
  <c r="B309" i="7"/>
  <c r="B497" i="7"/>
  <c r="B305" i="7"/>
  <c r="B493" i="7"/>
  <c r="B317" i="7"/>
  <c r="B505" i="7"/>
  <c r="B319" i="7"/>
  <c r="B507" i="7"/>
  <c r="B291" i="7"/>
  <c r="B479" i="7"/>
  <c r="B336" i="7"/>
  <c r="B524" i="7"/>
  <c r="B308" i="7"/>
  <c r="B496" i="7"/>
  <c r="B342" i="7"/>
  <c r="B530" i="7"/>
  <c r="B327" i="7"/>
  <c r="B515" i="7"/>
  <c r="B299" i="7"/>
  <c r="B487" i="7"/>
  <c r="B316" i="7"/>
  <c r="B504" i="7"/>
  <c r="B330" i="7"/>
  <c r="B518" i="7"/>
  <c r="B302" i="7"/>
  <c r="B490" i="7"/>
  <c r="B294" i="7"/>
  <c r="B482" i="7"/>
  <c r="B315" i="7"/>
  <c r="B503" i="7"/>
  <c r="B331" i="7"/>
  <c r="B519" i="7"/>
  <c r="B323" i="7"/>
  <c r="B511" i="7"/>
  <c r="B295" i="7"/>
  <c r="B483" i="7"/>
  <c r="B340" i="7"/>
  <c r="B528" i="7"/>
  <c r="B312" i="7"/>
  <c r="B500" i="7"/>
  <c r="B304" i="7"/>
  <c r="B492" i="7"/>
  <c r="B326" i="7"/>
  <c r="B514" i="7"/>
  <c r="B322" i="7"/>
  <c r="B510" i="7"/>
  <c r="B298" i="7"/>
  <c r="B486" i="7"/>
  <c r="B290" i="7"/>
  <c r="B478" i="7"/>
  <c r="B339" i="7"/>
  <c r="B527" i="7"/>
  <c r="B335" i="7"/>
  <c r="B523" i="7"/>
  <c r="B311" i="7"/>
  <c r="B499" i="7"/>
  <c r="B307" i="7"/>
  <c r="B495" i="7"/>
  <c r="B293" i="7"/>
  <c r="B481" i="7"/>
  <c r="D775" i="7"/>
  <c r="D774" i="7"/>
  <c r="D771" i="7"/>
  <c r="D772" i="7"/>
  <c r="D776" i="7"/>
  <c r="D773" i="7"/>
  <c r="D770" i="7"/>
  <c r="F425" i="7"/>
  <c r="F428" i="7"/>
  <c r="F436" i="7"/>
  <c r="F444" i="7"/>
  <c r="F452" i="7"/>
  <c r="F460" i="7"/>
  <c r="F468" i="7"/>
  <c r="F476" i="7"/>
  <c r="F484" i="7"/>
  <c r="F492" i="7"/>
  <c r="F500" i="7"/>
  <c r="F508" i="7"/>
  <c r="F422" i="7"/>
  <c r="H428" i="7"/>
  <c r="H432" i="7"/>
  <c r="H436" i="7"/>
  <c r="H440" i="7"/>
  <c r="H444" i="7"/>
  <c r="H448" i="7"/>
  <c r="H452" i="7"/>
  <c r="H456" i="7"/>
  <c r="H460" i="7"/>
  <c r="H464" i="7"/>
  <c r="H468" i="7"/>
  <c r="H472" i="7"/>
  <c r="H476" i="7"/>
  <c r="H480" i="7"/>
  <c r="H484" i="7"/>
  <c r="H488" i="7"/>
  <c r="H492" i="7"/>
  <c r="H496" i="7"/>
  <c r="H500" i="7"/>
  <c r="H504" i="7"/>
  <c r="H508" i="7"/>
  <c r="H512" i="7"/>
  <c r="H516" i="7"/>
  <c r="D423" i="7"/>
  <c r="D427" i="7"/>
  <c r="D431" i="7"/>
  <c r="D435" i="7"/>
  <c r="D439" i="7"/>
  <c r="D443" i="7"/>
  <c r="D447" i="7"/>
  <c r="D451" i="7"/>
  <c r="D455" i="7"/>
  <c r="D459" i="7"/>
  <c r="D463" i="7"/>
  <c r="D467" i="7"/>
  <c r="D471" i="7"/>
  <c r="D475" i="7"/>
  <c r="D479" i="7"/>
  <c r="D483" i="7"/>
  <c r="D487" i="7"/>
  <c r="D491" i="7"/>
  <c r="D499" i="7"/>
  <c r="D503" i="7"/>
  <c r="D515" i="7"/>
  <c r="D516" i="7"/>
  <c r="F430" i="7"/>
  <c r="F438" i="7"/>
  <c r="F446" i="7"/>
  <c r="F454" i="7"/>
  <c r="F462" i="7"/>
  <c r="F470" i="7"/>
  <c r="F478" i="7"/>
  <c r="F486" i="7"/>
  <c r="F494" i="7"/>
  <c r="F502" i="7"/>
  <c r="F510" i="7"/>
  <c r="H424" i="7"/>
  <c r="H429" i="7"/>
  <c r="H433" i="7"/>
  <c r="H437" i="7"/>
  <c r="H441" i="7"/>
  <c r="H445" i="7"/>
  <c r="H449" i="7"/>
  <c r="H453" i="7"/>
  <c r="H457" i="7"/>
  <c r="H461" i="7"/>
  <c r="H465" i="7"/>
  <c r="H469" i="7"/>
  <c r="H473" i="7"/>
  <c r="H477" i="7"/>
  <c r="H481" i="7"/>
  <c r="H485" i="7"/>
  <c r="H489" i="7"/>
  <c r="H493" i="7"/>
  <c r="H497" i="7"/>
  <c r="H501" i="7"/>
  <c r="H505" i="7"/>
  <c r="H509" i="7"/>
  <c r="H513" i="7"/>
  <c r="H517" i="7"/>
  <c r="D424" i="7"/>
  <c r="D428" i="7"/>
  <c r="D432" i="7"/>
  <c r="D436" i="7"/>
  <c r="D440" i="7"/>
  <c r="D444" i="7"/>
  <c r="D448" i="7"/>
  <c r="D452" i="7"/>
  <c r="D456" i="7"/>
  <c r="D460" i="7"/>
  <c r="D464" i="7"/>
  <c r="D468" i="7"/>
  <c r="D472" i="7"/>
  <c r="D476" i="7"/>
  <c r="D480" i="7"/>
  <c r="D484" i="7"/>
  <c r="D488" i="7"/>
  <c r="D492" i="7"/>
  <c r="D496" i="7"/>
  <c r="D500" i="7"/>
  <c r="D504" i="7"/>
  <c r="D508" i="7"/>
  <c r="D512" i="7"/>
  <c r="F424" i="7"/>
  <c r="F432" i="7"/>
  <c r="F440" i="7"/>
  <c r="F448" i="7"/>
  <c r="F456" i="7"/>
  <c r="F464" i="7"/>
  <c r="F472" i="7"/>
  <c r="F480" i="7"/>
  <c r="F488" i="7"/>
  <c r="F496" i="7"/>
  <c r="F504" i="7"/>
  <c r="H426" i="7"/>
  <c r="H430" i="7"/>
  <c r="H434" i="7"/>
  <c r="H438" i="7"/>
  <c r="H442" i="7"/>
  <c r="H446" i="7"/>
  <c r="H450" i="7"/>
  <c r="H454" i="7"/>
  <c r="H458" i="7"/>
  <c r="H462" i="7"/>
  <c r="H466" i="7"/>
  <c r="H470" i="7"/>
  <c r="H474" i="7"/>
  <c r="H478" i="7"/>
  <c r="H482" i="7"/>
  <c r="H486" i="7"/>
  <c r="H490" i="7"/>
  <c r="H494" i="7"/>
  <c r="H498" i="7"/>
  <c r="H502" i="7"/>
  <c r="H506" i="7"/>
  <c r="H510" i="7"/>
  <c r="H514" i="7"/>
  <c r="H422" i="7"/>
  <c r="D425" i="7"/>
  <c r="D429" i="7"/>
  <c r="D433" i="7"/>
  <c r="D437" i="7"/>
  <c r="D441" i="7"/>
  <c r="D445" i="7"/>
  <c r="D449" i="7"/>
  <c r="D453" i="7"/>
  <c r="D457" i="7"/>
  <c r="D461" i="7"/>
  <c r="D465" i="7"/>
  <c r="D469" i="7"/>
  <c r="D473" i="7"/>
  <c r="D477" i="7"/>
  <c r="D481" i="7"/>
  <c r="D485" i="7"/>
  <c r="D489" i="7"/>
  <c r="D493" i="7"/>
  <c r="D497" i="7"/>
  <c r="D501" i="7"/>
  <c r="D505" i="7"/>
  <c r="D509" i="7"/>
  <c r="D513" i="7"/>
  <c r="F426" i="7"/>
  <c r="F434" i="7"/>
  <c r="F442" i="7"/>
  <c r="F450" i="7"/>
  <c r="F458" i="7"/>
  <c r="F466" i="7"/>
  <c r="F474" i="7"/>
  <c r="F482" i="7"/>
  <c r="F490" i="7"/>
  <c r="F498" i="7"/>
  <c r="F506" i="7"/>
  <c r="H427" i="7"/>
  <c r="H431" i="7"/>
  <c r="H435" i="7"/>
  <c r="H439" i="7"/>
  <c r="H443" i="7"/>
  <c r="H447" i="7"/>
  <c r="H451" i="7"/>
  <c r="H455" i="7"/>
  <c r="H459" i="7"/>
  <c r="H463" i="7"/>
  <c r="H467" i="7"/>
  <c r="H471" i="7"/>
  <c r="H475" i="7"/>
  <c r="H479" i="7"/>
  <c r="H483" i="7"/>
  <c r="H487" i="7"/>
  <c r="H491" i="7"/>
  <c r="H495" i="7"/>
  <c r="H499" i="7"/>
  <c r="H503" i="7"/>
  <c r="H507" i="7"/>
  <c r="H511" i="7"/>
  <c r="H515" i="7"/>
  <c r="D426" i="7"/>
  <c r="D430" i="7"/>
  <c r="D434" i="7"/>
  <c r="D438" i="7"/>
  <c r="D442" i="7"/>
  <c r="D446" i="7"/>
  <c r="D450" i="7"/>
  <c r="D454" i="7"/>
  <c r="D458" i="7"/>
  <c r="D462" i="7"/>
  <c r="D466" i="7"/>
  <c r="D470" i="7"/>
  <c r="D474" i="7"/>
  <c r="D478" i="7"/>
  <c r="D482" i="7"/>
  <c r="D486" i="7"/>
  <c r="D490" i="7"/>
  <c r="D494" i="7"/>
  <c r="D498" i="7"/>
  <c r="D502" i="7"/>
  <c r="D506" i="7"/>
  <c r="D510" i="7"/>
  <c r="D514" i="7"/>
  <c r="D422" i="7"/>
  <c r="D495" i="7"/>
  <c r="D507" i="7"/>
  <c r="D511" i="7"/>
  <c r="H615" i="7"/>
  <c r="H619" i="7"/>
  <c r="H623" i="7"/>
  <c r="H627" i="7"/>
  <c r="H631" i="7"/>
  <c r="H635" i="7"/>
  <c r="H639" i="7"/>
  <c r="H643" i="7"/>
  <c r="H647" i="7"/>
  <c r="H651" i="7"/>
  <c r="H655" i="7"/>
  <c r="H659" i="7"/>
  <c r="H663" i="7"/>
  <c r="H667" i="7"/>
  <c r="H671" i="7"/>
  <c r="D623" i="7"/>
  <c r="D639" i="7"/>
  <c r="D655" i="7"/>
  <c r="D667" i="7"/>
  <c r="D612" i="7"/>
  <c r="F616" i="7"/>
  <c r="F620" i="7"/>
  <c r="F624" i="7"/>
  <c r="F628" i="7"/>
  <c r="F632" i="7"/>
  <c r="F636" i="7"/>
  <c r="F640" i="7"/>
  <c r="F644" i="7"/>
  <c r="F648" i="7"/>
  <c r="F652" i="7"/>
  <c r="F656" i="7"/>
  <c r="F660" i="7"/>
  <c r="F664" i="7"/>
  <c r="F668" i="7"/>
  <c r="F672" i="7"/>
  <c r="F612" i="7"/>
  <c r="H616" i="7"/>
  <c r="H620" i="7"/>
  <c r="H624" i="7"/>
  <c r="H628" i="7"/>
  <c r="H632" i="7"/>
  <c r="H636" i="7"/>
  <c r="H640" i="7"/>
  <c r="H644" i="7"/>
  <c r="H648" i="7"/>
  <c r="H652" i="7"/>
  <c r="H656" i="7"/>
  <c r="H660" i="7"/>
  <c r="H664" i="7"/>
  <c r="H668" i="7"/>
  <c r="H672" i="7"/>
  <c r="H612" i="7"/>
  <c r="D613" i="7"/>
  <c r="D625" i="7"/>
  <c r="D641" i="7"/>
  <c r="D657" i="7"/>
  <c r="D668" i="7"/>
  <c r="F613" i="7"/>
  <c r="F617" i="7"/>
  <c r="F621" i="7"/>
  <c r="F625" i="7"/>
  <c r="F629" i="7"/>
  <c r="F633" i="7"/>
  <c r="F637" i="7"/>
  <c r="F641" i="7"/>
  <c r="F645" i="7"/>
  <c r="F649" i="7"/>
  <c r="F653" i="7"/>
  <c r="F657" i="7"/>
  <c r="F661" i="7"/>
  <c r="F665" i="7"/>
  <c r="F669" i="7"/>
  <c r="F673" i="7"/>
  <c r="H613" i="7"/>
  <c r="H617" i="7"/>
  <c r="H621" i="7"/>
  <c r="H625" i="7"/>
  <c r="H629" i="7"/>
  <c r="H633" i="7"/>
  <c r="H637" i="7"/>
  <c r="H641" i="7"/>
  <c r="H645" i="7"/>
  <c r="H649" i="7"/>
  <c r="H653" i="7"/>
  <c r="H657" i="7"/>
  <c r="H661" i="7"/>
  <c r="H665" i="7"/>
  <c r="H669" i="7"/>
  <c r="H673" i="7"/>
  <c r="D615" i="7"/>
  <c r="D631" i="7"/>
  <c r="D647" i="7"/>
  <c r="D662" i="7"/>
  <c r="D671" i="7"/>
  <c r="F614" i="7"/>
  <c r="F618" i="7"/>
  <c r="F622" i="7"/>
  <c r="F626" i="7"/>
  <c r="F630" i="7"/>
  <c r="F634" i="7"/>
  <c r="F638" i="7"/>
  <c r="F642" i="7"/>
  <c r="F646" i="7"/>
  <c r="F650" i="7"/>
  <c r="F654" i="7"/>
  <c r="F658" i="7"/>
  <c r="F662" i="7"/>
  <c r="F666" i="7"/>
  <c r="F670" i="7"/>
  <c r="F674" i="7"/>
  <c r="H614" i="7"/>
  <c r="H618" i="7"/>
  <c r="H622" i="7"/>
  <c r="H626" i="7"/>
  <c r="H630" i="7"/>
  <c r="H634" i="7"/>
  <c r="H638" i="7"/>
  <c r="H642" i="7"/>
  <c r="H646" i="7"/>
  <c r="H650" i="7"/>
  <c r="H654" i="7"/>
  <c r="H658" i="7"/>
  <c r="H662" i="7"/>
  <c r="H666" i="7"/>
  <c r="H670" i="7"/>
  <c r="H674" i="7"/>
  <c r="D617" i="7"/>
  <c r="D633" i="7"/>
  <c r="D649" i="7"/>
  <c r="D663" i="7"/>
  <c r="D672" i="7"/>
  <c r="F615" i="7"/>
  <c r="F619" i="7"/>
  <c r="F623" i="7"/>
  <c r="F627" i="7"/>
  <c r="F631" i="7"/>
  <c r="F635" i="7"/>
  <c r="F639" i="7"/>
  <c r="F643" i="7"/>
  <c r="F647" i="7"/>
  <c r="F651" i="7"/>
  <c r="F655" i="7"/>
  <c r="F659" i="7"/>
  <c r="F663" i="7"/>
  <c r="F667" i="7"/>
  <c r="F671" i="7"/>
  <c r="D298" i="7"/>
  <c r="D302" i="7"/>
  <c r="D306" i="7"/>
  <c r="D310" i="7"/>
  <c r="D314" i="7"/>
  <c r="D318" i="7"/>
  <c r="D322" i="7"/>
  <c r="D326" i="7"/>
  <c r="D330" i="7"/>
  <c r="D334" i="7"/>
  <c r="D338" i="7"/>
  <c r="D342" i="7"/>
  <c r="F300" i="7"/>
  <c r="F304" i="7"/>
  <c r="F308" i="7"/>
  <c r="F312" i="7"/>
  <c r="F316" i="7"/>
  <c r="F320" i="7"/>
  <c r="F324" i="7"/>
  <c r="F328" i="7"/>
  <c r="F332" i="7"/>
  <c r="F336" i="7"/>
  <c r="F340" i="7"/>
  <c r="D299" i="7"/>
  <c r="D303" i="7"/>
  <c r="D307" i="7"/>
  <c r="D311" i="7"/>
  <c r="D315" i="7"/>
  <c r="D319" i="7"/>
  <c r="D323" i="7"/>
  <c r="D327" i="7"/>
  <c r="D331" i="7"/>
  <c r="D335" i="7"/>
  <c r="D339" i="7"/>
  <c r="D343" i="7"/>
  <c r="F297" i="7"/>
  <c r="F301" i="7"/>
  <c r="F305" i="7"/>
  <c r="F309" i="7"/>
  <c r="F313" i="7"/>
  <c r="F317" i="7"/>
  <c r="F321" i="7"/>
  <c r="F325" i="7"/>
  <c r="F329" i="7"/>
  <c r="F333" i="7"/>
  <c r="F337" i="7"/>
  <c r="F341" i="7"/>
  <c r="D300" i="7"/>
  <c r="D304" i="7"/>
  <c r="D308" i="7"/>
  <c r="D312" i="7"/>
  <c r="D316" i="7"/>
  <c r="D320" i="7"/>
  <c r="D324" i="7"/>
  <c r="D328" i="7"/>
  <c r="D332" i="7"/>
  <c r="D336" i="7"/>
  <c r="D340" i="7"/>
  <c r="F298" i="7"/>
  <c r="F302" i="7"/>
  <c r="F306" i="7"/>
  <c r="F310" i="7"/>
  <c r="F314" i="7"/>
  <c r="F318" i="7"/>
  <c r="F322" i="7"/>
  <c r="F326" i="7"/>
  <c r="F330" i="7"/>
  <c r="F334" i="7"/>
  <c r="F338" i="7"/>
  <c r="F342" i="7"/>
  <c r="D297" i="7"/>
  <c r="D301" i="7"/>
  <c r="D305" i="7"/>
  <c r="D309" i="7"/>
  <c r="D313" i="7"/>
  <c r="D317" i="7"/>
  <c r="D321" i="7"/>
  <c r="D325" i="7"/>
  <c r="D329" i="7"/>
  <c r="D333" i="7"/>
  <c r="D337" i="7"/>
  <c r="D341" i="7"/>
  <c r="F299" i="7"/>
  <c r="F303" i="7"/>
  <c r="F307" i="7"/>
  <c r="F311" i="7"/>
  <c r="F315" i="7"/>
  <c r="F319" i="7"/>
  <c r="F323" i="7"/>
  <c r="F327" i="7"/>
  <c r="F331" i="7"/>
  <c r="F335" i="7"/>
  <c r="F339" i="7"/>
  <c r="F343" i="7"/>
  <c r="H425" i="7"/>
  <c r="F507" i="7"/>
  <c r="F503" i="7"/>
  <c r="F499" i="7"/>
  <c r="F495" i="7"/>
  <c r="F491" i="7"/>
  <c r="F487" i="7"/>
  <c r="F483" i="7"/>
  <c r="F479" i="7"/>
  <c r="F475" i="7"/>
  <c r="F471" i="7"/>
  <c r="F467" i="7"/>
  <c r="F463" i="7"/>
  <c r="F459" i="7"/>
  <c r="F455" i="7"/>
  <c r="F451" i="7"/>
  <c r="F447" i="7"/>
  <c r="F443" i="7"/>
  <c r="F439" i="7"/>
  <c r="F435" i="7"/>
  <c r="F431" i="7"/>
  <c r="F427" i="7"/>
  <c r="F423" i="7"/>
  <c r="H423" i="7"/>
  <c r="F509" i="7"/>
  <c r="F505" i="7"/>
  <c r="F501" i="7"/>
  <c r="F497" i="7"/>
  <c r="F493" i="7"/>
  <c r="F489" i="7"/>
  <c r="F485" i="7"/>
  <c r="F481" i="7"/>
  <c r="F477" i="7"/>
  <c r="F473" i="7"/>
  <c r="F469" i="7"/>
  <c r="F465" i="7"/>
  <c r="F461" i="7"/>
  <c r="F457" i="7"/>
  <c r="F453" i="7"/>
  <c r="F449" i="7"/>
  <c r="F445" i="7"/>
  <c r="F441" i="7"/>
  <c r="F437" i="7"/>
  <c r="F433" i="7"/>
  <c r="F429" i="7"/>
  <c r="D673" i="7"/>
  <c r="D669" i="7"/>
  <c r="D665" i="7"/>
  <c r="D659" i="7"/>
  <c r="D651" i="7"/>
  <c r="D643" i="7"/>
  <c r="D635" i="7"/>
  <c r="D627" i="7"/>
  <c r="D619" i="7"/>
  <c r="D614" i="7"/>
  <c r="D674" i="7"/>
  <c r="D670" i="7"/>
  <c r="D666" i="7"/>
  <c r="D661" i="7"/>
  <c r="D653" i="7"/>
  <c r="D645" i="7"/>
  <c r="D637" i="7"/>
  <c r="D629" i="7"/>
  <c r="D621" i="7"/>
  <c r="H298" i="7"/>
  <c r="H302" i="7"/>
  <c r="H306" i="7"/>
  <c r="H310" i="7"/>
  <c r="H314" i="7"/>
  <c r="H318" i="7"/>
  <c r="H322" i="7"/>
  <c r="H326" i="7"/>
  <c r="H330" i="7"/>
  <c r="H334" i="7"/>
  <c r="H338" i="7"/>
  <c r="H342" i="7"/>
  <c r="H299" i="7"/>
  <c r="H303" i="7"/>
  <c r="H307" i="7"/>
  <c r="H311" i="7"/>
  <c r="H315" i="7"/>
  <c r="H319" i="7"/>
  <c r="H323" i="7"/>
  <c r="H327" i="7"/>
  <c r="H331" i="7"/>
  <c r="H335" i="7"/>
  <c r="H339" i="7"/>
  <c r="H343" i="7"/>
  <c r="H300" i="7"/>
  <c r="H304" i="7"/>
  <c r="H308" i="7"/>
  <c r="H312" i="7"/>
  <c r="H316" i="7"/>
  <c r="H320" i="7"/>
  <c r="H324" i="7"/>
  <c r="H328" i="7"/>
  <c r="H332" i="7"/>
  <c r="H336" i="7"/>
  <c r="H340" i="7"/>
  <c r="H297" i="7"/>
  <c r="H301" i="7"/>
  <c r="H305" i="7"/>
  <c r="H309" i="7"/>
  <c r="H313" i="7"/>
  <c r="H317" i="7"/>
  <c r="H321" i="7"/>
  <c r="H325" i="7"/>
  <c r="H329" i="7"/>
  <c r="H333" i="7"/>
  <c r="H337" i="7"/>
  <c r="H341" i="7"/>
  <c r="H799" i="7"/>
  <c r="H803" i="7"/>
  <c r="H807" i="7"/>
  <c r="H811" i="7"/>
  <c r="H815" i="7"/>
  <c r="H819" i="7"/>
  <c r="H823" i="7"/>
  <c r="H827" i="7"/>
  <c r="H831" i="7"/>
  <c r="H835" i="7"/>
  <c r="H839" i="7"/>
  <c r="H843" i="7"/>
  <c r="H847" i="7"/>
  <c r="H851" i="7"/>
  <c r="H855" i="7"/>
  <c r="H859" i="7"/>
  <c r="H863" i="7"/>
  <c r="F791" i="7"/>
  <c r="F795" i="7"/>
  <c r="F799" i="7"/>
  <c r="F803" i="7"/>
  <c r="F807" i="7"/>
  <c r="F811" i="7"/>
  <c r="F815" i="7"/>
  <c r="F819" i="7"/>
  <c r="F823" i="7"/>
  <c r="F827" i="7"/>
  <c r="F831" i="7"/>
  <c r="F835" i="7"/>
  <c r="F839" i="7"/>
  <c r="F843" i="7"/>
  <c r="F847" i="7"/>
  <c r="F851" i="7"/>
  <c r="F855" i="7"/>
  <c r="F859" i="7"/>
  <c r="F863" i="7"/>
  <c r="D779" i="7"/>
  <c r="D783" i="7"/>
  <c r="D787" i="7"/>
  <c r="D791" i="7"/>
  <c r="D795" i="7"/>
  <c r="D799" i="7"/>
  <c r="D803" i="7"/>
  <c r="D807" i="7"/>
  <c r="D811" i="7"/>
  <c r="D815" i="7"/>
  <c r="D819" i="7"/>
  <c r="D823" i="7"/>
  <c r="D827" i="7"/>
  <c r="D831" i="7"/>
  <c r="D835" i="7"/>
  <c r="D839" i="7"/>
  <c r="D843" i="7"/>
  <c r="D847" i="7"/>
  <c r="D851" i="7"/>
  <c r="D855" i="7"/>
  <c r="D859" i="7"/>
  <c r="D863" i="7"/>
  <c r="H800" i="7"/>
  <c r="H804" i="7"/>
  <c r="H808" i="7"/>
  <c r="H812" i="7"/>
  <c r="H816" i="7"/>
  <c r="H820" i="7"/>
  <c r="H824" i="7"/>
  <c r="H828" i="7"/>
  <c r="H832" i="7"/>
  <c r="H836" i="7"/>
  <c r="H840" i="7"/>
  <c r="H844" i="7"/>
  <c r="H848" i="7"/>
  <c r="H852" i="7"/>
  <c r="H856" i="7"/>
  <c r="H860" i="7"/>
  <c r="H864" i="7"/>
  <c r="F792" i="7"/>
  <c r="F796" i="7"/>
  <c r="F800" i="7"/>
  <c r="F804" i="7"/>
  <c r="F808" i="7"/>
  <c r="F812" i="7"/>
  <c r="F816" i="7"/>
  <c r="F820" i="7"/>
  <c r="F824" i="7"/>
  <c r="F828" i="7"/>
  <c r="F832" i="7"/>
  <c r="F836" i="7"/>
  <c r="F840" i="7"/>
  <c r="F844" i="7"/>
  <c r="F848" i="7"/>
  <c r="F852" i="7"/>
  <c r="F856" i="7"/>
  <c r="F860" i="7"/>
  <c r="F864" i="7"/>
  <c r="D780" i="7"/>
  <c r="D784" i="7"/>
  <c r="D788" i="7"/>
  <c r="D792" i="7"/>
  <c r="D796" i="7"/>
  <c r="D800" i="7"/>
  <c r="D804" i="7"/>
  <c r="D808" i="7"/>
  <c r="D812" i="7"/>
  <c r="D816" i="7"/>
  <c r="D820" i="7"/>
  <c r="D824" i="7"/>
  <c r="D828" i="7"/>
  <c r="D832" i="7"/>
  <c r="D836" i="7"/>
  <c r="D840" i="7"/>
  <c r="D844" i="7"/>
  <c r="D848" i="7"/>
  <c r="D852" i="7"/>
  <c r="D856" i="7"/>
  <c r="D860" i="7"/>
  <c r="D864" i="7"/>
  <c r="H801" i="7"/>
  <c r="H805" i="7"/>
  <c r="H809" i="7"/>
  <c r="H813" i="7"/>
  <c r="H817" i="7"/>
  <c r="H821" i="7"/>
  <c r="H825" i="7"/>
  <c r="H829" i="7"/>
  <c r="H833" i="7"/>
  <c r="H837" i="7"/>
  <c r="H841" i="7"/>
  <c r="H845" i="7"/>
  <c r="H849" i="7"/>
  <c r="H853" i="7"/>
  <c r="H857" i="7"/>
  <c r="H861" i="7"/>
  <c r="F789" i="7"/>
  <c r="F793" i="7"/>
  <c r="F797" i="7"/>
  <c r="F801" i="7"/>
  <c r="F805" i="7"/>
  <c r="F809" i="7"/>
  <c r="F813" i="7"/>
  <c r="F817" i="7"/>
  <c r="F821" i="7"/>
  <c r="F825" i="7"/>
  <c r="F829" i="7"/>
  <c r="F833" i="7"/>
  <c r="F837" i="7"/>
  <c r="F841" i="7"/>
  <c r="F845" i="7"/>
  <c r="F849" i="7"/>
  <c r="F853" i="7"/>
  <c r="F857" i="7"/>
  <c r="F861" i="7"/>
  <c r="D781" i="7"/>
  <c r="D785" i="7"/>
  <c r="D789" i="7"/>
  <c r="D793" i="7"/>
  <c r="D797" i="7"/>
  <c r="D801" i="7"/>
  <c r="D805" i="7"/>
  <c r="D809" i="7"/>
  <c r="D813" i="7"/>
  <c r="D817" i="7"/>
  <c r="D821" i="7"/>
  <c r="D825" i="7"/>
  <c r="D829" i="7"/>
  <c r="D833" i="7"/>
  <c r="D837" i="7"/>
  <c r="D841" i="7"/>
  <c r="D845" i="7"/>
  <c r="D849" i="7"/>
  <c r="D853" i="7"/>
  <c r="D857" i="7"/>
  <c r="D861" i="7"/>
  <c r="D777" i="7"/>
  <c r="H802" i="7"/>
  <c r="H806" i="7"/>
  <c r="H810" i="7"/>
  <c r="H814" i="7"/>
  <c r="H818" i="7"/>
  <c r="H822" i="7"/>
  <c r="H826" i="7"/>
  <c r="H830" i="7"/>
  <c r="H834" i="7"/>
  <c r="H838" i="7"/>
  <c r="H842" i="7"/>
  <c r="H846" i="7"/>
  <c r="H850" i="7"/>
  <c r="H854" i="7"/>
  <c r="H858" i="7"/>
  <c r="H862" i="7"/>
  <c r="F790" i="7"/>
  <c r="F794" i="7"/>
  <c r="F798" i="7"/>
  <c r="F802" i="7"/>
  <c r="F806" i="7"/>
  <c r="F810" i="7"/>
  <c r="F814" i="7"/>
  <c r="F818" i="7"/>
  <c r="F822" i="7"/>
  <c r="F826" i="7"/>
  <c r="F830" i="7"/>
  <c r="F834" i="7"/>
  <c r="F838" i="7"/>
  <c r="F842" i="7"/>
  <c r="F846" i="7"/>
  <c r="F850" i="7"/>
  <c r="F854" i="7"/>
  <c r="F858" i="7"/>
  <c r="F862" i="7"/>
  <c r="D778" i="7"/>
  <c r="D782" i="7"/>
  <c r="D786" i="7"/>
  <c r="D790" i="7"/>
  <c r="D794" i="7"/>
  <c r="D798" i="7"/>
  <c r="D802" i="7"/>
  <c r="D806" i="7"/>
  <c r="D810" i="7"/>
  <c r="D814" i="7"/>
  <c r="D818" i="7"/>
  <c r="D822" i="7"/>
  <c r="D826" i="7"/>
  <c r="D830" i="7"/>
  <c r="D834" i="7"/>
  <c r="D838" i="7"/>
  <c r="D842" i="7"/>
  <c r="D846" i="7"/>
  <c r="D850" i="7"/>
  <c r="D854" i="7"/>
  <c r="D858" i="7"/>
  <c r="D862" i="7"/>
  <c r="D664" i="7"/>
  <c r="D660" i="7"/>
  <c r="D656" i="7"/>
  <c r="D652" i="7"/>
  <c r="D648" i="7"/>
  <c r="D644" i="7"/>
  <c r="D640" i="7"/>
  <c r="D636" i="7"/>
  <c r="D632" i="7"/>
  <c r="D628" i="7"/>
  <c r="D624" i="7"/>
  <c r="D620" i="7"/>
  <c r="D616" i="7"/>
  <c r="D658" i="7"/>
  <c r="D654" i="7"/>
  <c r="D650" i="7"/>
  <c r="D646" i="7"/>
  <c r="D642" i="7"/>
  <c r="D638" i="7"/>
  <c r="D634" i="7"/>
  <c r="D630" i="7"/>
  <c r="D626" i="7"/>
  <c r="D622" i="7"/>
  <c r="D618" i="7"/>
  <c r="H8" i="1" l="1"/>
  <c r="L8" i="1" s="1"/>
  <c r="H10" i="1"/>
  <c r="L10" i="1" s="1"/>
  <c r="H7" i="1"/>
  <c r="H9" i="1"/>
  <c r="L9" i="1" s="1"/>
  <c r="L11" i="1"/>
  <c r="L66" i="1"/>
  <c r="J66" i="1"/>
  <c r="H66" i="1"/>
  <c r="L7" i="1" l="1"/>
  <c r="L12" i="1" s="1"/>
</calcChain>
</file>

<file path=xl/sharedStrings.xml><?xml version="1.0" encoding="utf-8"?>
<sst xmlns="http://schemas.openxmlformats.org/spreadsheetml/2006/main" count="435" uniqueCount="260">
  <si>
    <t>Konstruktion bzw. Bauteil</t>
  </si>
  <si>
    <t>Kriterium</t>
  </si>
  <si>
    <t>Widerstandsfähigkeit</t>
  </si>
  <si>
    <t>Punkte</t>
  </si>
  <si>
    <t>Wind</t>
  </si>
  <si>
    <t>Hagel</t>
  </si>
  <si>
    <t>Schnee</t>
  </si>
  <si>
    <t>Ist</t>
  </si>
  <si>
    <t>Dach</t>
  </si>
  <si>
    <t>Bemessung auf Normanforderungen, aber Berücksichtigung der örtlichen Besonderheiten bzgl. Exposition</t>
  </si>
  <si>
    <t>Bemessung auf nächsthöhere Lastzone bzw. selteneres Ereignis als in Norm vorgegeben</t>
  </si>
  <si>
    <t>Dachform, Sprünge</t>
  </si>
  <si>
    <t>Dachneigung</t>
  </si>
  <si>
    <t>Flachdach:  Dichtungsfalze befinden sich über oberster möglicher Staukote, Entwässerungsschutzeinrichtungen und Kontrollmöglichkeit sind vorgesehen</t>
  </si>
  <si>
    <t>Geneigtes Dach: Die Entwässerung erfolgt bei zwei Steildachflächen  in mehr als einer Kehle.</t>
  </si>
  <si>
    <t>Flachdach: Neigung  &gt;2%</t>
  </si>
  <si>
    <t>Geneigtes Dach: Neigung zw. 5 - 25 Grad</t>
  </si>
  <si>
    <t xml:space="preserve">Geneigtes Dach:  Neigung 25 – 40 Grad; </t>
  </si>
  <si>
    <t>Geneigtes Dach: Neigung  &gt; 40 Grad</t>
  </si>
  <si>
    <t>große Vordächer, große Auskragungen, große Dachüberstände, angehängte Balkone, stark überhängende Traufen</t>
  </si>
  <si>
    <t>Dachflächenfenster, Lichtkuppeln und -bänder</t>
  </si>
  <si>
    <t xml:space="preserve">Überstauhöhen mit Sicherheitszuschlag zum Bemessungsfall sind vorgesehen, Ausstattung mit selbst schließenden Mechaniken </t>
  </si>
  <si>
    <t>Anteil an Glasflächen, nicht begehbaren Oberlichtern, Kuppeln &gt; 4 m², durchsturzgefährdeten Dachflächen</t>
  </si>
  <si>
    <t xml:space="preserve">Einsehbarkeit der Dachfläche bzw. Zugänglichkeit für Wartung und Reperatur, Räumbarkeit des Daches, Begehbarkeit des Deckmaterials </t>
  </si>
  <si>
    <t>PV- Module, Solar- Kollektoren und Dachabdichtung</t>
  </si>
  <si>
    <t>Entwässerungssystem</t>
  </si>
  <si>
    <t>Einlaufhöhen in das Gebäude (Einfahrten, Öffnungen, Lüftungsschächte und Lichtschächte)</t>
  </si>
  <si>
    <t>Einlaufhöhen 20cm oberhalb Umgebungsgelände an Einfahrten und Gebäudeöffnungen oder  verbindlich in der Planung geregelte Hochwasserschutzmaßnahmen  (15 cm =  1/4 Punktabzug)</t>
  </si>
  <si>
    <t>Überdachung und Entwässerung tiefliegender Gebäudeöffnungen und Zugänge</t>
  </si>
  <si>
    <t>Balkone</t>
  </si>
  <si>
    <t>Entwässerungsplanung</t>
  </si>
  <si>
    <t>Entwässerungsplanung durch Fachplaner</t>
  </si>
  <si>
    <t>Bemessung für Überlastfall</t>
  </si>
  <si>
    <t>Gebäudeentwässerungssystem</t>
  </si>
  <si>
    <t xml:space="preserve">Regenwasserbewirtschaftung  (Regenwasserzurückhaltung, -versickerung, Dachbegrünung) </t>
  </si>
  <si>
    <t>Zugänglichkeit der Entwässerungseinrichtungen, Kontrolle und Wartung, Versagensprüfung der Leitungen</t>
  </si>
  <si>
    <t>Entwässerungseinrichtungen zu 100 % der Entwässerungsflächen sind zugänglich, Vorrichtungen gegen Verstopfen und Zufrieren oder 2. Entwässerungssystem mit  verstopfungsunempfindlichen Einläufen. Einfache Durchführung von Kontrolle und Wartung planerisch vorgesehen und jederzeit möglich  (80% = 8 Punkte etc)</t>
  </si>
  <si>
    <t>Rückstausicherung</t>
  </si>
  <si>
    <t>Rückstauverschlüsse vorhanden</t>
  </si>
  <si>
    <t>Hebeanlagen bzw. alle Anlagen über Rückstauebene vorhanden</t>
  </si>
  <si>
    <t>Fassade</t>
  </si>
  <si>
    <t>Fassadenelementausrichtung von Brettern und Platten etc.</t>
  </si>
  <si>
    <t>maximal ein vorgehängtes Fassadenelement pro Stockwerk; gut entwässerbare und belüftete Elemente</t>
  </si>
  <si>
    <t>Fassadensystem</t>
  </si>
  <si>
    <t>Exponierte Fensterflächen und Türen</t>
  </si>
  <si>
    <t>nicht vorhanden oder besondere Sicherungsmaßnahmen planerisch vorgesehen (selbst schließende Mechaniken)</t>
  </si>
  <si>
    <t> 5</t>
  </si>
  <si>
    <t xml:space="preserve">außenliegende Sonnenschutzsysteme </t>
  </si>
  <si>
    <t>Kontrollierbarkeit der Befestigung bei bekleideten Fassaden</t>
  </si>
  <si>
    <t>Gebäude</t>
  </si>
  <si>
    <t>Schwingungsanfälligkeit (gemäß DIN 1055-4)</t>
  </si>
  <si>
    <t>weniger als 20 % des Baukörpers ist schwingungsanfällig (ohne Nachweis sind Wohn-, Büro- und Industriegebäude bis 25 m Höhe nicht schwingungsanfällig)</t>
  </si>
  <si>
    <t>Schwingungsanfällige Aufbauten (Masten, Antennen)</t>
  </si>
  <si>
    <t xml:space="preserve">nicht vorhanden oder es sind besondere Sicherungsmaßnahmen für den Ereignisfall planerisch vorgesehen </t>
  </si>
  <si>
    <t>Winddurchlässigkeit, ungünstige Betriebszustände</t>
  </si>
  <si>
    <t xml:space="preserve">keine offenen Wände oder Tore oder besondere Sicherungsmaßnahmen planerisch vorgesehen, winddichte Zwischendecken vorhanden </t>
  </si>
  <si>
    <t>Gebäudehöhe</t>
  </si>
  <si>
    <t>Gebäudesteifigkeit</t>
  </si>
  <si>
    <t>Verglasungsanteil</t>
  </si>
  <si>
    <t>A/V-Wert (Gebäudehüllfläche/Volumen)</t>
  </si>
  <si>
    <t>Größe der Dachfläche</t>
  </si>
  <si>
    <t>Zwischendecke vorhanden</t>
  </si>
  <si>
    <t>Stützweiten</t>
  </si>
  <si>
    <t>Materialwahl</t>
  </si>
  <si>
    <t>Dach und Dachfenster, Fenster und Fassade</t>
  </si>
  <si>
    <t>Nachweis der bis zur Flächenabdichtung wasserdurchlässigen Schichtenfolge</t>
  </si>
  <si>
    <t>Verwendung robuster und feuchteresistenter Wärmedämm- und Abdichtungsmaterialien</t>
  </si>
  <si>
    <t>Sockel</t>
  </si>
  <si>
    <t>Vorkehrungen gegen Schädigung von Dritten</t>
  </si>
  <si>
    <t xml:space="preserve">besondere bauliche Sicherungsmaßnahmen z.B. bauliche Schutzvorkehrungen oder Planung der Rutschungsrichtung von Schnee-/Hagelablagerungen hin zu Flächen ohne Personengefährdung </t>
  </si>
  <si>
    <t>Qualitätssicherung bei der Herstellung</t>
  </si>
  <si>
    <t xml:space="preserve">Qualitätssicherungsmaßnahmen bei der Herstellung </t>
  </si>
  <si>
    <t>Punkte maximal
 erreichbar</t>
  </si>
  <si>
    <t>höchstens an einer Gebäudeseite: offene Wände, große Tore, normale Sicherungsmaßnahmen</t>
  </si>
  <si>
    <t>bis 25 m bzw. an der Küste bis 10 m; 
größer 25 m mit Bemessung auf nächsthöhere Windzone</t>
  </si>
  <si>
    <t xml:space="preserve">&gt; 80 % massive Wände und massive Zwischendecken. </t>
  </si>
  <si>
    <t>&lt; 50 %; oder höher mit besonderen Sicherungsmaßnahmen</t>
  </si>
  <si>
    <t>&lt; 100 m²; oder bei größeren Dächern Bemessung auf nächsthöhere Lastzone</t>
  </si>
  <si>
    <t>nicht vorhanden;  oder mit regelmäßiger Zustands- und Verformungsprüfung (planerisch / konzeptionell festgelegt)</t>
  </si>
  <si>
    <t>&lt; 10 m oder bei großen Stützweiten Bemessung auf nächsthöhere Lastzone</t>
  </si>
  <si>
    <t>100 % nachweislich hagelunempfindliche Materialien oder geschützte Elemente, wie Gitter über Dachfenster, zusätzliches doppeltes Verschleißmaterial.</t>
  </si>
  <si>
    <t>100 % des Sockels aus spritzwasserresistentem Material oder ausreichende Waserableitung aus dem Sockelbereich</t>
  </si>
  <si>
    <t>besondere Qualitätssicherungsmaßnahmen in der Planung verbindlich festgelegt und dokumentiert (z.B. Schnittstellenkoordination und hoher Detailierungsgrad in der Planung und bei Leistungsbeschreibungen bezüglich sensibler Details, Überprüfung Regeldachneigung und Wandaufbauten beanspruchter Fassaden; Konzept zur Sicherung der Baustelle gegen Naturgefahren u.a.)</t>
  </si>
  <si>
    <t>Bemessung der Dachtragkonstruktion (Material, Lagesicherung des Deckmaterials)</t>
  </si>
  <si>
    <t>klare Dachform ohne komplexe Geometrie, geringe Anzahl von Versprüngen, Durchdringungen, Anschlüssen und Dachaufbauten</t>
  </si>
  <si>
    <t xml:space="preserve">100 % der Gebäudeseiten durch Überstände geschützt, Dachüberstand von mind. 50 cm auf der "Wetterseite" </t>
  </si>
  <si>
    <t xml:space="preserve">a. nicht vorhanden 
oder b. Anteil von &lt; 20 % der Dachfläche  bei hohem Anteil besonderer Sicherungsmaßnahmen, wie z.B. Stege zur Schneeräumung </t>
  </si>
  <si>
    <t>zu 100%  = einsehbar / leichter Zugang / Begehbarkeit auf der gesamten Dachfläche/ Beton- oder Gründach bzw. Maßnahmen zur vollständigen Räumbarkeit bei der Planung berücksichtigt</t>
  </si>
  <si>
    <t>100% der Zugänge, Zufahrten, äußere Treppenabgänge überdacht</t>
  </si>
  <si>
    <t>Gesamtfläche nicht überdachter Balkone /Dachterrassen beträgt &lt; 20 % der Dachfläche bzw. leistungsfähige, wartungsfreundliche Entwässerung und ausreichende Einlaufhöhen</t>
  </si>
  <si>
    <t>Niederschlagsbelastung für Bemessung des Überlastfalls um &gt; 10% höher als in Norm vorgesehen</t>
  </si>
  <si>
    <t>für 100 % der Dachfläche Schwerkraftsystem vorgesehen</t>
  </si>
  <si>
    <t>zu 100% vorgesehen</t>
  </si>
  <si>
    <t xml:space="preserve">zu 100 % bezogen auf die verglaste Fläche vorhanden oder besondere Sicherungsmaßnahmen planerisch vorgesehen z.B.selbst schließende Mechaniken). </t>
  </si>
  <si>
    <t>zu 100 % kontrollierbar</t>
  </si>
  <si>
    <t>Nichtbekleidete Fassade oder  Bemessung bekleideter Fassaden nach nächsthöherer Windzone</t>
  </si>
  <si>
    <t>Nachweis über die Durchführung einer genormten Prüfung hinsichtlich des Hagelwiderstandes, mindestens für die Verwendung von Dachabdichtungen, terrestrischen PV- Modulen, und thermischen Solar- Kollektoren</t>
  </si>
  <si>
    <t>a. nicht vorhanden
oder b.  besondere bauliche Sicherungsmaßnahmen planerisch vorgesehen 
oder c. bei Gesamtflächengröße &lt; 20% der Dachfläche: Bemessung auf nächsthöhere Lastzone</t>
  </si>
  <si>
    <t>Schädigung von Dritten</t>
  </si>
  <si>
    <r>
      <t>Punkte</t>
    </r>
    <r>
      <rPr>
        <b/>
        <sz val="7"/>
        <color rgb="FFFF0000"/>
        <rFont val="Arial"/>
        <family val="2"/>
      </rPr>
      <t xml:space="preserve"> IST</t>
    </r>
  </si>
  <si>
    <t>Wichtungsfaktor</t>
  </si>
  <si>
    <t>Zielerreichung (Punkte) je Naturgefahr laut Bewertung</t>
  </si>
  <si>
    <t>Starkregen</t>
  </si>
  <si>
    <t>Hochwasser</t>
  </si>
  <si>
    <t>Summe</t>
  </si>
  <si>
    <t>1.00</t>
  </si>
  <si>
    <t>Zielerreichung gewichtet </t>
  </si>
  <si>
    <t xml:space="preserve">je </t>
  </si>
  <si>
    <t>Qualitäts-stufe</t>
  </si>
  <si>
    <t>Grundstück und</t>
  </si>
  <si>
    <t>Schutzmaßnahmen gegen Flusshochwasser, Sturmfluten und Sturzfluten (dauerhaft und/oder mobil, auf dem Gelände bzw. am Gebäude)</t>
  </si>
  <si>
    <t xml:space="preserve">Wasserzutritt wird bis Hochwasserniveau HQ100 verhindert, leistungsfähige Entwässerungssysteme, Auftriebssicherheit ist gewährleistet </t>
  </si>
  <si>
    <t>Wasserzutritt wird bis oberhalb höchstem möglichen Wasserstand verhindert, Auftriebssicherheit ist gewährleistet</t>
  </si>
  <si>
    <t>Grundwasserflurabstand zwischen 4 und 10 m bzw. Wasserzutritt über Kellersohle und Wände wird aktiv verhindert (z. B. Wasserhaltung mit Pumpen), Auftriebssicherheit ist gewährleistet</t>
  </si>
  <si>
    <t xml:space="preserve">Grundwasserflurabstand über 10 m bzw. Wasserzutritt über Kellersohle, Wände und Sockelbereich wird sicher und dauerhaft verhindert, Auftriebssicherheit ist gewährleistet </t>
  </si>
  <si>
    <t>Schutzmaßnahmen, falls Flutung des Gebäudes nicht sicher ausgeschlossen werden kann bzw. erforderlich ist</t>
  </si>
  <si>
    <r>
      <t xml:space="preserve">-     </t>
    </r>
    <r>
      <rPr>
        <sz val="7"/>
        <color theme="1"/>
        <rFont val="Arial"/>
        <family val="2"/>
      </rPr>
      <t>Elektroinstallationen/Stromverteilerkästen in hochwassersicherer Höhe, aber Stromkreisläufe der einzelnen Etagen nicht einzeln abschaltbar bzw. gesichert</t>
    </r>
  </si>
  <si>
    <r>
      <t xml:space="preserve">-    </t>
    </r>
    <r>
      <rPr>
        <sz val="7"/>
        <color theme="1"/>
        <rFont val="Arial"/>
        <family val="2"/>
      </rPr>
      <t>auftriebsgesicherter Tank, leicht räumbare andere wassergefährdende Stoffe im gefährdeten Bereich</t>
    </r>
  </si>
  <si>
    <r>
      <t xml:space="preserve">-    </t>
    </r>
    <r>
      <rPr>
        <sz val="7"/>
        <color theme="1"/>
        <rFont val="Arial"/>
        <family val="2"/>
      </rPr>
      <t>zwischen 50 und 80 % wasserunempfindliche Materialien in allen potenziell betroffenen Gebäudeteilen</t>
    </r>
  </si>
  <si>
    <r>
      <t xml:space="preserve">-    </t>
    </r>
    <r>
      <rPr>
        <sz val="7"/>
        <color theme="1"/>
        <rFont val="Arial"/>
        <family val="2"/>
      </rPr>
      <t>grund- und hochwassersichere Durchführung der Ver- und Entsorgungsleitungen durch das Gebäude</t>
    </r>
  </si>
  <si>
    <r>
      <t xml:space="preserve">-    </t>
    </r>
    <r>
      <rPr>
        <sz val="7"/>
        <color theme="1"/>
        <rFont val="Arial"/>
        <family val="2"/>
      </rPr>
      <t>Elektroinstallationen/Stromverteilerkästen in hochwassersicherer Höhe und Stromkreisläufe der einzelnen Etagen einzeln abschaltbar bzw. gesichert</t>
    </r>
  </si>
  <si>
    <r>
      <t xml:space="preserve">-    </t>
    </r>
    <r>
      <rPr>
        <sz val="7"/>
        <color theme="1"/>
        <rFont val="Arial"/>
        <family val="2"/>
      </rPr>
      <t>keine Öltanks und andere wassergefährdende Stoffe im überschwemmten Gebäudebereich oder auftriebsgesicherter Tank mit abgesicherten Öffnungen</t>
    </r>
  </si>
  <si>
    <r>
      <t xml:space="preserve">-    </t>
    </r>
    <r>
      <rPr>
        <sz val="7"/>
        <color theme="1"/>
        <rFont val="Arial"/>
        <family val="2"/>
      </rPr>
      <t>mehr als 80 % wasserunempfindliche Materialien in allen potenziell betroffenen Gebäudeteilen</t>
    </r>
  </si>
  <si>
    <t>Vorsorgemaßnahmen für Flutung bzw. Sauberwasserflutung</t>
  </si>
  <si>
    <t>ausreichende Flutungseinrichtungen und Markierung (d. h. ausreichend dimensionierte Öffnungen/Wasserzuleitungen bzw. Einrichtungen zur Wasserhaltung)</t>
  </si>
  <si>
    <t>Räum-, Rettungs- und Fluchtwege</t>
  </si>
  <si>
    <r>
      <t xml:space="preserve">-     </t>
    </r>
    <r>
      <rPr>
        <sz val="7"/>
        <color theme="1"/>
        <rFont val="Arial"/>
        <family val="2"/>
      </rPr>
      <t>schmales, wenig gewendeltes Treppenhaus</t>
    </r>
  </si>
  <si>
    <r>
      <t xml:space="preserve">-     </t>
    </r>
    <r>
      <rPr>
        <sz val="7"/>
        <color theme="1"/>
        <rFont val="Arial"/>
        <family val="2"/>
      </rPr>
      <t xml:space="preserve">kein Dachzugang bei eingeschossigen Gebäuden  in gefährdeten Bereichen </t>
    </r>
  </si>
  <si>
    <r>
      <t xml:space="preserve">-     </t>
    </r>
    <r>
      <rPr>
        <sz val="7"/>
        <color theme="1"/>
        <rFont val="Arial"/>
        <family val="2"/>
      </rPr>
      <t>Fluchtweg ist nicht der Haupteintrittsweg des Wassers</t>
    </r>
  </si>
  <si>
    <r>
      <t xml:space="preserve">-     </t>
    </r>
    <r>
      <rPr>
        <sz val="7"/>
        <color theme="1"/>
        <rFont val="Arial"/>
        <family val="2"/>
      </rPr>
      <t>großzügig dimensioniertes Treppenhaus für einfache Räumung und als Fluchtweg</t>
    </r>
  </si>
  <si>
    <r>
      <t xml:space="preserve">-     </t>
    </r>
    <r>
      <rPr>
        <sz val="7"/>
        <color theme="1"/>
        <rFont val="Arial"/>
        <family val="2"/>
      </rPr>
      <t>bei eingeschossigen Gebäuden Zugang zum Dach gegeben</t>
    </r>
  </si>
  <si>
    <t>Rückstausicherungen sind vorgesehen</t>
  </si>
  <si>
    <t>Bemessung und</t>
  </si>
  <si>
    <t>(Trag-)</t>
  </si>
  <si>
    <t>Konstruktion</t>
  </si>
  <si>
    <t>Verhinderung von Unterspülung / Gewährleistung der Auftriebssicherheit / Bemessung gegen Wasser- bzw. Strömungsdruck</t>
  </si>
  <si>
    <t>Erosionsgefährdung, Auftriebssicherheit und Sicherheit gegen Wasser- bzw. Strömungsdruck werden berücksichtigt und bei der Bemessung nachgewiesen</t>
  </si>
  <si>
    <t>Einrichtung/</t>
  </si>
  <si>
    <t>Inventar</t>
  </si>
  <si>
    <t>Fest installiertes Inventar / Mobiles Inventar</t>
  </si>
  <si>
    <t>hochwertiges mobiles Inventar mit wasserempfindlichen Materialien bei leichter Räumung oder nicht hochwertige Einrichtung mit normaler Räumung</t>
  </si>
  <si>
    <r>
      <t xml:space="preserve">-     </t>
    </r>
    <r>
      <rPr>
        <sz val="7"/>
        <color theme="1"/>
        <rFont val="Arial"/>
        <family val="2"/>
      </rPr>
      <t>festes Inventar ist nicht im hochwassergefährdeten Bereich vorhanden</t>
    </r>
  </si>
  <si>
    <r>
      <t xml:space="preserve">-     </t>
    </r>
    <r>
      <rPr>
        <sz val="7"/>
        <color theme="1"/>
        <rFont val="Arial"/>
        <family val="2"/>
      </rPr>
      <t xml:space="preserve">Vorsorgekonzept und leichte, rasche Räumbarkeit für mobiles Inventar </t>
    </r>
  </si>
  <si>
    <r>
      <t xml:space="preserve">-     </t>
    </r>
    <r>
      <rPr>
        <sz val="7"/>
        <color theme="1"/>
        <rFont val="Arial"/>
        <family val="2"/>
      </rPr>
      <t>nur  hochwasserresistente, unempfindliche Materialien</t>
    </r>
  </si>
  <si>
    <t>Warnungen</t>
  </si>
  <si>
    <t>Zuständigkeitsregelungen, Auswertung von Warnungen, Ergreifen temporärer Schutzmaßnahmen</t>
  </si>
  <si>
    <t>schadensmindernde Maßnahmen vor, während und nach dem Hochwasser sind in einem verbindlichen Konzept festgelegt</t>
  </si>
  <si>
    <t>Anlage B7:</t>
  </si>
  <si>
    <t>Kriterien zur Ermittlung der Widerstandsfähigkeit eines Gebäudes gegen Hochwasser</t>
  </si>
  <si>
    <t xml:space="preserve">ANLAGE B6: </t>
  </si>
  <si>
    <t xml:space="preserve"> Zielerreichung (Punkte)</t>
  </si>
  <si>
    <t>Einschätzung der Gefährdung</t>
  </si>
  <si>
    <t>Geringe Gefährdung</t>
  </si>
  <si>
    <t>Mittlere Gefährdung</t>
  </si>
  <si>
    <t>Große Gefährdung</t>
  </si>
  <si>
    <t>Windzone 1</t>
  </si>
  <si>
    <t>Windzone 2</t>
  </si>
  <si>
    <t>Windzone 3 und 4</t>
  </si>
  <si>
    <t>Starkregengefahrenklassen   1 und 2</t>
  </si>
  <si>
    <t>Starkregengefahrenklasse 5</t>
  </si>
  <si>
    <t>Hagelzone 2</t>
  </si>
  <si>
    <t>Hagelzone 3</t>
  </si>
  <si>
    <t>Hagelzone 4 und 5</t>
  </si>
  <si>
    <t>Schneelastzone 1 und 1a</t>
  </si>
  <si>
    <t>Schneelastzone 2 und 2a</t>
  </si>
  <si>
    <t>Schneelastzone 3</t>
  </si>
  <si>
    <t>Erreichte Punktzahl Widerstandsfähigkeit (normiert)</t>
  </si>
  <si>
    <t>Zwischenstufen können interpoliert werden.</t>
  </si>
  <si>
    <t>Starkregengefahrenklassen 3 und 4</t>
  </si>
  <si>
    <t>Keine bis geringe
Hochwassergefährdung</t>
  </si>
  <si>
    <t>Mittlere Hochwassergefährdung</t>
  </si>
  <si>
    <t>Große Hochwassergefährdung</t>
  </si>
  <si>
    <r>
      <t>ANLAGE B8</t>
    </r>
    <r>
      <rPr>
        <sz val="10"/>
        <color theme="1"/>
        <rFont val="Arial"/>
        <family val="2"/>
      </rPr>
      <t>:</t>
    </r>
  </si>
  <si>
    <t>Bewertungsmatrix „Anforderungsniveau“</t>
  </si>
  <si>
    <t>ANLAGE B9  Gesamtbewertung</t>
  </si>
  <si>
    <t>Windzone</t>
  </si>
  <si>
    <t>Starkregengefahrenklasse</t>
  </si>
  <si>
    <t>Hagelzone</t>
  </si>
  <si>
    <t>Schneelastzone</t>
  </si>
  <si>
    <t>Hochwassergefährdung</t>
  </si>
  <si>
    <t>Starkregengefahrenklassen 1 und 2</t>
  </si>
  <si>
    <t xml:space="preserve"> </t>
  </si>
  <si>
    <t>Keine bis geringe Hochwassergefährdung</t>
  </si>
  <si>
    <t>Wichtungs-faktor</t>
  </si>
  <si>
    <t>Ziel-
erreichung</t>
  </si>
  <si>
    <t>=INDEX(Hilfstabelle!H6:H101;VERGLEICH('ANLAGE B6 Widerstandsfähigkeit '!F5;Hilfstabelle!G6:G101;0))</t>
  </si>
  <si>
    <t>=INDEX(H6:H101;VERGLEICH(J25;G6:G101;0))</t>
  </si>
  <si>
    <t>=WENN(D5="Windzone 3 und 4";INDEX(Hilfstabelle!H6:H101;VERGLEICH('ANLAGE B6 Widerstandsfähigkeit '!E5;Hilfstabelle!G6:G101;0));WENN(D5="Windzone 2";INDEX(Hilfstabelle!F6:F101;VERGLEICH('ANLAGE B6 Widerstandsfähigkeit '!E5;Hilfstabelle!E6:E101;0));WENN(D5="Windzone 1";INDEX(Hilfstabelle!D6:D101;VERGLEICH('ANLAGE B6 Widerstandsfähigkeit '!E5;Hilfstabelle!C6:C101;0))))</t>
  </si>
  <si>
    <t>=WENN(D6="Starkregengefahrenklasse 5";INDEX(Hilfstabelle!H107:H202;VERGLEICH('ANLAGE B6 Widerstandsfähigkeit '!E6;Hilfstabelle!G107:G202;0));WENN(D6="Starkregengefahrenklasse 3 und4";INDEX(Hilfstabelle!F107:F202;VERGLEICH('ANLAGE B6 Widerstandsfähigkeit '!E6;Hilfstabelle!E107:E202;0));WENN(D6="Starkregengefahrenklasse 1 und2";INDEX(Hilfstabelle!D107:D202;VERGLEICH('ANLAGE B6 Widerstandsfähigkeit '!E6;Hilfstabelle!C107:C202;0)))))</t>
  </si>
  <si>
    <t>Erreichte 
Punktzahl</t>
  </si>
  <si>
    <t>Berechnung der Gesamtbewertung</t>
  </si>
  <si>
    <t>Bitte tätigen Sie Ihre Eingaben über die Dropdown-Listen und füllen anschließend Anlage B6 und B7 aus.</t>
  </si>
  <si>
    <r>
      <t>Kriterien zur Ermittlung der Widerstandsfähigkeit eines Gebäudes gegen Wind, Starkregen, Hagel und Schnee</t>
    </r>
    <r>
      <rPr>
        <b/>
        <sz val="8"/>
        <color theme="1"/>
        <rFont val="Times New Roman"/>
        <family val="1"/>
      </rPr>
      <t> </t>
    </r>
    <r>
      <rPr>
        <b/>
        <sz val="10"/>
        <color theme="1"/>
        <rFont val="Arial"/>
        <family val="2"/>
      </rPr>
      <t xml:space="preserve"> </t>
    </r>
  </si>
  <si>
    <t>EINFÜHRUNG</t>
  </si>
  <si>
    <t>Gesamt-bewertung:</t>
  </si>
  <si>
    <t>Schutzmaßnahmen gegen Hochwasser</t>
  </si>
  <si>
    <t>=</t>
  </si>
  <si>
    <t>Bewertungsbeispiel
 „Bürogebäude in Hamburg"</t>
  </si>
  <si>
    <t>Wind:</t>
  </si>
  <si>
    <t>Starkregen:</t>
  </si>
  <si>
    <t>Hagel:</t>
  </si>
  <si>
    <t>Schnee:</t>
  </si>
  <si>
    <t>Hochwasser:</t>
  </si>
  <si>
    <t xml:space="preserve">1. Schritt: Auswahl der Gefährdungseinschätzung für die Naturgefahren: </t>
  </si>
  <si>
    <t>S</t>
  </si>
  <si>
    <t>≙</t>
  </si>
  <si>
    <t>große Hochwassergefährdung</t>
  </si>
  <si>
    <t>mittelere Gefährung</t>
  </si>
  <si>
    <t>geringe Gefährung</t>
  </si>
  <si>
    <t>große Gefährung</t>
  </si>
  <si>
    <t>Pkt</t>
  </si>
  <si>
    <t>bei</t>
  </si>
  <si>
    <t>4. Schritt: Wichtung der Zielerreichung gemäß Anlage B9 "Gesamtbewertung"
(Berechnung findet automatisch durch Excel statt)</t>
  </si>
  <si>
    <t>∙</t>
  </si>
  <si>
    <t>Wichtungs-
faktor</t>
  </si>
  <si>
    <t>Starkregengefahrenklasse 2</t>
  </si>
  <si>
    <t>Schneelastzone 2</t>
  </si>
  <si>
    <t>3. Schritt: Zurodnung der Ist-Punkte zu den Zielerreichungspunkten laut Anlage B8 "Bewertungsmatrix" Anforderungsniveau 
(Berechnung findet automatisch durch Excel statt)</t>
  </si>
  <si>
    <t>(siehe Windzonenkarte in Anlage B2)</t>
  </si>
  <si>
    <t>(siehe Starkregenkarte in Anlage B1)</t>
  </si>
  <si>
    <t>(siehe Hagelzonenkarte in Anlage B3)</t>
  </si>
  <si>
    <t>(siehe Schneelastzonenkarte in Anlage B4)</t>
  </si>
  <si>
    <t>(siehe Hochwassergefährdungstabelle in Anlage B5)</t>
  </si>
  <si>
    <t>Anmerkung:</t>
  </si>
  <si>
    <r>
      <t xml:space="preserve">Die Einschätzung der Hochwassergefährdung des Gebäudes In Hamburg ergibt lt. Anlage B5 für Flusshochwasser und Sturmfluten eine mittlere Gefährdung, für Sturzfluten keine bis eine geringe Gefährdung und für Grundhochwasser eine große Gefährdung. 
Im Bereich Hochwasser gilt die </t>
    </r>
    <r>
      <rPr>
        <u/>
        <sz val="11"/>
        <color theme="1"/>
        <rFont val="Arial"/>
        <family val="2"/>
      </rPr>
      <t>schlechteste Expositionszuordnung</t>
    </r>
    <r>
      <rPr>
        <sz val="11"/>
        <color theme="1"/>
        <rFont val="Arial"/>
        <family val="2"/>
      </rPr>
      <t>, die in einem der 4 Unterpunkte erreicht wird, als Einschätzung der Gefährdung für den Gesamtkomplex Hochwasser, d. h. im Beispiel besteht insgesamt eine große Gefährdung.</t>
    </r>
  </si>
  <si>
    <t>2. Schritt: Bewertung der Widerstandsfähigkeit des Gebäudes mit Hilfe von Anlage B6 und B7:</t>
  </si>
  <si>
    <t>Maximal erreichbare Punkte: 105</t>
  </si>
  <si>
    <t>(entspricht 100 % Zielerreichung)</t>
  </si>
  <si>
    <t>Anlagen B1 - B4 : Zonenkarten</t>
  </si>
  <si>
    <t>Beurteilung der</t>
  </si>
  <si>
    <t>infolge von ...</t>
  </si>
  <si>
    <t>Einschätzung der Exposition des Standortes</t>
  </si>
  <si>
    <t>Keine bis geringe Gefährdung</t>
  </si>
  <si>
    <t>ZÜRS-Zone 1 und 2</t>
  </si>
  <si>
    <t>Hochwassergefahrenkarte: Betroffenheit bei Extrem- Ereignis</t>
  </si>
  <si>
    <t>ZÜRS-Zone 3</t>
  </si>
  <si>
    <t>Hochwassergefahrenkarte: Betroffenheit bei 100-jährlichem Ereignis</t>
  </si>
  <si>
    <t>ZÜRS-Zone 4 und 5</t>
  </si>
  <si>
    <t>Hochwassergefahrenkarte: Betroffenheit bei 20 bis 30-jährlichem Ereignis</t>
  </si>
  <si>
    <t>Sturmfluten</t>
  </si>
  <si>
    <t>Standorte außerhalb der gefährdeten Gebiete</t>
  </si>
  <si>
    <t>Potenzieller Wasserstand bei Deichversagen &gt; 0 bis 2 m</t>
  </si>
  <si>
    <t>Potenzieller Wasserstand bei Deichversagen &gt; 2 m, Lage vor den Deichen bzw. im Hafen (Wasserstand &gt; Gebäudehöhenlage)</t>
  </si>
  <si>
    <t>Sturzfluten</t>
  </si>
  <si>
    <t>maximal 2 der 6 Kriterien treffen zu</t>
  </si>
  <si>
    <t>3 der 6 Kriterien treffen zu</t>
  </si>
  <si>
    <t>4 der 6 Kriterien treffen zu</t>
  </si>
  <si>
    <t xml:space="preserve">Standorte in Gebieten mit Flurabstand &gt; 10 m </t>
  </si>
  <si>
    <t>Flurabstand zwischen 10 und 4 m</t>
  </si>
  <si>
    <t>Standorte in Gebieten mit Flurabstand &lt; 4 m</t>
  </si>
  <si>
    <t>Im Bereich Hochwasser gilt die schlechteste Expositionszuordnung, die in einem der 4
 Unterpunkte erreicht wird, als Einschätzung der Gefährdung für den Gesamtkomplex Hochwasser.</t>
  </si>
  <si>
    <t>Anlage B5: Tabelle zur Beurteilung der Hochwassergefährdung infolge Flusshochwasser, Sturmfluten, Sturzfluten, Grundhochwasser</t>
  </si>
  <si>
    <t xml:space="preserve">Flusshochwasser: Zonierungssystem für Überschwemmung, Rückstau und Starkregen (ZÜRS), 5 Gefährdungs-klassen; Hochwassergefahren- und -risikokarten der Bundesländer, drei Wiederkehrhäufigkeiten
Sturmfluten: Hochwassergefahren- und -risikokarten der Bundesländer, gebietsweise Gefahrenhinweiskarten der Länder
Gefährdung durch Hochwasser infolge von Sturmfluten besteht in Gebieten, die laut Sturmflutkarten bzw. Küs-tenschutzgeneralplan der Länder nach dem Höhenlagekriterium im Gefährdungsbereich liegen, also die küstennahen Niederungsgebiete (Nordseeküste weniger als 5 Meter über NN, Ostseeküste weniger als 3 Meter über NN). Hinweise gibt der prognostizierte Wasserstand im Vergleich mit der Höhenlage des Gebäudes
Sturzfluten: Einschätzung anhand der Anzahl der zutreffenden Kriterien:
- Gebiete, mit  einer Starkregenintensität erhöht, hoch und sehr hoch (vgl. Gefahrenkarte zur Naturgefahr Starkregen)
- Standort mit großem Geländegefälle (Mittelgebirge, Alpenvorland), insbesondere beim Übergang von Hang- in Flachlandbereiche 
- Standort befindet sich in einer Geländesenke, Mulde oder Rinnenlage, Lage in Poldern mit fehlender oder mangelhafter Binnenentwässerung
- Standorte in der Nähe von stark verbauten oder umgelegten Gewässerstrecken mit vielen Brücken, Verroh-rungen, Rechen, Verzweigungen
- Standorte mit wenig leistungsfähigen Kanalstrecken bzw. rückstaugefährdeten Bereichen
- Standort auf grundwasserbeeinflussten Böden (Auenböden, Böden mit hoch stehendem Grundwasser)
Grundhochwasser: Grundwasserflurabstandskarten
Flurabstände des Grundwassers von weniger als 4 Metern bzw. eine Kellereinbindetiefe von mehr als 3 Metern bedingen eine mögliche Gefährdung durch drückendes Wasser. Flurabstände größer als 10 Meter und gleichzeitig Ausschluss von lokal schwebendem Grundwasser entspricht einer nicht gefährdeten Lage.
</t>
  </si>
  <si>
    <t>Erläuterungen</t>
  </si>
  <si>
    <t>Flusshochwasser</t>
  </si>
  <si>
    <t>Grundhochwasser</t>
  </si>
  <si>
    <t>Die IST Punktzahlen werden automatisch in die obige Tabelle zur Berechnung der Gesamtbewertung übertragen.</t>
  </si>
  <si>
    <t>BNB_4.1.5: Widerstandsfähigkeit gegen Naturgefahren</t>
  </si>
  <si>
    <r>
      <t>Ist</t>
    </r>
    <r>
      <rPr>
        <sz val="8"/>
        <color theme="1"/>
        <rFont val="Cambria"/>
        <family val="1"/>
      </rPr>
      <t> </t>
    </r>
  </si>
  <si>
    <t>10 cm an Einfahrten, Gebäudeöffnungen, Lüftungsschächte und Lichtschächte oder Öffnungen unterhalb Umgebungsgelände aber hochwassersicherbar. (8 cm = 4 Punkte usw)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</si>
</sst>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0.0"/>
  </numFmts>
  <fonts count="37" x14ac:knownFonts="1">
    <font>
      <sz val="11"/>
      <color theme="1"/>
      <name val="Calibri"/>
      <family val="2"/>
      <scheme val="minor"/>
    </font>
    <font>
      <b/>
      <sz val="7"/>
      <color theme="1"/>
      <name val="Arial"/>
      <family val="2"/>
    </font>
    <font>
      <sz val="7"/>
      <color theme="1"/>
      <name val="Arial"/>
      <family val="2"/>
    </font>
    <font>
      <sz val="7"/>
      <color rgb="FFFF0000"/>
      <name val="Arial"/>
      <family val="2"/>
    </font>
    <font>
      <sz val="7"/>
      <name val="Arial"/>
      <family val="2"/>
    </font>
    <font>
      <b/>
      <sz val="7"/>
      <color rgb="FFFF0000"/>
      <name val="Arial"/>
      <family val="2"/>
    </font>
    <font>
      <b/>
      <sz val="7"/>
      <name val="Arial"/>
      <family val="2"/>
    </font>
    <font>
      <sz val="11"/>
      <color theme="1"/>
      <name val="Arial"/>
      <family val="2"/>
    </font>
    <font>
      <sz val="11"/>
      <name val="Arial"/>
      <family val="2"/>
    </font>
    <font>
      <sz val="11"/>
      <color rgb="FFFF0000"/>
      <name val="Arial"/>
      <family val="2"/>
    </font>
    <font>
      <sz val="9"/>
      <color theme="1"/>
      <name val="Arial"/>
      <family val="2"/>
    </font>
    <font>
      <b/>
      <sz val="11"/>
      <color theme="1"/>
      <name val="Calibri"/>
      <family val="2"/>
      <scheme val="minor"/>
    </font>
    <font>
      <sz val="10"/>
      <color theme="1"/>
      <name val="Arial"/>
      <family val="2"/>
    </font>
    <font>
      <sz val="8"/>
      <color theme="1"/>
      <name val="Times New Roman"/>
      <family val="1"/>
    </font>
    <font>
      <sz val="7"/>
      <color theme="1"/>
      <name val="Times New Roman"/>
      <family val="1"/>
    </font>
    <font>
      <b/>
      <sz val="10"/>
      <color theme="1"/>
      <name val="Arial"/>
      <family val="2"/>
    </font>
    <font>
      <sz val="11"/>
      <color theme="1"/>
      <name val="Calibri"/>
      <family val="2"/>
      <scheme val="minor"/>
    </font>
    <font>
      <sz val="8"/>
      <color theme="1"/>
      <name val="Arial"/>
      <family val="2"/>
    </font>
    <font>
      <b/>
      <sz val="8"/>
      <color theme="1"/>
      <name val="Arial"/>
      <family val="2"/>
    </font>
    <font>
      <b/>
      <sz val="8"/>
      <name val="Arial"/>
      <family val="2"/>
    </font>
    <font>
      <sz val="9"/>
      <color theme="0"/>
      <name val="Arial"/>
      <family val="2"/>
    </font>
    <font>
      <sz val="11"/>
      <color theme="0"/>
      <name val="Arial"/>
      <family val="2"/>
    </font>
    <font>
      <sz val="11"/>
      <color theme="0" tint="-0.34998626667073579"/>
      <name val="Calibri"/>
      <family val="2"/>
      <scheme val="minor"/>
    </font>
    <font>
      <b/>
      <sz val="11"/>
      <color theme="1"/>
      <name val="Arial"/>
      <family val="2"/>
    </font>
    <font>
      <b/>
      <sz val="8"/>
      <color theme="1"/>
      <name val="Times New Roman"/>
      <family val="1"/>
    </font>
    <font>
      <b/>
      <sz val="14"/>
      <color theme="1"/>
      <name val="Arial"/>
      <family val="2"/>
    </font>
    <font>
      <b/>
      <sz val="11"/>
      <name val="Arial"/>
      <family val="2"/>
    </font>
    <font>
      <b/>
      <sz val="9"/>
      <color theme="0"/>
      <name val="Arial"/>
      <family val="2"/>
    </font>
    <font>
      <b/>
      <sz val="11"/>
      <color theme="0"/>
      <name val="Arial"/>
      <family val="2"/>
    </font>
    <font>
      <sz val="10"/>
      <color theme="0" tint="-0.34998626667073579"/>
      <name val="Arial"/>
      <family val="2"/>
    </font>
    <font>
      <sz val="11"/>
      <color theme="1"/>
      <name val="Symbol"/>
      <family val="1"/>
      <charset val="2"/>
    </font>
    <font>
      <sz val="11"/>
      <color theme="1"/>
      <name val="Arial Unicode MS"/>
      <family val="2"/>
    </font>
    <font>
      <b/>
      <sz val="10"/>
      <color rgb="FF000000"/>
      <name val="Arial"/>
      <family val="2"/>
    </font>
    <font>
      <i/>
      <sz val="11"/>
      <color theme="1"/>
      <name val="Arial"/>
      <family val="2"/>
    </font>
    <font>
      <u/>
      <sz val="11"/>
      <color theme="1"/>
      <name val="Arial"/>
      <family val="2"/>
    </font>
    <font>
      <b/>
      <sz val="7"/>
      <color rgb="FFFF0000"/>
      <name val="Cambria"/>
      <family val="1"/>
    </font>
    <font>
      <sz val="8"/>
      <color theme="1"/>
      <name val="Cambria"/>
      <family val="1"/>
    </font>
  </fonts>
  <fills count="18">
    <fill>
      <patternFill patternType="none"/>
    </fill>
    <fill>
      <patternFill patternType="gray125"/>
    </fill>
    <fill>
      <patternFill patternType="solid">
        <fgColor rgb="FFC0C0C0"/>
        <bgColor indexed="64"/>
      </patternFill>
    </fill>
    <fill>
      <patternFill patternType="solid">
        <fgColor rgb="FFFFC000"/>
        <bgColor indexed="64"/>
      </patternFill>
    </fill>
    <fill>
      <patternFill patternType="solid">
        <fgColor theme="4" tint="0.39997558519241921"/>
        <bgColor indexed="64"/>
      </patternFill>
    </fill>
    <fill>
      <patternFill patternType="solid">
        <fgColor rgb="FF92D050"/>
        <bgColor indexed="64"/>
      </patternFill>
    </fill>
    <fill>
      <patternFill patternType="solid">
        <fgColor theme="5" tint="0.59999389629810485"/>
        <bgColor indexed="64"/>
      </patternFill>
    </fill>
    <fill>
      <patternFill patternType="solid">
        <fgColor theme="0"/>
        <bgColor indexed="64"/>
      </patternFill>
    </fill>
    <fill>
      <patternFill patternType="solid">
        <fgColor rgb="FFFFFF00"/>
        <bgColor indexed="64"/>
      </patternFill>
    </fill>
    <fill>
      <patternFill patternType="solid">
        <fgColor theme="3" tint="0.59999389629810485"/>
        <bgColor indexed="64"/>
      </patternFill>
    </fill>
    <fill>
      <patternFill patternType="lightUp"/>
    </fill>
    <fill>
      <patternFill patternType="lightUp">
        <bgColor theme="0"/>
      </patternFill>
    </fill>
    <fill>
      <patternFill patternType="solid">
        <fgColor rgb="FFF3F3F3"/>
        <bgColor indexed="64"/>
      </patternFill>
    </fill>
    <fill>
      <patternFill patternType="solid">
        <fgColor theme="0" tint="-0.249977111117893"/>
        <bgColor indexed="64"/>
      </patternFill>
    </fill>
    <fill>
      <patternFill patternType="solid">
        <fgColor rgb="FFC00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59999389629810485"/>
        <bgColor indexed="64"/>
      </patternFill>
    </fill>
  </fills>
  <borders count="54">
    <border>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right style="medium">
        <color indexed="64"/>
      </right>
      <top/>
      <bottom style="dotted">
        <color indexed="64"/>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right style="medium">
        <color indexed="64"/>
      </right>
      <top/>
      <bottom style="medium">
        <color rgb="FF9999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diagonal/>
    </border>
    <border>
      <left/>
      <right/>
      <top/>
      <bottom style="thin">
        <color indexed="64"/>
      </bottom>
      <diagonal/>
    </border>
    <border>
      <left/>
      <right/>
      <top/>
      <bottom style="double">
        <color auto="1"/>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s>
  <cellStyleXfs count="3">
    <xf numFmtId="0" fontId="0" fillId="0" borderId="0"/>
    <xf numFmtId="44" fontId="16" fillId="0" borderId="0" applyFont="0" applyFill="0" applyBorder="0" applyAlignment="0" applyProtection="0"/>
    <xf numFmtId="0" fontId="8" fillId="0" borderId="0"/>
  </cellStyleXfs>
  <cellXfs count="416">
    <xf numFmtId="0" fontId="0" fillId="0" borderId="0" xfId="0"/>
    <xf numFmtId="0" fontId="1" fillId="2" borderId="1" xfId="0" applyFont="1" applyFill="1" applyBorder="1" applyAlignment="1">
      <alignment vertical="center" wrapText="1"/>
    </xf>
    <xf numFmtId="0" fontId="1" fillId="2" borderId="2" xfId="0" applyFont="1" applyFill="1" applyBorder="1" applyAlignment="1">
      <alignment horizontal="center" vertical="center" wrapText="1"/>
    </xf>
    <xf numFmtId="0" fontId="1" fillId="2" borderId="5" xfId="0" applyFont="1" applyFill="1" applyBorder="1" applyAlignment="1">
      <alignment vertical="center" wrapText="1"/>
    </xf>
    <xf numFmtId="0" fontId="1" fillId="2" borderId="8" xfId="0" applyFont="1" applyFill="1" applyBorder="1" applyAlignment="1">
      <alignment vertical="center" wrapText="1"/>
    </xf>
    <xf numFmtId="0" fontId="1" fillId="2" borderId="9" xfId="0" applyFont="1" applyFill="1" applyBorder="1" applyAlignment="1">
      <alignment horizontal="center" vertical="center" wrapText="1"/>
    </xf>
    <xf numFmtId="0" fontId="2" fillId="0" borderId="9" xfId="0" applyFont="1" applyBorder="1" applyAlignment="1">
      <alignment vertical="center" wrapText="1"/>
    </xf>
    <xf numFmtId="0" fontId="2" fillId="3" borderId="9" xfId="0" applyFont="1" applyFill="1" applyBorder="1" applyAlignment="1">
      <alignment horizontal="center" vertical="center"/>
    </xf>
    <xf numFmtId="0" fontId="2" fillId="4" borderId="9" xfId="0" applyFont="1" applyFill="1" applyBorder="1" applyAlignment="1">
      <alignment horizontal="center" vertical="center"/>
    </xf>
    <xf numFmtId="0" fontId="4" fillId="5" borderId="9" xfId="0" applyFont="1" applyFill="1" applyBorder="1" applyAlignment="1">
      <alignment horizontal="center" vertical="center"/>
    </xf>
    <xf numFmtId="0" fontId="4" fillId="5" borderId="1" xfId="0" applyFont="1" applyFill="1" applyBorder="1" applyAlignment="1">
      <alignment horizontal="center" vertical="center"/>
    </xf>
    <xf numFmtId="0" fontId="2" fillId="6" borderId="9" xfId="0" applyFont="1" applyFill="1" applyBorder="1" applyAlignment="1">
      <alignment horizontal="center" vertical="center"/>
    </xf>
    <xf numFmtId="0" fontId="4" fillId="4" borderId="9" xfId="0" applyFont="1" applyFill="1" applyBorder="1" applyAlignment="1">
      <alignment horizontal="center" vertical="center"/>
    </xf>
    <xf numFmtId="0" fontId="4" fillId="6" borderId="9" xfId="0" applyFont="1" applyFill="1" applyBorder="1" applyAlignment="1">
      <alignment horizontal="center" vertical="center"/>
    </xf>
    <xf numFmtId="0" fontId="2" fillId="7" borderId="9" xfId="0" applyFont="1" applyFill="1" applyBorder="1" applyAlignment="1">
      <alignment vertical="center" wrapText="1"/>
    </xf>
    <xf numFmtId="0" fontId="1" fillId="2" borderId="11" xfId="0" applyFont="1" applyFill="1" applyBorder="1" applyAlignment="1">
      <alignment vertical="center" wrapText="1"/>
    </xf>
    <xf numFmtId="0" fontId="4" fillId="5" borderId="6" xfId="0" applyFont="1" applyFill="1" applyBorder="1" applyAlignment="1">
      <alignment horizontal="center" vertical="center"/>
    </xf>
    <xf numFmtId="0" fontId="4" fillId="6"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6" borderId="9" xfId="0" applyFont="1" applyFill="1" applyBorder="1" applyAlignment="1">
      <alignment horizontal="center" vertical="center" wrapText="1"/>
    </xf>
    <xf numFmtId="0" fontId="1" fillId="2" borderId="12" xfId="0" applyFont="1" applyFill="1" applyBorder="1" applyAlignment="1">
      <alignment vertical="center" wrapText="1"/>
    </xf>
    <xf numFmtId="0" fontId="4" fillId="5" borderId="10" xfId="0" applyFont="1" applyFill="1" applyBorder="1" applyAlignment="1">
      <alignment horizontal="center" vertical="center"/>
    </xf>
    <xf numFmtId="0" fontId="1" fillId="0" borderId="9" xfId="0" applyFont="1" applyBorder="1" applyAlignment="1">
      <alignment vertical="center"/>
    </xf>
    <xf numFmtId="0" fontId="1" fillId="7" borderId="9" xfId="0" applyFont="1" applyFill="1" applyBorder="1" applyAlignment="1">
      <alignment horizontal="center" vertical="center"/>
    </xf>
    <xf numFmtId="0" fontId="6" fillId="7" borderId="9" xfId="0" applyFont="1" applyFill="1" applyBorder="1" applyAlignment="1">
      <alignment horizontal="center" vertical="center"/>
    </xf>
    <xf numFmtId="0" fontId="5" fillId="2" borderId="9" xfId="0" applyFont="1" applyFill="1" applyBorder="1" applyAlignment="1">
      <alignment horizontal="center" vertical="center" wrapText="1"/>
    </xf>
    <xf numFmtId="0" fontId="2" fillId="0" borderId="9" xfId="0" applyFont="1" applyFill="1" applyBorder="1" applyAlignment="1">
      <alignment vertical="center" wrapText="1"/>
    </xf>
    <xf numFmtId="0" fontId="2" fillId="0" borderId="6" xfId="0" applyFont="1" applyFill="1" applyBorder="1" applyAlignment="1">
      <alignment vertical="center" wrapText="1"/>
    </xf>
    <xf numFmtId="0" fontId="2" fillId="0" borderId="10" xfId="0" applyFont="1" applyFill="1" applyBorder="1" applyAlignment="1">
      <alignment vertical="center" wrapText="1"/>
    </xf>
    <xf numFmtId="0" fontId="2" fillId="0" borderId="6" xfId="0" applyFont="1" applyFill="1" applyBorder="1" applyAlignment="1">
      <alignment horizontal="left" vertical="top" wrapText="1"/>
    </xf>
    <xf numFmtId="0" fontId="1" fillId="2" borderId="13" xfId="0" applyFont="1" applyFill="1" applyBorder="1" applyAlignment="1">
      <alignment vertical="center"/>
    </xf>
    <xf numFmtId="0" fontId="1" fillId="0" borderId="14" xfId="0" applyFont="1" applyBorder="1" applyAlignment="1">
      <alignment vertical="center"/>
    </xf>
    <xf numFmtId="0" fontId="2" fillId="0" borderId="15" xfId="0" applyFont="1" applyBorder="1" applyAlignment="1">
      <alignment vertical="center" wrapText="1"/>
    </xf>
    <xf numFmtId="0" fontId="2" fillId="4" borderId="16" xfId="0" applyFont="1" applyFill="1" applyBorder="1" applyAlignment="1">
      <alignment horizontal="center" vertical="center"/>
    </xf>
    <xf numFmtId="0" fontId="2" fillId="0" borderId="17" xfId="0" applyFont="1" applyBorder="1" applyAlignment="1">
      <alignment vertical="center" wrapText="1"/>
    </xf>
    <xf numFmtId="0" fontId="2" fillId="4" borderId="18" xfId="0" applyFont="1" applyFill="1" applyBorder="1" applyAlignment="1">
      <alignment horizontal="center" vertical="center"/>
    </xf>
    <xf numFmtId="0" fontId="2" fillId="0" borderId="15" xfId="0" applyFont="1" applyFill="1" applyBorder="1" applyAlignment="1">
      <alignment vertical="center" wrapText="1"/>
    </xf>
    <xf numFmtId="0" fontId="4" fillId="5" borderId="16" xfId="0" applyFont="1" applyFill="1" applyBorder="1" applyAlignment="1">
      <alignment horizontal="center" vertical="center"/>
    </xf>
    <xf numFmtId="0" fontId="4" fillId="6" borderId="16" xfId="0" applyFont="1" applyFill="1" applyBorder="1" applyAlignment="1">
      <alignment horizontal="center" vertical="center"/>
    </xf>
    <xf numFmtId="0" fontId="2" fillId="0" borderId="17" xfId="0" applyFont="1" applyFill="1" applyBorder="1" applyAlignment="1">
      <alignment vertical="center" wrapText="1"/>
    </xf>
    <xf numFmtId="0" fontId="4" fillId="5" borderId="18" xfId="0" applyFont="1" applyFill="1" applyBorder="1" applyAlignment="1">
      <alignment horizontal="center" vertical="center"/>
    </xf>
    <xf numFmtId="0" fontId="4" fillId="6" borderId="18" xfId="0" applyFont="1" applyFill="1" applyBorder="1" applyAlignment="1">
      <alignment horizontal="center" vertical="center"/>
    </xf>
    <xf numFmtId="0" fontId="1" fillId="2" borderId="10" xfId="0" applyFont="1" applyFill="1" applyBorder="1" applyAlignment="1">
      <alignment vertical="center" wrapText="1"/>
    </xf>
    <xf numFmtId="0" fontId="2" fillId="3" borderId="10" xfId="0" applyFont="1" applyFill="1" applyBorder="1" applyAlignment="1">
      <alignment horizontal="center" vertical="center"/>
    </xf>
    <xf numFmtId="0" fontId="4" fillId="6" borderId="10" xfId="0" applyFont="1" applyFill="1" applyBorder="1" applyAlignment="1">
      <alignment horizontal="center" vertical="center"/>
    </xf>
    <xf numFmtId="0" fontId="4" fillId="4" borderId="10" xfId="0" applyFont="1" applyFill="1" applyBorder="1" applyAlignment="1">
      <alignment horizontal="center" vertical="center"/>
    </xf>
    <xf numFmtId="0" fontId="2" fillId="6" borderId="15" xfId="0" applyFont="1" applyFill="1" applyBorder="1" applyAlignment="1">
      <alignment horizontal="center" vertical="center"/>
    </xf>
    <xf numFmtId="0" fontId="2" fillId="0" borderId="19" xfId="0" applyFont="1" applyFill="1" applyBorder="1" applyAlignment="1">
      <alignment vertical="center" wrapText="1"/>
    </xf>
    <xf numFmtId="0" fontId="2" fillId="3" borderId="19" xfId="0" applyFont="1" applyFill="1" applyBorder="1" applyAlignment="1">
      <alignment horizontal="center" vertical="center"/>
    </xf>
    <xf numFmtId="0" fontId="2" fillId="6" borderId="19" xfId="0" applyFont="1" applyFill="1" applyBorder="1" applyAlignment="1">
      <alignment horizontal="center" vertical="center"/>
    </xf>
    <xf numFmtId="0" fontId="2" fillId="4" borderId="19" xfId="0" applyFont="1" applyFill="1" applyBorder="1" applyAlignment="1">
      <alignment horizontal="center" vertical="center"/>
    </xf>
    <xf numFmtId="0" fontId="2" fillId="6" borderId="18" xfId="0" applyFont="1" applyFill="1" applyBorder="1" applyAlignment="1">
      <alignment horizontal="center" vertical="center" wrapText="1"/>
    </xf>
    <xf numFmtId="0" fontId="2" fillId="0" borderId="9" xfId="0" applyFont="1" applyFill="1" applyBorder="1" applyAlignment="1">
      <alignment horizontal="left" vertical="center" wrapText="1"/>
    </xf>
    <xf numFmtId="0" fontId="2" fillId="3" borderId="15" xfId="0" applyFont="1" applyFill="1" applyBorder="1" applyAlignment="1">
      <alignment horizontal="center" vertical="center"/>
    </xf>
    <xf numFmtId="0" fontId="2" fillId="3" borderId="17" xfId="0" applyFont="1" applyFill="1" applyBorder="1" applyAlignment="1">
      <alignment horizontal="center" vertical="center"/>
    </xf>
    <xf numFmtId="0" fontId="3" fillId="10" borderId="16" xfId="0" applyFont="1" applyFill="1" applyBorder="1" applyAlignment="1">
      <alignment horizontal="center" vertical="center"/>
    </xf>
    <xf numFmtId="0" fontId="4" fillId="10" borderId="18" xfId="0" applyFont="1" applyFill="1" applyBorder="1" applyAlignment="1">
      <alignment horizontal="center" vertical="center"/>
    </xf>
    <xf numFmtId="0" fontId="3" fillId="10" borderId="18" xfId="0" applyFont="1" applyFill="1" applyBorder="1" applyAlignment="1">
      <alignment horizontal="center" vertical="center"/>
    </xf>
    <xf numFmtId="0" fontId="3" fillId="10" borderId="18" xfId="0" applyFont="1" applyFill="1" applyBorder="1" applyAlignment="1">
      <alignment horizontal="center" vertical="center" wrapText="1"/>
    </xf>
    <xf numFmtId="0" fontId="2" fillId="10" borderId="9" xfId="0" applyFont="1" applyFill="1" applyBorder="1" applyAlignment="1">
      <alignment horizontal="center" vertical="center" wrapText="1"/>
    </xf>
    <xf numFmtId="0" fontId="3" fillId="10" borderId="9" xfId="0" applyFont="1" applyFill="1" applyBorder="1" applyAlignment="1">
      <alignment horizontal="center" vertical="center" wrapText="1"/>
    </xf>
    <xf numFmtId="0" fontId="2" fillId="10" borderId="1" xfId="0" applyFont="1" applyFill="1" applyBorder="1" applyAlignment="1">
      <alignment horizontal="center" vertical="center"/>
    </xf>
    <xf numFmtId="0" fontId="3" fillId="10" borderId="1" xfId="0" applyFont="1" applyFill="1" applyBorder="1" applyAlignment="1">
      <alignment horizontal="center" vertical="center"/>
    </xf>
    <xf numFmtId="0" fontId="4" fillId="10" borderId="1" xfId="0" applyFont="1" applyFill="1" applyBorder="1" applyAlignment="1">
      <alignment horizontal="center" vertical="center"/>
    </xf>
    <xf numFmtId="0" fontId="2" fillId="10" borderId="8" xfId="0" applyFont="1" applyFill="1" applyBorder="1" applyAlignment="1">
      <alignment horizontal="center" vertical="center"/>
    </xf>
    <xf numFmtId="0" fontId="3" fillId="10" borderId="8" xfId="0" applyFont="1" applyFill="1" applyBorder="1" applyAlignment="1">
      <alignment horizontal="center" vertical="center"/>
    </xf>
    <xf numFmtId="0" fontId="4" fillId="10" borderId="8" xfId="0" applyFont="1" applyFill="1" applyBorder="1" applyAlignment="1">
      <alignment horizontal="center" vertical="center"/>
    </xf>
    <xf numFmtId="0" fontId="2" fillId="10" borderId="1"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2" fillId="10" borderId="8" xfId="0" applyFont="1" applyFill="1" applyBorder="1" applyAlignment="1">
      <alignment horizontal="center" vertical="center" wrapText="1"/>
    </xf>
    <xf numFmtId="0" fontId="3" fillId="10" borderId="8" xfId="0" applyFont="1" applyFill="1" applyBorder="1" applyAlignment="1">
      <alignment horizontal="center" vertical="center" wrapText="1"/>
    </xf>
    <xf numFmtId="0" fontId="2" fillId="10" borderId="10" xfId="0" applyFont="1" applyFill="1" applyBorder="1" applyAlignment="1">
      <alignment horizontal="center" vertical="center"/>
    </xf>
    <xf numFmtId="0" fontId="3" fillId="10" borderId="10" xfId="0" applyFont="1" applyFill="1" applyBorder="1" applyAlignment="1">
      <alignment horizontal="center" vertical="center"/>
    </xf>
    <xf numFmtId="0" fontId="2" fillId="11" borderId="10" xfId="0" applyFont="1" applyFill="1" applyBorder="1" applyAlignment="1">
      <alignment horizontal="center" vertical="center"/>
    </xf>
    <xf numFmtId="0" fontId="3" fillId="11" borderId="10" xfId="0" applyFont="1" applyFill="1" applyBorder="1" applyAlignment="1">
      <alignment horizontal="center" vertical="center"/>
    </xf>
    <xf numFmtId="0" fontId="2" fillId="10" borderId="10" xfId="0" applyFont="1" applyFill="1" applyBorder="1" applyAlignment="1">
      <alignment horizontal="center" vertical="center" wrapText="1"/>
    </xf>
    <xf numFmtId="0" fontId="3" fillId="10" borderId="10" xfId="0" applyFont="1" applyFill="1" applyBorder="1" applyAlignment="1">
      <alignment horizontal="center" vertical="center" wrapText="1"/>
    </xf>
    <xf numFmtId="0" fontId="4" fillId="10" borderId="16" xfId="0" applyFont="1" applyFill="1" applyBorder="1" applyAlignment="1">
      <alignment horizontal="center" vertical="center"/>
    </xf>
    <xf numFmtId="0" fontId="4" fillId="10" borderId="19" xfId="0" applyFont="1" applyFill="1" applyBorder="1" applyAlignment="1">
      <alignment horizontal="center" vertical="center"/>
    </xf>
    <xf numFmtId="0" fontId="3" fillId="10" borderId="19" xfId="0" applyFont="1" applyFill="1" applyBorder="1" applyAlignment="1">
      <alignment horizontal="center" vertical="center"/>
    </xf>
    <xf numFmtId="0" fontId="2" fillId="10" borderId="9" xfId="0" applyFont="1" applyFill="1" applyBorder="1" applyAlignment="1">
      <alignment horizontal="center" vertical="center"/>
    </xf>
    <xf numFmtId="0" fontId="3" fillId="10" borderId="9" xfId="0" applyFont="1" applyFill="1" applyBorder="1" applyAlignment="1">
      <alignment horizontal="center" vertical="center"/>
    </xf>
    <xf numFmtId="0" fontId="4" fillId="10" borderId="9" xfId="0" applyFont="1" applyFill="1" applyBorder="1" applyAlignment="1">
      <alignment horizontal="center" vertical="center"/>
    </xf>
    <xf numFmtId="0" fontId="4" fillId="10" borderId="9" xfId="0" applyFont="1" applyFill="1" applyBorder="1" applyAlignment="1">
      <alignment horizontal="center" vertical="center" wrapText="1"/>
    </xf>
    <xf numFmtId="0" fontId="2" fillId="11" borderId="9" xfId="0" applyFont="1" applyFill="1" applyBorder="1" applyAlignment="1">
      <alignment horizontal="center" vertical="center"/>
    </xf>
    <xf numFmtId="0" fontId="3" fillId="11" borderId="9" xfId="0" applyFont="1" applyFill="1" applyBorder="1" applyAlignment="1">
      <alignment horizontal="center" vertical="center"/>
    </xf>
    <xf numFmtId="0" fontId="4" fillId="11" borderId="9" xfId="0" applyFont="1" applyFill="1" applyBorder="1" applyAlignment="1">
      <alignment horizontal="center" vertical="center"/>
    </xf>
    <xf numFmtId="0" fontId="2" fillId="10" borderId="15" xfId="0" applyFont="1" applyFill="1" applyBorder="1" applyAlignment="1">
      <alignment horizontal="center" vertical="center"/>
    </xf>
    <xf numFmtId="0" fontId="2" fillId="10" borderId="17" xfId="0" applyFont="1" applyFill="1" applyBorder="1" applyAlignment="1">
      <alignment horizontal="center" vertical="center"/>
    </xf>
    <xf numFmtId="0" fontId="2" fillId="10" borderId="6" xfId="0" applyFont="1" applyFill="1" applyBorder="1" applyAlignment="1">
      <alignment horizontal="center" vertical="center"/>
    </xf>
    <xf numFmtId="0" fontId="3" fillId="10" borderId="6" xfId="0" applyFont="1" applyFill="1" applyBorder="1" applyAlignment="1">
      <alignment horizontal="center" vertical="center"/>
    </xf>
    <xf numFmtId="0" fontId="4" fillId="10" borderId="18" xfId="0" applyFont="1" applyFill="1" applyBorder="1" applyAlignment="1">
      <alignment horizontal="center" vertical="center" wrapText="1"/>
    </xf>
    <xf numFmtId="0" fontId="4" fillId="10" borderId="6" xfId="0" applyFont="1" applyFill="1" applyBorder="1" applyAlignment="1">
      <alignment horizontal="center" vertical="center" wrapText="1"/>
    </xf>
    <xf numFmtId="0" fontId="3" fillId="10" borderId="6" xfId="0" applyFont="1" applyFill="1" applyBorder="1" applyAlignment="1">
      <alignment horizontal="center" vertical="center" wrapText="1"/>
    </xf>
    <xf numFmtId="0" fontId="4" fillId="10" borderId="10" xfId="0" applyFont="1" applyFill="1" applyBorder="1" applyAlignment="1">
      <alignment horizontal="center" vertical="center" wrapText="1"/>
    </xf>
    <xf numFmtId="0" fontId="7" fillId="0" borderId="0" xfId="0" applyFont="1"/>
    <xf numFmtId="0" fontId="8" fillId="11" borderId="10" xfId="0" applyFont="1" applyFill="1" applyBorder="1"/>
    <xf numFmtId="0" fontId="9" fillId="11" borderId="10" xfId="0" applyFont="1" applyFill="1" applyBorder="1"/>
    <xf numFmtId="0" fontId="7" fillId="7" borderId="0" xfId="0" applyFont="1" applyFill="1"/>
    <xf numFmtId="0" fontId="8" fillId="7" borderId="0" xfId="0" applyFont="1" applyFill="1"/>
    <xf numFmtId="0" fontId="5" fillId="11" borderId="9" xfId="0" applyFont="1" applyFill="1" applyBorder="1" applyAlignment="1">
      <alignment horizontal="center" vertical="center"/>
    </xf>
    <xf numFmtId="0" fontId="5" fillId="0" borderId="10" xfId="0" applyFont="1" applyFill="1" applyBorder="1" applyAlignment="1">
      <alignment horizontal="center" vertical="center"/>
    </xf>
    <xf numFmtId="0" fontId="10" fillId="0" borderId="8" xfId="0" applyFont="1" applyBorder="1" applyAlignment="1">
      <alignment vertical="center" wrapText="1"/>
    </xf>
    <xf numFmtId="0" fontId="10" fillId="0" borderId="9" xfId="0" applyFont="1" applyBorder="1" applyAlignment="1">
      <alignment horizontal="center" vertical="center" wrapText="1"/>
    </xf>
    <xf numFmtId="0" fontId="10" fillId="0" borderId="9" xfId="0" applyFont="1" applyBorder="1" applyAlignment="1">
      <alignment vertical="center" wrapText="1"/>
    </xf>
    <xf numFmtId="0" fontId="10" fillId="0" borderId="20" xfId="0" applyFont="1" applyBorder="1" applyAlignment="1">
      <alignment vertical="center" wrapText="1"/>
    </xf>
    <xf numFmtId="0" fontId="10" fillId="0" borderId="21" xfId="0" applyFont="1" applyBorder="1" applyAlignment="1">
      <alignment horizontal="center" vertical="center" wrapText="1"/>
    </xf>
    <xf numFmtId="0" fontId="10" fillId="0" borderId="21" xfId="0" applyFont="1" applyBorder="1" applyAlignment="1">
      <alignment vertical="center" wrapText="1"/>
    </xf>
    <xf numFmtId="0" fontId="13" fillId="0" borderId="0" xfId="0" applyFont="1" applyAlignment="1">
      <alignment vertical="center"/>
    </xf>
    <xf numFmtId="0" fontId="1" fillId="2" borderId="6" xfId="0" applyFont="1" applyFill="1" applyBorder="1" applyAlignment="1">
      <alignment horizontal="center" vertical="center" wrapText="1"/>
    </xf>
    <xf numFmtId="0" fontId="0" fillId="2" borderId="5" xfId="0" applyFill="1" applyBorder="1" applyAlignment="1">
      <alignment vertical="top" wrapText="1"/>
    </xf>
    <xf numFmtId="0" fontId="0" fillId="2" borderId="8" xfId="0" applyFill="1" applyBorder="1" applyAlignment="1">
      <alignment vertical="top" wrapText="1"/>
    </xf>
    <xf numFmtId="0" fontId="2" fillId="0" borderId="22" xfId="0" applyFont="1" applyBorder="1" applyAlignment="1">
      <alignment vertical="center" wrapText="1"/>
    </xf>
    <xf numFmtId="0" fontId="2" fillId="0" borderId="22" xfId="0" applyFont="1" applyBorder="1" applyAlignment="1">
      <alignment horizontal="center" vertical="center" wrapText="1"/>
    </xf>
    <xf numFmtId="0" fontId="1" fillId="0" borderId="9" xfId="0" applyFont="1" applyBorder="1" applyAlignment="1">
      <alignment horizontal="center" vertical="center" wrapText="1"/>
    </xf>
    <xf numFmtId="0" fontId="14" fillId="0" borderId="6" xfId="0" applyFont="1" applyBorder="1" applyAlignment="1">
      <alignment horizontal="left" vertical="center" wrapText="1" indent="1"/>
    </xf>
    <xf numFmtId="0" fontId="14" fillId="0" borderId="22" xfId="0" applyFont="1" applyBorder="1" applyAlignment="1">
      <alignment horizontal="left" vertical="center" wrapText="1" indent="1"/>
    </xf>
    <xf numFmtId="0" fontId="14" fillId="0" borderId="9" xfId="0" applyFont="1" applyBorder="1" applyAlignment="1">
      <alignment horizontal="left" vertical="center" wrapText="1" indent="1"/>
    </xf>
    <xf numFmtId="0" fontId="1" fillId="0" borderId="6" xfId="0" applyFont="1" applyBorder="1" applyAlignment="1">
      <alignment horizontal="center" vertical="center" wrapText="1"/>
    </xf>
    <xf numFmtId="0" fontId="11" fillId="0" borderId="0" xfId="0" applyFont="1"/>
    <xf numFmtId="0" fontId="15" fillId="0" borderId="0" xfId="0" applyFont="1"/>
    <xf numFmtId="0" fontId="12" fillId="0" borderId="0" xfId="0" applyFont="1"/>
    <xf numFmtId="0" fontId="15" fillId="12" borderId="9" xfId="0" applyFont="1" applyFill="1" applyBorder="1" applyAlignment="1">
      <alignment horizontal="center" vertical="center" wrapText="1"/>
    </xf>
    <xf numFmtId="0" fontId="15" fillId="12" borderId="7" xfId="0" applyFont="1" applyFill="1" applyBorder="1" applyAlignment="1">
      <alignment horizontal="center" vertical="center" wrapText="1"/>
    </xf>
    <xf numFmtId="0" fontId="12" fillId="12" borderId="5" xfId="0" applyFont="1" applyFill="1" applyBorder="1" applyAlignment="1">
      <alignment horizontal="center" vertical="center" wrapText="1"/>
    </xf>
    <xf numFmtId="0" fontId="10" fillId="12" borderId="25" xfId="0" applyFont="1" applyFill="1" applyBorder="1" applyAlignment="1">
      <alignment horizontal="center" vertical="center" wrapText="1"/>
    </xf>
    <xf numFmtId="0" fontId="10" fillId="12" borderId="6" xfId="0" applyFont="1" applyFill="1" applyBorder="1" applyAlignment="1">
      <alignment horizontal="center" vertical="center" wrapText="1"/>
    </xf>
    <xf numFmtId="0" fontId="12" fillId="0" borderId="8" xfId="0" applyFont="1" applyBorder="1" applyAlignment="1">
      <alignment horizontal="right" vertical="center" wrapText="1"/>
    </xf>
    <xf numFmtId="0" fontId="12" fillId="12" borderId="5" xfId="0" applyFont="1" applyFill="1" applyBorder="1" applyAlignment="1">
      <alignment horizontal="center" vertical="center" wrapText="1"/>
    </xf>
    <xf numFmtId="0" fontId="12" fillId="12" borderId="8" xfId="0" applyFont="1" applyFill="1" applyBorder="1" applyAlignment="1">
      <alignment horizontal="center" vertical="center" wrapText="1"/>
    </xf>
    <xf numFmtId="0" fontId="12" fillId="0" borderId="9" xfId="0" applyFont="1" applyBorder="1" applyAlignment="1">
      <alignment horizontal="center" vertical="center" wrapText="1"/>
    </xf>
    <xf numFmtId="0" fontId="15" fillId="0" borderId="8" xfId="0" applyFont="1" applyBorder="1" applyAlignment="1">
      <alignment horizontal="center" vertical="center" wrapText="1"/>
    </xf>
    <xf numFmtId="0" fontId="1" fillId="8" borderId="10" xfId="0" applyFont="1" applyFill="1" applyBorder="1" applyAlignment="1">
      <alignment horizontal="center" vertical="center"/>
    </xf>
    <xf numFmtId="0" fontId="6" fillId="8" borderId="10" xfId="0" applyFont="1" applyFill="1" applyBorder="1" applyAlignment="1">
      <alignment horizontal="center" vertical="center"/>
    </xf>
    <xf numFmtId="44" fontId="11" fillId="13" borderId="30" xfId="1" applyFont="1" applyFill="1" applyBorder="1" applyAlignment="1">
      <alignment vertical="center"/>
    </xf>
    <xf numFmtId="44" fontId="17" fillId="13" borderId="29" xfId="1" applyFont="1" applyFill="1" applyBorder="1" applyAlignment="1">
      <alignment vertical="center"/>
    </xf>
    <xf numFmtId="0" fontId="0" fillId="0" borderId="0" xfId="0" applyBorder="1"/>
    <xf numFmtId="0" fontId="19" fillId="7" borderId="0" xfId="0" applyFont="1" applyFill="1" applyBorder="1"/>
    <xf numFmtId="0" fontId="15" fillId="15" borderId="8" xfId="0" applyFont="1" applyFill="1" applyBorder="1" applyAlignment="1">
      <alignment horizontal="center" vertical="center" wrapText="1"/>
    </xf>
    <xf numFmtId="0" fontId="12" fillId="15" borderId="9" xfId="0" applyFont="1" applyFill="1" applyBorder="1" applyAlignment="1">
      <alignment horizontal="center" vertical="center" wrapText="1"/>
    </xf>
    <xf numFmtId="0" fontId="12" fillId="0" borderId="14" xfId="0" applyFont="1" applyBorder="1" applyAlignment="1">
      <alignment horizontal="center" vertical="center" wrapText="1"/>
    </xf>
    <xf numFmtId="0" fontId="12" fillId="0" borderId="10" xfId="0" applyFont="1" applyBorder="1" applyAlignment="1">
      <alignment horizontal="center" vertical="center" wrapText="1"/>
    </xf>
    <xf numFmtId="0" fontId="0" fillId="0" borderId="0" xfId="0" quotePrefix="1"/>
    <xf numFmtId="0" fontId="12" fillId="0" borderId="0" xfId="0" applyFont="1" applyFill="1" applyBorder="1" applyAlignment="1">
      <alignment horizontal="center" vertical="center" wrapText="1"/>
    </xf>
    <xf numFmtId="0" fontId="0" fillId="0" borderId="0" xfId="0" applyAlignment="1">
      <alignment horizontal="center" vertical="center"/>
    </xf>
    <xf numFmtId="0" fontId="12" fillId="0" borderId="0" xfId="0" applyFont="1" applyBorder="1" applyAlignment="1">
      <alignment horizontal="center" vertical="center" wrapText="1"/>
    </xf>
    <xf numFmtId="0" fontId="0" fillId="0" borderId="0" xfId="0" applyFont="1" applyAlignment="1">
      <alignment horizontal="center" vertical="center"/>
    </xf>
    <xf numFmtId="0" fontId="22" fillId="0" borderId="0" xfId="0" applyFont="1"/>
    <xf numFmtId="0" fontId="7" fillId="13" borderId="39" xfId="0" applyFont="1" applyFill="1" applyBorder="1" applyAlignment="1">
      <alignment horizontal="right" vertical="center"/>
    </xf>
    <xf numFmtId="0" fontId="7" fillId="13" borderId="38" xfId="0" applyFont="1" applyFill="1" applyBorder="1" applyAlignment="1">
      <alignment horizontal="center" vertical="center"/>
    </xf>
    <xf numFmtId="0" fontId="7" fillId="13" borderId="39" xfId="0" applyFont="1" applyFill="1" applyBorder="1" applyAlignment="1">
      <alignment horizontal="center" vertical="center"/>
    </xf>
    <xf numFmtId="0" fontId="10" fillId="13" borderId="40" xfId="0" applyFont="1" applyFill="1" applyBorder="1" applyAlignment="1">
      <alignment horizontal="right" vertical="center" wrapText="1"/>
    </xf>
    <xf numFmtId="0" fontId="7" fillId="13" borderId="42" xfId="0" applyFont="1" applyFill="1" applyBorder="1" applyAlignment="1">
      <alignment horizontal="right" vertical="center"/>
    </xf>
    <xf numFmtId="0" fontId="7" fillId="13" borderId="41" xfId="0" applyFont="1" applyFill="1" applyBorder="1" applyAlignment="1">
      <alignment horizontal="center" vertical="center"/>
    </xf>
    <xf numFmtId="0" fontId="7" fillId="13" borderId="42" xfId="0" applyFont="1" applyFill="1" applyBorder="1" applyAlignment="1">
      <alignment horizontal="center" vertical="center"/>
    </xf>
    <xf numFmtId="0" fontId="10" fillId="13" borderId="43" xfId="0" applyFont="1" applyFill="1" applyBorder="1" applyAlignment="1">
      <alignment horizontal="right" vertical="center" wrapText="1"/>
    </xf>
    <xf numFmtId="0" fontId="7" fillId="13" borderId="45" xfId="0" applyFont="1" applyFill="1" applyBorder="1" applyAlignment="1">
      <alignment horizontal="right" vertical="center"/>
    </xf>
    <xf numFmtId="0" fontId="7" fillId="13" borderId="44" xfId="0" applyFont="1" applyFill="1" applyBorder="1" applyAlignment="1">
      <alignment horizontal="center" vertical="center"/>
    </xf>
    <xf numFmtId="0" fontId="7" fillId="13" borderId="45" xfId="0" applyFont="1" applyFill="1" applyBorder="1" applyAlignment="1">
      <alignment horizontal="center" vertical="center"/>
    </xf>
    <xf numFmtId="0" fontId="10" fillId="0" borderId="46" xfId="0" applyFont="1" applyBorder="1" applyAlignment="1">
      <alignment horizontal="center" vertical="center" wrapText="1"/>
    </xf>
    <xf numFmtId="0" fontId="7" fillId="0" borderId="46" xfId="0" applyFont="1" applyBorder="1" applyAlignment="1">
      <alignment horizontal="center" vertical="center"/>
    </xf>
    <xf numFmtId="0" fontId="10" fillId="0" borderId="46" xfId="0" applyFont="1" applyBorder="1" applyAlignment="1">
      <alignment horizontal="right" vertical="center" wrapText="1"/>
    </xf>
    <xf numFmtId="0" fontId="10" fillId="0" borderId="0" xfId="0" applyFont="1" applyBorder="1" applyAlignment="1">
      <alignment horizontal="center" vertical="center" wrapText="1"/>
    </xf>
    <xf numFmtId="0" fontId="7" fillId="0" borderId="0" xfId="0" applyFont="1" applyBorder="1" applyAlignment="1">
      <alignment horizontal="center" vertical="center"/>
    </xf>
    <xf numFmtId="0" fontId="10" fillId="0" borderId="0" xfId="0" applyFont="1" applyBorder="1" applyAlignment="1">
      <alignment horizontal="right" vertical="center" wrapText="1"/>
    </xf>
    <xf numFmtId="1" fontId="20" fillId="0" borderId="0" xfId="0" applyNumberFormat="1" applyFont="1" applyFill="1" applyBorder="1" applyAlignment="1">
      <alignment horizontal="right" vertical="center" wrapText="1"/>
    </xf>
    <xf numFmtId="0" fontId="21" fillId="0" borderId="0" xfId="0" applyFont="1" applyFill="1" applyBorder="1" applyAlignment="1">
      <alignment horizontal="center" vertical="center"/>
    </xf>
    <xf numFmtId="0" fontId="18" fillId="3" borderId="28" xfId="0" applyFont="1" applyFill="1" applyBorder="1"/>
    <xf numFmtId="0" fontId="18" fillId="5" borderId="28" xfId="0" applyFont="1" applyFill="1" applyBorder="1"/>
    <xf numFmtId="0" fontId="18" fillId="4" borderId="28" xfId="0" applyFont="1" applyFill="1" applyBorder="1"/>
    <xf numFmtId="0" fontId="18" fillId="6" borderId="28" xfId="0" applyFont="1" applyFill="1" applyBorder="1"/>
    <xf numFmtId="0" fontId="12" fillId="12" borderId="5" xfId="0" applyFont="1" applyFill="1" applyBorder="1" applyAlignment="1">
      <alignment horizontal="center" vertical="center" wrapText="1"/>
    </xf>
    <xf numFmtId="0" fontId="12" fillId="0" borderId="4"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12" borderId="1" xfId="0" applyFont="1" applyFill="1" applyBorder="1" applyAlignment="1">
      <alignment horizontal="center" vertical="center" wrapText="1"/>
    </xf>
    <xf numFmtId="0" fontId="7" fillId="7" borderId="0" xfId="0" applyFont="1" applyFill="1" applyBorder="1" applyProtection="1"/>
    <xf numFmtId="0" fontId="0" fillId="0" borderId="47" xfId="0" applyBorder="1"/>
    <xf numFmtId="0" fontId="28" fillId="14" borderId="35" xfId="0" applyFont="1" applyFill="1" applyBorder="1" applyAlignment="1">
      <alignment horizontal="center" vertical="center"/>
    </xf>
    <xf numFmtId="0" fontId="1" fillId="0" borderId="10"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0" fontId="1" fillId="0" borderId="8"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6" xfId="0" applyFont="1" applyBorder="1" applyAlignment="1">
      <alignment horizontal="center" vertical="center"/>
    </xf>
    <xf numFmtId="0" fontId="7" fillId="0" borderId="47" xfId="0" applyFont="1" applyBorder="1"/>
    <xf numFmtId="0" fontId="12" fillId="0" borderId="6" xfId="0" applyFont="1" applyBorder="1" applyAlignment="1">
      <alignment horizontal="center" vertical="center" wrapText="1"/>
    </xf>
    <xf numFmtId="1" fontId="15" fillId="0" borderId="8" xfId="0" applyNumberFormat="1" applyFont="1" applyBorder="1" applyAlignment="1">
      <alignment horizontal="center" vertical="center" wrapText="1"/>
    </xf>
    <xf numFmtId="164" fontId="10" fillId="13" borderId="37" xfId="0" applyNumberFormat="1" applyFont="1" applyFill="1" applyBorder="1" applyAlignment="1">
      <alignment horizontal="right" vertical="center" wrapText="1"/>
    </xf>
    <xf numFmtId="164" fontId="10" fillId="13" borderId="40" xfId="0" applyNumberFormat="1" applyFont="1" applyFill="1" applyBorder="1" applyAlignment="1">
      <alignment horizontal="right" vertical="center" wrapText="1"/>
    </xf>
    <xf numFmtId="164" fontId="10" fillId="13" borderId="43" xfId="0" applyNumberFormat="1" applyFont="1" applyFill="1" applyBorder="1" applyAlignment="1">
      <alignment horizontal="right" vertical="center" wrapText="1"/>
    </xf>
    <xf numFmtId="0" fontId="29" fillId="0" borderId="0" xfId="0" applyFont="1" applyFill="1" applyBorder="1" applyAlignment="1">
      <alignment horizontal="center" vertical="center" wrapText="1"/>
    </xf>
    <xf numFmtId="0" fontId="12" fillId="0" borderId="7" xfId="0" applyFont="1" applyBorder="1" applyAlignment="1">
      <alignment vertical="center" wrapText="1"/>
    </xf>
    <xf numFmtId="0" fontId="12" fillId="0" borderId="0" xfId="0" applyFont="1" applyBorder="1" applyAlignment="1">
      <alignment horizontal="right" vertical="center" wrapText="1"/>
    </xf>
    <xf numFmtId="0" fontId="22" fillId="0" borderId="0" xfId="0" applyFont="1" applyBorder="1"/>
    <xf numFmtId="0" fontId="29" fillId="0" borderId="0" xfId="0" applyFont="1" applyBorder="1" applyAlignment="1">
      <alignment horizontal="right" vertical="center" wrapText="1"/>
    </xf>
    <xf numFmtId="0" fontId="15" fillId="15" borderId="5" xfId="0" applyFont="1" applyFill="1" applyBorder="1" applyAlignment="1">
      <alignment horizontal="center" vertical="center" wrapText="1"/>
    </xf>
    <xf numFmtId="0" fontId="12" fillId="15" borderId="6" xfId="0" applyFont="1" applyFill="1" applyBorder="1" applyAlignment="1">
      <alignment horizontal="center" vertical="center" wrapText="1"/>
    </xf>
    <xf numFmtId="0" fontId="12" fillId="0" borderId="0" xfId="0" applyFont="1" applyBorder="1" applyAlignment="1">
      <alignment vertical="center" wrapText="1"/>
    </xf>
    <xf numFmtId="0" fontId="12" fillId="0" borderId="0" xfId="0" applyFont="1" applyBorder="1" applyAlignment="1">
      <alignment horizontal="left" vertical="center" wrapText="1"/>
    </xf>
    <xf numFmtId="0" fontId="15" fillId="0" borderId="0" xfId="0" applyFont="1" applyBorder="1" applyAlignment="1">
      <alignment horizontal="center" vertical="center" wrapText="1"/>
    </xf>
    <xf numFmtId="164" fontId="10" fillId="13" borderId="38" xfId="0" applyNumberFormat="1" applyFont="1" applyFill="1" applyBorder="1" applyAlignment="1">
      <alignment horizontal="right" vertical="center" wrapText="1"/>
    </xf>
    <xf numFmtId="164" fontId="10" fillId="13" borderId="41" xfId="0" applyNumberFormat="1" applyFont="1" applyFill="1" applyBorder="1" applyAlignment="1">
      <alignment horizontal="right" vertical="center" wrapText="1"/>
    </xf>
    <xf numFmtId="164" fontId="10" fillId="13" borderId="44" xfId="0" applyNumberFormat="1" applyFont="1" applyFill="1" applyBorder="1" applyAlignment="1">
      <alignment horizontal="right" vertical="center" wrapText="1"/>
    </xf>
    <xf numFmtId="164" fontId="27" fillId="14" borderId="36" xfId="0" applyNumberFormat="1" applyFont="1" applyFill="1" applyBorder="1" applyAlignment="1">
      <alignment horizontal="right" vertical="center" wrapText="1"/>
    </xf>
    <xf numFmtId="0" fontId="7" fillId="0" borderId="0" xfId="0" applyFont="1" applyBorder="1"/>
    <xf numFmtId="0" fontId="7" fillId="0" borderId="0" xfId="0" applyFont="1" applyFill="1" applyBorder="1"/>
    <xf numFmtId="0" fontId="0" fillId="0" borderId="0" xfId="0" applyFill="1" applyBorder="1"/>
    <xf numFmtId="0" fontId="12" fillId="0"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2" fillId="0" borderId="0" xfId="0" applyFont="1" applyFill="1" applyBorder="1" applyAlignment="1">
      <alignment horizontal="right" vertical="center" wrapText="1"/>
    </xf>
    <xf numFmtId="0" fontId="7" fillId="0" borderId="48" xfId="0" applyFont="1" applyBorder="1"/>
    <xf numFmtId="164" fontId="7" fillId="0" borderId="48" xfId="0" applyNumberFormat="1" applyFont="1" applyBorder="1"/>
    <xf numFmtId="0" fontId="7" fillId="0" borderId="28" xfId="0" applyFont="1" applyBorder="1"/>
    <xf numFmtId="0" fontId="7" fillId="0" borderId="49" xfId="0" applyFont="1" applyBorder="1"/>
    <xf numFmtId="0" fontId="31" fillId="0" borderId="0" xfId="0" applyFont="1" applyBorder="1"/>
    <xf numFmtId="0" fontId="7" fillId="0" borderId="29" xfId="0" applyFont="1" applyBorder="1"/>
    <xf numFmtId="0" fontId="31" fillId="0" borderId="47" xfId="0" applyFont="1" applyBorder="1"/>
    <xf numFmtId="0" fontId="7" fillId="0" borderId="30" xfId="0" applyFont="1" applyBorder="1"/>
    <xf numFmtId="0" fontId="30" fillId="0" borderId="0" xfId="0" applyFont="1" applyBorder="1"/>
    <xf numFmtId="0" fontId="7" fillId="0" borderId="0" xfId="0" applyFont="1" applyBorder="1" applyAlignment="1">
      <alignment horizontal="left"/>
    </xf>
    <xf numFmtId="0" fontId="7" fillId="0" borderId="47" xfId="0" applyFont="1" applyBorder="1" applyAlignment="1">
      <alignment horizontal="left"/>
    </xf>
    <xf numFmtId="0" fontId="7" fillId="0" borderId="0" xfId="0" applyFont="1" applyBorder="1" applyAlignment="1">
      <alignment horizontal="center" vertical="center" wrapText="1"/>
    </xf>
    <xf numFmtId="164" fontId="7" fillId="0" borderId="0" xfId="0" applyNumberFormat="1" applyFont="1" applyBorder="1" applyAlignment="1">
      <alignment horizontal="left"/>
    </xf>
    <xf numFmtId="0" fontId="31" fillId="0" borderId="0" xfId="0" applyFont="1" applyBorder="1" applyAlignment="1">
      <alignment horizontal="center"/>
    </xf>
    <xf numFmtId="0" fontId="7" fillId="0" borderId="0" xfId="0" applyFont="1" applyBorder="1" applyAlignment="1">
      <alignment horizontal="center"/>
    </xf>
    <xf numFmtId="0" fontId="7" fillId="0" borderId="0" xfId="0" quotePrefix="1" applyFont="1" applyBorder="1"/>
    <xf numFmtId="164" fontId="7" fillId="0" borderId="0" xfId="0" applyNumberFormat="1" applyFont="1" applyBorder="1"/>
    <xf numFmtId="164" fontId="9" fillId="0" borderId="47" xfId="0" applyNumberFormat="1" applyFont="1" applyBorder="1"/>
    <xf numFmtId="0" fontId="7" fillId="0" borderId="0" xfId="0" applyFont="1" applyBorder="1" applyAlignment="1">
      <alignment horizontal="left"/>
    </xf>
    <xf numFmtId="0" fontId="7" fillId="0" borderId="46" xfId="0" applyFont="1" applyBorder="1"/>
    <xf numFmtId="0" fontId="33" fillId="0" borderId="0" xfId="0" applyFont="1" applyBorder="1" applyAlignment="1">
      <alignment horizontal="left"/>
    </xf>
    <xf numFmtId="0" fontId="7" fillId="0" borderId="26" xfId="0" applyFont="1" applyBorder="1"/>
    <xf numFmtId="164" fontId="7" fillId="0" borderId="47" xfId="0" applyNumberFormat="1" applyFont="1" applyBorder="1" applyAlignment="1">
      <alignment horizontal="left"/>
    </xf>
    <xf numFmtId="0" fontId="7" fillId="0" borderId="50" xfId="0" applyFont="1" applyBorder="1" applyAlignment="1">
      <alignment horizontal="center" vertical="center"/>
    </xf>
    <xf numFmtId="0" fontId="7" fillId="0" borderId="51" xfId="0" applyFont="1" applyBorder="1" applyAlignment="1">
      <alignment horizontal="center" vertical="center"/>
    </xf>
    <xf numFmtId="0" fontId="7" fillId="0" borderId="27" xfId="0" applyFont="1" applyBorder="1"/>
    <xf numFmtId="0" fontId="7" fillId="0" borderId="52" xfId="0" applyFont="1" applyBorder="1" applyAlignment="1">
      <alignment horizontal="center" vertical="center"/>
    </xf>
    <xf numFmtId="0" fontId="31" fillId="0" borderId="46" xfId="0" applyFont="1" applyBorder="1"/>
    <xf numFmtId="0" fontId="23" fillId="0" borderId="0" xfId="0" applyFont="1" applyBorder="1"/>
    <xf numFmtId="0" fontId="1" fillId="0" borderId="1" xfId="0" applyFont="1" applyBorder="1" applyAlignment="1">
      <alignment vertical="center"/>
    </xf>
    <xf numFmtId="0" fontId="11" fillId="0" borderId="0" xfId="0" applyFont="1" applyAlignment="1">
      <alignment vertical="center"/>
    </xf>
    <xf numFmtId="0" fontId="12" fillId="0" borderId="6" xfId="0" applyFont="1" applyBorder="1" applyAlignment="1">
      <alignment vertical="center" wrapText="1"/>
    </xf>
    <xf numFmtId="0" fontId="12" fillId="0" borderId="9" xfId="0" applyFont="1" applyBorder="1" applyAlignment="1">
      <alignment vertical="center" wrapText="1"/>
    </xf>
    <xf numFmtId="0" fontId="12" fillId="0" borderId="0" xfId="0" applyFont="1" applyAlignment="1">
      <alignment horizontal="left" vertical="center" wrapText="1"/>
    </xf>
    <xf numFmtId="0" fontId="12" fillId="0" borderId="0" xfId="0" applyFont="1" applyAlignment="1">
      <alignment horizontal="left" vertical="center"/>
    </xf>
    <xf numFmtId="0" fontId="23" fillId="0" borderId="0" xfId="0" applyFont="1"/>
    <xf numFmtId="0" fontId="12" fillId="12" borderId="9" xfId="0" applyFont="1" applyFill="1" applyBorder="1" applyAlignment="1">
      <alignment horizontal="center" vertical="center" wrapText="1"/>
    </xf>
    <xf numFmtId="0" fontId="12" fillId="0" borderId="8" xfId="0" applyFont="1" applyBorder="1" applyAlignment="1">
      <alignment vertical="center" wrapText="1"/>
    </xf>
    <xf numFmtId="0" fontId="1" fillId="0" borderId="0" xfId="0" applyFont="1" applyBorder="1" applyAlignment="1">
      <alignment horizontal="center" vertical="center"/>
    </xf>
    <xf numFmtId="0" fontId="1" fillId="0" borderId="0" xfId="0" applyFont="1" applyBorder="1" applyAlignment="1">
      <alignment vertical="center"/>
    </xf>
    <xf numFmtId="0" fontId="1" fillId="0" borderId="0" xfId="0" applyFont="1" applyBorder="1" applyAlignment="1">
      <alignment horizontal="center" vertical="center" wrapText="1"/>
    </xf>
    <xf numFmtId="0" fontId="1" fillId="0" borderId="0" xfId="0" applyFont="1" applyFill="1" applyBorder="1" applyAlignment="1">
      <alignment horizontal="left" vertical="center"/>
    </xf>
    <xf numFmtId="0" fontId="5" fillId="0" borderId="0" xfId="0" applyFont="1" applyFill="1" applyBorder="1" applyAlignment="1">
      <alignment horizontal="center" vertical="center" wrapText="1"/>
    </xf>
    <xf numFmtId="0" fontId="7" fillId="0" borderId="14" xfId="0" applyFont="1" applyFill="1" applyBorder="1"/>
    <xf numFmtId="0" fontId="8" fillId="0" borderId="14" xfId="0" applyFont="1" applyFill="1" applyBorder="1"/>
    <xf numFmtId="0" fontId="1" fillId="0" borderId="53" xfId="0" applyFont="1" applyBorder="1" applyAlignment="1">
      <alignment vertical="center"/>
    </xf>
    <xf numFmtId="0" fontId="1" fillId="0" borderId="53" xfId="0" applyFont="1" applyFill="1" applyBorder="1" applyAlignment="1">
      <alignment horizontal="center" vertical="center"/>
    </xf>
    <xf numFmtId="0" fontId="5" fillId="0" borderId="53" xfId="0" applyFont="1" applyFill="1" applyBorder="1" applyAlignment="1">
      <alignment horizontal="center" vertical="center"/>
    </xf>
    <xf numFmtId="0" fontId="6" fillId="0" borderId="53" xfId="0" applyFont="1" applyFill="1" applyBorder="1" applyAlignment="1">
      <alignment horizontal="center" vertical="center"/>
    </xf>
    <xf numFmtId="0" fontId="1" fillId="0" borderId="53" xfId="0" applyFont="1" applyFill="1" applyBorder="1" applyAlignment="1">
      <alignment vertical="center"/>
    </xf>
    <xf numFmtId="0" fontId="10" fillId="0" borderId="14" xfId="0" applyFont="1" applyFill="1" applyBorder="1"/>
    <xf numFmtId="0" fontId="12" fillId="12" borderId="5" xfId="0" applyFont="1" applyFill="1" applyBorder="1" applyAlignment="1">
      <alignment horizontal="center" vertical="top" wrapText="1"/>
    </xf>
    <xf numFmtId="0" fontId="3" fillId="10" borderId="16" xfId="0" applyFont="1" applyFill="1" applyBorder="1" applyAlignment="1" applyProtection="1">
      <alignment horizontal="center" vertical="center"/>
    </xf>
    <xf numFmtId="0" fontId="2" fillId="10" borderId="16" xfId="0" applyFont="1" applyFill="1" applyBorder="1" applyAlignment="1" applyProtection="1">
      <alignment horizontal="center" vertical="center"/>
    </xf>
    <xf numFmtId="0" fontId="4" fillId="10" borderId="18" xfId="0"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2" fillId="10" borderId="18" xfId="0" applyFont="1" applyFill="1" applyBorder="1" applyAlignment="1" applyProtection="1">
      <alignment horizontal="center" vertical="center" wrapText="1"/>
    </xf>
    <xf numFmtId="0" fontId="3" fillId="10" borderId="18" xfId="0" applyFont="1" applyFill="1" applyBorder="1" applyAlignment="1" applyProtection="1">
      <alignment horizontal="center" vertical="center" wrapText="1"/>
    </xf>
    <xf numFmtId="0" fontId="18" fillId="17" borderId="29" xfId="0" applyFont="1" applyFill="1" applyBorder="1"/>
    <xf numFmtId="0" fontId="3" fillId="17" borderId="1" xfId="0" applyFont="1" applyFill="1" applyBorder="1" applyAlignment="1">
      <alignment horizontal="center" vertical="center" wrapText="1"/>
    </xf>
    <xf numFmtId="0" fontId="5" fillId="17" borderId="9" xfId="0" applyFont="1" applyFill="1" applyBorder="1" applyAlignment="1">
      <alignment horizontal="center" vertical="center" wrapText="1"/>
    </xf>
    <xf numFmtId="2" fontId="10" fillId="13" borderId="37" xfId="0" applyNumberFormat="1" applyFont="1" applyFill="1" applyBorder="1" applyAlignment="1">
      <alignment horizontal="right" vertical="center" wrapText="1"/>
    </xf>
    <xf numFmtId="2" fontId="10" fillId="13" borderId="40" xfId="0" applyNumberFormat="1" applyFont="1" applyFill="1" applyBorder="1" applyAlignment="1">
      <alignment horizontal="right" vertical="center" wrapText="1"/>
    </xf>
    <xf numFmtId="2" fontId="10" fillId="13" borderId="43" xfId="0" applyNumberFormat="1" applyFont="1" applyFill="1" applyBorder="1" applyAlignment="1">
      <alignment horizontal="right" vertical="center" wrapText="1"/>
    </xf>
    <xf numFmtId="0" fontId="0" fillId="3" borderId="31" xfId="0" applyFill="1" applyBorder="1" applyProtection="1">
      <protection locked="0"/>
    </xf>
    <xf numFmtId="0" fontId="0" fillId="5" borderId="32" xfId="0" applyFill="1" applyBorder="1" applyProtection="1">
      <protection locked="0"/>
    </xf>
    <xf numFmtId="0" fontId="0" fillId="6" borderId="32" xfId="0" applyFill="1" applyBorder="1" applyProtection="1">
      <protection locked="0"/>
    </xf>
    <xf numFmtId="0" fontId="0" fillId="4" borderId="32" xfId="0" applyFill="1" applyBorder="1" applyProtection="1">
      <protection locked="0"/>
    </xf>
    <xf numFmtId="0" fontId="0" fillId="17" borderId="33" xfId="0" applyFill="1" applyBorder="1" applyProtection="1">
      <protection locked="0"/>
    </xf>
    <xf numFmtId="0" fontId="3" fillId="3" borderId="16" xfId="0" applyFont="1" applyFill="1" applyBorder="1" applyAlignment="1" applyProtection="1">
      <alignment horizontal="center" vertical="center"/>
      <protection locked="0"/>
    </xf>
    <xf numFmtId="0" fontId="3" fillId="3" borderId="18" xfId="0" applyFont="1" applyFill="1" applyBorder="1" applyAlignment="1" applyProtection="1">
      <alignment horizontal="center" vertical="center"/>
      <protection locked="0"/>
    </xf>
    <xf numFmtId="0" fontId="3" fillId="3" borderId="9" xfId="0" applyFont="1" applyFill="1" applyBorder="1" applyAlignment="1" applyProtection="1">
      <alignment horizontal="center" vertical="center"/>
      <protection locked="0"/>
    </xf>
    <xf numFmtId="0" fontId="3" fillId="3" borderId="19" xfId="0" applyFont="1" applyFill="1" applyBorder="1" applyAlignment="1" applyProtection="1">
      <alignment horizontal="center" vertical="center"/>
      <protection locked="0"/>
    </xf>
    <xf numFmtId="0" fontId="3" fillId="3" borderId="10" xfId="0" applyFont="1" applyFill="1" applyBorder="1" applyAlignment="1" applyProtection="1">
      <alignment horizontal="center" vertical="center"/>
      <protection locked="0"/>
    </xf>
    <xf numFmtId="0" fontId="3" fillId="5" borderId="10" xfId="0" applyFont="1" applyFill="1" applyBorder="1" applyAlignment="1" applyProtection="1">
      <alignment horizontal="center" vertical="center"/>
      <protection locked="0"/>
    </xf>
    <xf numFmtId="0" fontId="3" fillId="6" borderId="10" xfId="0" applyFont="1" applyFill="1" applyBorder="1" applyAlignment="1" applyProtection="1">
      <alignment horizontal="center" vertical="center"/>
      <protection locked="0"/>
    </xf>
    <xf numFmtId="0" fontId="3" fillId="9" borderId="10" xfId="0" applyFont="1" applyFill="1" applyBorder="1" applyAlignment="1" applyProtection="1">
      <alignment horizontal="center" vertical="center"/>
      <protection locked="0"/>
    </xf>
    <xf numFmtId="0" fontId="3" fillId="4" borderId="10" xfId="0" applyFont="1" applyFill="1" applyBorder="1" applyAlignment="1" applyProtection="1">
      <alignment horizontal="center" vertical="center"/>
      <protection locked="0"/>
    </xf>
    <xf numFmtId="0" fontId="3" fillId="6" borderId="9" xfId="0" applyFont="1"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0" fontId="3" fillId="6" borderId="9" xfId="0"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protection locked="0"/>
    </xf>
    <xf numFmtId="0" fontId="3" fillId="4" borderId="1" xfId="0" applyFont="1" applyFill="1" applyBorder="1" applyAlignment="1" applyProtection="1">
      <alignment horizontal="center" vertical="center"/>
      <protection locked="0"/>
    </xf>
    <xf numFmtId="0" fontId="3" fillId="6" borderId="1" xfId="0" applyFont="1" applyFill="1" applyBorder="1" applyAlignment="1" applyProtection="1">
      <alignment horizontal="center" vertical="center"/>
      <protection locked="0"/>
    </xf>
    <xf numFmtId="0" fontId="3" fillId="5" borderId="16" xfId="0" applyFont="1" applyFill="1" applyBorder="1" applyAlignment="1" applyProtection="1">
      <alignment horizontal="center" vertical="center"/>
      <protection locked="0"/>
    </xf>
    <xf numFmtId="0" fontId="3" fillId="5" borderId="18" xfId="0" applyFont="1" applyFill="1" applyBorder="1" applyAlignment="1" applyProtection="1">
      <alignment horizontal="center" vertical="center"/>
      <protection locked="0"/>
    </xf>
    <xf numFmtId="0" fontId="3" fillId="5" borderId="6" xfId="0" applyFont="1" applyFill="1" applyBorder="1" applyAlignment="1" applyProtection="1">
      <alignment horizontal="center" vertical="center"/>
      <protection locked="0"/>
    </xf>
    <xf numFmtId="0" fontId="3" fillId="5" borderId="1" xfId="0" applyFont="1" applyFill="1" applyBorder="1" applyAlignment="1" applyProtection="1">
      <alignment horizontal="center" vertical="center"/>
      <protection locked="0"/>
    </xf>
    <xf numFmtId="0" fontId="3" fillId="6" borderId="16" xfId="0" applyFont="1" applyFill="1" applyBorder="1" applyAlignment="1" applyProtection="1">
      <alignment horizontal="center" vertical="center"/>
      <protection locked="0"/>
    </xf>
    <xf numFmtId="0" fontId="3" fillId="6" borderId="18" xfId="0" applyFont="1" applyFill="1" applyBorder="1" applyAlignment="1" applyProtection="1">
      <alignment horizontal="center" vertical="center"/>
      <protection locked="0"/>
    </xf>
    <xf numFmtId="0" fontId="3" fillId="6" borderId="15" xfId="0" applyFont="1" applyFill="1" applyBorder="1" applyAlignment="1" applyProtection="1">
      <alignment horizontal="center" vertical="center"/>
      <protection locked="0"/>
    </xf>
    <xf numFmtId="0" fontId="3" fillId="6" borderId="19" xfId="0" applyFont="1" applyFill="1" applyBorder="1" applyAlignment="1" applyProtection="1">
      <alignment horizontal="center" vertical="center"/>
      <protection locked="0"/>
    </xf>
    <xf numFmtId="0" fontId="3" fillId="6" borderId="18" xfId="0" applyFont="1" applyFill="1" applyBorder="1" applyAlignment="1" applyProtection="1">
      <alignment horizontal="center" vertical="center" wrapText="1"/>
      <protection locked="0"/>
    </xf>
    <xf numFmtId="0" fontId="3" fillId="4" borderId="16" xfId="0" applyFont="1" applyFill="1" applyBorder="1" applyAlignment="1" applyProtection="1">
      <alignment horizontal="center" vertical="center"/>
      <protection locked="0"/>
    </xf>
    <xf numFmtId="0" fontId="3" fillId="4" borderId="19" xfId="0" applyFont="1" applyFill="1" applyBorder="1" applyAlignment="1" applyProtection="1">
      <alignment horizontal="center" vertical="center"/>
      <protection locked="0"/>
    </xf>
    <xf numFmtId="0" fontId="3" fillId="4" borderId="18" xfId="0" applyFont="1" applyFill="1" applyBorder="1" applyAlignment="1" applyProtection="1">
      <alignment horizontal="center" vertical="center"/>
      <protection locked="0"/>
    </xf>
    <xf numFmtId="0" fontId="3" fillId="17" borderId="22" xfId="0" applyFont="1" applyFill="1" applyBorder="1" applyAlignment="1" applyProtection="1">
      <alignment horizontal="center" vertical="center" wrapText="1"/>
      <protection locked="0"/>
    </xf>
    <xf numFmtId="0" fontId="3" fillId="17" borderId="6" xfId="0" applyFont="1" applyFill="1" applyBorder="1" applyAlignment="1" applyProtection="1">
      <alignment horizontal="center" vertical="center" wrapText="1"/>
      <protection locked="0"/>
    </xf>
    <xf numFmtId="0" fontId="26" fillId="7" borderId="0" xfId="2" applyNumberFormat="1" applyFont="1" applyFill="1" applyBorder="1" applyAlignment="1" applyProtection="1">
      <alignment horizontal="left"/>
    </xf>
    <xf numFmtId="0" fontId="26" fillId="7" borderId="0" xfId="2" applyFont="1" applyFill="1" applyBorder="1" applyAlignment="1" applyProtection="1">
      <alignment horizontal="left"/>
    </xf>
    <xf numFmtId="0" fontId="25" fillId="7" borderId="0" xfId="0" applyFont="1" applyFill="1" applyBorder="1" applyAlignment="1" applyProtection="1">
      <alignment horizontal="left" vertical="center" wrapText="1"/>
    </xf>
    <xf numFmtId="0" fontId="1"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12" fillId="13" borderId="26" xfId="0" applyFont="1" applyFill="1" applyBorder="1" applyAlignment="1">
      <alignment horizontal="center" vertical="center" wrapText="1"/>
    </xf>
    <xf numFmtId="0" fontId="12" fillId="13" borderId="27" xfId="0" applyFont="1" applyFill="1" applyBorder="1" applyAlignment="1">
      <alignment horizontal="center" vertical="center" wrapText="1"/>
    </xf>
    <xf numFmtId="0" fontId="12" fillId="13" borderId="29" xfId="0" applyFont="1" applyFill="1" applyBorder="1" applyAlignment="1">
      <alignment horizontal="center" vertical="center" wrapText="1"/>
    </xf>
    <xf numFmtId="0" fontId="12" fillId="13" borderId="30" xfId="0" applyFont="1" applyFill="1" applyBorder="1" applyAlignment="1">
      <alignment horizontal="center" vertical="center" wrapText="1"/>
    </xf>
    <xf numFmtId="0" fontId="1" fillId="2" borderId="26" xfId="0" applyFont="1" applyFill="1" applyBorder="1" applyAlignment="1">
      <alignment horizontal="center" vertical="center" wrapText="1"/>
    </xf>
    <xf numFmtId="0" fontId="1" fillId="2" borderId="27"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27" fillId="14" borderId="46" xfId="0" applyFont="1" applyFill="1" applyBorder="1" applyAlignment="1">
      <alignment horizontal="center" vertical="center" wrapText="1"/>
    </xf>
    <xf numFmtId="0" fontId="27" fillId="14" borderId="27"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2" fillId="6" borderId="1" xfId="0" applyFont="1" applyFill="1" applyBorder="1" applyAlignment="1">
      <alignment horizontal="center" vertical="center"/>
    </xf>
    <xf numFmtId="0" fontId="2" fillId="6" borderId="8" xfId="0" applyFont="1" applyFill="1" applyBorder="1" applyAlignment="1">
      <alignment horizontal="center" vertical="center"/>
    </xf>
    <xf numFmtId="0" fontId="3" fillId="6" borderId="1" xfId="0" applyFont="1" applyFill="1" applyBorder="1" applyAlignment="1" applyProtection="1">
      <alignment horizontal="center" vertical="center"/>
      <protection locked="0"/>
    </xf>
    <xf numFmtId="0" fontId="3" fillId="6" borderId="8" xfId="0" applyFont="1" applyFill="1" applyBorder="1" applyAlignment="1" applyProtection="1">
      <alignment horizontal="center" vertical="center"/>
      <protection locked="0"/>
    </xf>
    <xf numFmtId="0" fontId="1" fillId="2" borderId="1" xfId="0" applyFont="1" applyFill="1" applyBorder="1" applyAlignment="1">
      <alignment horizontal="left" vertical="center"/>
    </xf>
    <xf numFmtId="0" fontId="1" fillId="2" borderId="8" xfId="0" applyFont="1" applyFill="1" applyBorder="1" applyAlignment="1">
      <alignment horizontal="left" vertical="center"/>
    </xf>
    <xf numFmtId="0" fontId="1" fillId="0" borderId="2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8" xfId="0" applyFont="1" applyBorder="1" applyAlignment="1">
      <alignment horizontal="center" vertical="center" wrapText="1"/>
    </xf>
    <xf numFmtId="0" fontId="3" fillId="17" borderId="1" xfId="0" applyFont="1" applyFill="1" applyBorder="1" applyAlignment="1" applyProtection="1">
      <alignment horizontal="center" vertical="center" wrapText="1"/>
      <protection locked="0"/>
    </xf>
    <xf numFmtId="0" fontId="3" fillId="17" borderId="5" xfId="0" applyFont="1" applyFill="1" applyBorder="1" applyAlignment="1" applyProtection="1">
      <alignment horizontal="center" vertical="center" wrapText="1"/>
      <protection locked="0"/>
    </xf>
    <xf numFmtId="0" fontId="3" fillId="17" borderId="8" xfId="0" applyFont="1" applyFill="1" applyBorder="1" applyAlignment="1" applyProtection="1">
      <alignment horizontal="center" vertical="center" wrapText="1"/>
      <protection locked="0"/>
    </xf>
    <xf numFmtId="0" fontId="2" fillId="0" borderId="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8" xfId="0" applyFont="1" applyBorder="1" applyAlignment="1">
      <alignment horizontal="center" vertical="center" wrapText="1"/>
    </xf>
    <xf numFmtId="0" fontId="1" fillId="0" borderId="1" xfId="0" applyFont="1" applyBorder="1" applyAlignment="1">
      <alignment horizontal="center" vertical="center" wrapText="1"/>
    </xf>
    <xf numFmtId="0" fontId="2" fillId="0" borderId="1" xfId="0" applyFont="1" applyBorder="1" applyAlignment="1">
      <alignment vertical="center" wrapText="1"/>
    </xf>
    <xf numFmtId="0" fontId="2" fillId="0" borderId="5" xfId="0" applyFont="1" applyBorder="1" applyAlignment="1">
      <alignment vertical="center" wrapText="1"/>
    </xf>
    <xf numFmtId="0" fontId="2" fillId="0" borderId="8" xfId="0" applyFont="1" applyBorder="1" applyAlignment="1">
      <alignment vertical="center" wrapText="1"/>
    </xf>
    <xf numFmtId="0" fontId="5" fillId="17" borderId="1" xfId="0" applyFont="1" applyFill="1" applyBorder="1" applyAlignment="1" applyProtection="1">
      <alignment horizontal="center" vertical="center" wrapText="1"/>
      <protection locked="0"/>
    </xf>
    <xf numFmtId="0" fontId="5" fillId="17" borderId="5" xfId="0" applyFont="1" applyFill="1" applyBorder="1" applyAlignment="1" applyProtection="1">
      <alignment horizontal="center" vertical="center" wrapText="1"/>
      <protection locked="0"/>
    </xf>
    <xf numFmtId="0" fontId="5" fillId="17" borderId="8" xfId="0" applyFont="1" applyFill="1" applyBorder="1" applyAlignment="1" applyProtection="1">
      <alignment horizontal="center" vertical="center" wrapText="1"/>
      <protection locked="0"/>
    </xf>
    <xf numFmtId="0" fontId="2" fillId="0" borderId="23" xfId="0" applyFont="1" applyBorder="1" applyAlignment="1">
      <alignment horizontal="center" vertical="center" wrapText="1"/>
    </xf>
    <xf numFmtId="0" fontId="3" fillId="17" borderId="23" xfId="0" applyFont="1" applyFill="1" applyBorder="1" applyAlignment="1" applyProtection="1">
      <alignment horizontal="center" vertical="center" wrapText="1"/>
      <protection locked="0"/>
    </xf>
    <xf numFmtId="0" fontId="5" fillId="17" borderId="24" xfId="0" applyFont="1" applyFill="1" applyBorder="1" applyAlignment="1" applyProtection="1">
      <alignment horizontal="center" vertical="center" wrapText="1"/>
      <protection locked="0"/>
    </xf>
    <xf numFmtId="0" fontId="2" fillId="0" borderId="23" xfId="0" applyFont="1" applyBorder="1" applyAlignment="1">
      <alignment vertical="center" wrapText="1"/>
    </xf>
    <xf numFmtId="0" fontId="1" fillId="2" borderId="5" xfId="0" applyFont="1" applyFill="1" applyBorder="1" applyAlignment="1">
      <alignment horizontal="center" vertical="center" wrapText="1"/>
    </xf>
    <xf numFmtId="0" fontId="35" fillId="2" borderId="1" xfId="0" applyFont="1" applyFill="1" applyBorder="1" applyAlignment="1">
      <alignment horizontal="center" vertical="center" wrapText="1"/>
    </xf>
    <xf numFmtId="0" fontId="35" fillId="2" borderId="5" xfId="0" applyFont="1" applyFill="1" applyBorder="1" applyAlignment="1">
      <alignment horizontal="center" vertical="center" wrapText="1"/>
    </xf>
    <xf numFmtId="0" fontId="35" fillId="2" borderId="8" xfId="0" applyFont="1" applyFill="1" applyBorder="1" applyAlignment="1">
      <alignment horizontal="center" vertical="center" wrapText="1"/>
    </xf>
    <xf numFmtId="0" fontId="12" fillId="12" borderId="1" xfId="0" applyFont="1" applyFill="1" applyBorder="1" applyAlignment="1">
      <alignment horizontal="center" vertical="center" wrapText="1"/>
    </xf>
    <xf numFmtId="0" fontId="12" fillId="12" borderId="5"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2" fillId="12" borderId="4" xfId="0" applyFont="1" applyFill="1" applyBorder="1" applyAlignment="1">
      <alignment horizontal="center" vertical="center" wrapText="1"/>
    </xf>
    <xf numFmtId="0" fontId="12" fillId="12" borderId="7" xfId="0" applyFont="1" applyFill="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7" xfId="0" applyFont="1" applyBorder="1" applyAlignment="1">
      <alignment horizontal="left" vertical="center" wrapText="1"/>
    </xf>
    <xf numFmtId="0" fontId="10" fillId="0" borderId="1" xfId="0" applyFont="1" applyBorder="1" applyAlignment="1">
      <alignment vertical="center" wrapText="1"/>
    </xf>
    <xf numFmtId="0" fontId="10" fillId="0" borderId="8" xfId="0" applyFont="1" applyBorder="1" applyAlignment="1">
      <alignment vertical="center" wrapText="1"/>
    </xf>
    <xf numFmtId="0" fontId="12" fillId="0" borderId="1"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32" fillId="16" borderId="34" xfId="0" applyFont="1" applyFill="1" applyBorder="1" applyAlignment="1">
      <alignment horizontal="left" vertical="center" wrapText="1"/>
    </xf>
    <xf numFmtId="0" fontId="32" fillId="16" borderId="36" xfId="0" applyFont="1" applyFill="1" applyBorder="1" applyAlignment="1">
      <alignment horizontal="left" vertical="center" wrapText="1"/>
    </xf>
    <xf numFmtId="0" fontId="32" fillId="16" borderId="35" xfId="0" applyFont="1" applyFill="1" applyBorder="1" applyAlignment="1">
      <alignment horizontal="left" vertical="center" wrapText="1"/>
    </xf>
    <xf numFmtId="0" fontId="7" fillId="0" borderId="29" xfId="0" applyFont="1" applyBorder="1" applyAlignment="1">
      <alignment horizontal="left" vertical="top" wrapText="1"/>
    </xf>
    <xf numFmtId="0" fontId="7" fillId="0" borderId="47" xfId="0" applyFont="1" applyBorder="1" applyAlignment="1">
      <alignment horizontal="left" vertical="top" wrapText="1"/>
    </xf>
    <xf numFmtId="0" fontId="7" fillId="0" borderId="30" xfId="0" applyFont="1" applyBorder="1" applyAlignment="1">
      <alignment horizontal="left" vertical="top" wrapText="1"/>
    </xf>
    <xf numFmtId="0" fontId="23" fillId="16" borderId="34" xfId="0" applyFont="1" applyFill="1" applyBorder="1" applyAlignment="1">
      <alignment horizontal="center" vertical="center" wrapText="1"/>
    </xf>
    <xf numFmtId="0" fontId="23" fillId="16" borderId="36" xfId="0" applyFont="1" applyFill="1" applyBorder="1" applyAlignment="1">
      <alignment horizontal="center" vertical="center" wrapText="1"/>
    </xf>
    <xf numFmtId="0" fontId="23" fillId="16" borderId="35" xfId="0" applyFont="1" applyFill="1" applyBorder="1" applyAlignment="1">
      <alignment horizontal="center" vertical="center" wrapText="1"/>
    </xf>
    <xf numFmtId="0" fontId="7" fillId="0" borderId="26" xfId="0" applyFont="1" applyBorder="1" applyAlignment="1">
      <alignment horizontal="center"/>
    </xf>
    <xf numFmtId="0" fontId="7" fillId="0" borderId="46" xfId="0" applyFont="1" applyBorder="1" applyAlignment="1">
      <alignment horizontal="center"/>
    </xf>
    <xf numFmtId="0" fontId="7" fillId="0" borderId="28" xfId="0" applyFont="1" applyBorder="1" applyAlignment="1">
      <alignment horizontal="left"/>
    </xf>
    <xf numFmtId="0" fontId="7" fillId="0" borderId="0" xfId="0" applyFont="1" applyBorder="1" applyAlignment="1">
      <alignment horizontal="left"/>
    </xf>
    <xf numFmtId="0" fontId="7" fillId="0" borderId="26" xfId="0" applyFont="1" applyBorder="1" applyAlignment="1">
      <alignment horizontal="left"/>
    </xf>
    <xf numFmtId="0" fontId="7" fillId="0" borderId="46" xfId="0" applyFont="1" applyBorder="1" applyAlignment="1">
      <alignment horizontal="left"/>
    </xf>
    <xf numFmtId="0" fontId="7" fillId="0" borderId="28" xfId="0" applyFont="1" applyBorder="1" applyAlignment="1">
      <alignment horizontal="center"/>
    </xf>
    <xf numFmtId="0" fontId="7" fillId="0" borderId="0" xfId="0" applyFont="1" applyBorder="1" applyAlignment="1">
      <alignment horizontal="center"/>
    </xf>
    <xf numFmtId="0" fontId="7" fillId="0" borderId="50" xfId="0" applyFont="1" applyBorder="1" applyAlignment="1">
      <alignment horizontal="center" vertical="center"/>
    </xf>
    <xf numFmtId="0" fontId="7" fillId="0" borderId="51" xfId="0" applyFont="1" applyBorder="1" applyAlignment="1">
      <alignment horizontal="center" vertical="center"/>
    </xf>
    <xf numFmtId="0" fontId="7" fillId="0" borderId="52" xfId="0" applyFont="1" applyBorder="1" applyAlignment="1">
      <alignment horizontal="center" vertical="center"/>
    </xf>
    <xf numFmtId="0" fontId="12" fillId="12" borderId="12" xfId="0" applyFont="1" applyFill="1" applyBorder="1" applyAlignment="1">
      <alignment horizontal="center" vertical="center" wrapText="1"/>
    </xf>
    <xf numFmtId="0" fontId="12" fillId="12" borderId="53"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12" fillId="12" borderId="13" xfId="0" applyFont="1" applyFill="1" applyBorder="1" applyAlignment="1">
      <alignment horizontal="center" vertical="center" wrapText="1"/>
    </xf>
    <xf numFmtId="0" fontId="12" fillId="12" borderId="14" xfId="0" applyFont="1" applyFill="1" applyBorder="1" applyAlignment="1">
      <alignment horizontal="center" vertical="center" wrapText="1"/>
    </xf>
    <xf numFmtId="0" fontId="12" fillId="12" borderId="9" xfId="0" applyFont="1" applyFill="1" applyBorder="1" applyAlignment="1">
      <alignment horizontal="center" vertical="center" wrapText="1"/>
    </xf>
    <xf numFmtId="0" fontId="12" fillId="0" borderId="1" xfId="0" applyFont="1" applyBorder="1" applyAlignment="1">
      <alignment vertical="center" wrapText="1"/>
    </xf>
    <xf numFmtId="0" fontId="12" fillId="0" borderId="8" xfId="0" applyFont="1" applyBorder="1" applyAlignment="1">
      <alignment vertical="center" wrapText="1"/>
    </xf>
    <xf numFmtId="0" fontId="12" fillId="0" borderId="0" xfId="0" applyFont="1" applyAlignment="1">
      <alignment horizontal="left" vertical="center" wrapText="1"/>
    </xf>
    <xf numFmtId="0" fontId="12" fillId="0" borderId="0" xfId="0" applyFont="1" applyAlignment="1">
      <alignment horizontal="left" vertical="center"/>
    </xf>
    <xf numFmtId="0" fontId="23" fillId="0" borderId="0" xfId="0" applyFont="1" applyAlignment="1">
      <alignment horizontal="left" vertical="center" wrapText="1"/>
    </xf>
    <xf numFmtId="0" fontId="7" fillId="0" borderId="0" xfId="0" applyFont="1" applyAlignment="1">
      <alignment horizontal="left" vertical="top" wrapText="1"/>
    </xf>
  </cellXfs>
  <cellStyles count="3">
    <cellStyle name="Standard" xfId="0" builtinId="0"/>
    <cellStyle name="Standard 2" xfId="2"/>
    <cellStyle name="Währung" xfId="1" builtinId="4"/>
  </cellStyles>
  <dxfs count="0"/>
  <tableStyles count="0" defaultTableStyle="TableStyleMedium2" defaultPivotStyle="PivotStyleLight16"/>
  <colors>
    <mruColors>
      <color rgb="FFCCFF99"/>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emf"/><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667577</xdr:colOff>
      <xdr:row>8</xdr:row>
      <xdr:rowOff>107672</xdr:rowOff>
    </xdr:from>
    <xdr:to>
      <xdr:col>10</xdr:col>
      <xdr:colOff>504825</xdr:colOff>
      <xdr:row>29</xdr:row>
      <xdr:rowOff>180975</xdr:rowOff>
    </xdr:to>
    <xdr:sp macro="" textlink="">
      <xdr:nvSpPr>
        <xdr:cNvPr id="2" name="Textfeld 1"/>
        <xdr:cNvSpPr txBox="1"/>
      </xdr:nvSpPr>
      <xdr:spPr>
        <a:xfrm>
          <a:off x="667577" y="1326872"/>
          <a:ext cx="7600123" cy="40738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fontAlgn="auto" hangingPunct="1"/>
          <a:r>
            <a:rPr lang="de-DE" sz="1000">
              <a:solidFill>
                <a:schemeClr val="dk1"/>
              </a:solidFill>
              <a:latin typeface="Arial" pitchFamily="34" charset="0"/>
              <a:ea typeface="+mn-ea"/>
              <a:cs typeface="Arial" pitchFamily="34" charset="0"/>
            </a:rPr>
            <a:t>Das Instrument dient der Erfassung und</a:t>
          </a:r>
          <a:r>
            <a:rPr lang="de-DE" sz="1000" baseline="0">
              <a:solidFill>
                <a:schemeClr val="dk1"/>
              </a:solidFill>
              <a:latin typeface="Arial" pitchFamily="34" charset="0"/>
              <a:ea typeface="+mn-ea"/>
              <a:cs typeface="Arial" pitchFamily="34" charset="0"/>
            </a:rPr>
            <a:t> </a:t>
          </a:r>
          <a:r>
            <a:rPr lang="de-DE" sz="1000">
              <a:solidFill>
                <a:schemeClr val="dk1"/>
              </a:solidFill>
              <a:latin typeface="Arial" pitchFamily="34" charset="0"/>
              <a:ea typeface="+mn-ea"/>
              <a:cs typeface="Arial" pitchFamily="34" charset="0"/>
            </a:rPr>
            <a:t>Bewertung des Kriteriums</a:t>
          </a:r>
          <a:r>
            <a:rPr lang="de-DE" sz="1000" baseline="0">
              <a:solidFill>
                <a:schemeClr val="dk1"/>
              </a:solidFill>
              <a:latin typeface="Arial" pitchFamily="34" charset="0"/>
              <a:ea typeface="+mn-ea"/>
              <a:cs typeface="Arial" pitchFamily="34" charset="0"/>
            </a:rPr>
            <a:t> 4.1.5 Widerstandsfähigkeit gegen Naturgefahren</a:t>
          </a:r>
          <a:r>
            <a:rPr lang="de-DE" sz="1000">
              <a:solidFill>
                <a:schemeClr val="dk1"/>
              </a:solidFill>
              <a:latin typeface="Arial" pitchFamily="34" charset="0"/>
              <a:ea typeface="+mn-ea"/>
              <a:cs typeface="Arial" pitchFamily="34" charset="0"/>
            </a:rPr>
            <a:t> des Bewertungssystems Nachhaltiges</a:t>
          </a:r>
          <a:r>
            <a:rPr lang="de-DE" sz="1000" baseline="0">
              <a:solidFill>
                <a:schemeClr val="dk1"/>
              </a:solidFill>
              <a:latin typeface="Arial" pitchFamily="34" charset="0"/>
              <a:ea typeface="+mn-ea"/>
              <a:cs typeface="Arial" pitchFamily="34" charset="0"/>
            </a:rPr>
            <a:t> Bauen.</a:t>
          </a:r>
          <a:endParaRPr lang="de-DE" sz="1000">
            <a:solidFill>
              <a:schemeClr val="dk1"/>
            </a:solidFill>
            <a:latin typeface="Arial" pitchFamily="34" charset="0"/>
            <a:ea typeface="+mn-ea"/>
            <a:cs typeface="Arial" pitchFamily="34" charset="0"/>
          </a:endParaRPr>
        </a:p>
        <a:p>
          <a:pPr fontAlgn="auto" hangingPunct="1"/>
          <a:r>
            <a:rPr lang="de-DE" sz="1000">
              <a:solidFill>
                <a:schemeClr val="dk1"/>
              </a:solidFill>
              <a:latin typeface="Arial" pitchFamily="34" charset="0"/>
              <a:ea typeface="+mn-ea"/>
              <a:cs typeface="Arial" pitchFamily="34" charset="0"/>
            </a:rPr>
            <a:t>Das excelbasierte Tool besteht aus insgesamt 7 Registerseiten, die sich in folgende Bearbeitungsschritte untergliedern:  </a:t>
          </a:r>
        </a:p>
        <a:p>
          <a:pPr fontAlgn="auto" hangingPunct="1"/>
          <a:endParaRPr lang="de-DE" sz="1000">
            <a:solidFill>
              <a:schemeClr val="dk1"/>
            </a:solidFill>
            <a:latin typeface="Arial" pitchFamily="34" charset="0"/>
            <a:ea typeface="+mn-ea"/>
            <a:cs typeface="Arial" pitchFamily="34" charset="0"/>
          </a:endParaRPr>
        </a:p>
        <a:p>
          <a:r>
            <a:rPr lang="de-DE" sz="1000">
              <a:solidFill>
                <a:schemeClr val="accent3">
                  <a:lumMod val="75000"/>
                </a:schemeClr>
              </a:solidFill>
              <a:latin typeface="Arial" pitchFamily="34" charset="0"/>
              <a:ea typeface="+mn-ea"/>
              <a:cs typeface="Arial" pitchFamily="34" charset="0"/>
            </a:rPr>
            <a:t>Anlage B6</a:t>
          </a:r>
          <a:r>
            <a:rPr lang="de-DE" sz="1000" baseline="0">
              <a:solidFill>
                <a:schemeClr val="accent3">
                  <a:lumMod val="75000"/>
                </a:schemeClr>
              </a:solidFill>
              <a:latin typeface="Arial" pitchFamily="34" charset="0"/>
              <a:ea typeface="+mn-ea"/>
              <a:cs typeface="Arial" pitchFamily="34" charset="0"/>
            </a:rPr>
            <a:t> Widerstandsfähigkeit gegen Wind, Starkregen, Hagel und Schnee</a:t>
          </a:r>
          <a:endParaRPr lang="de-DE" sz="1000">
            <a:solidFill>
              <a:schemeClr val="accent3">
                <a:lumMod val="75000"/>
              </a:schemeClr>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de-DE" sz="1000">
              <a:solidFill>
                <a:schemeClr val="accent5">
                  <a:lumMod val="60000"/>
                  <a:lumOff val="40000"/>
                </a:schemeClr>
              </a:solidFill>
              <a:effectLst/>
              <a:latin typeface="Arial" panose="020B0604020202020204" pitchFamily="34" charset="0"/>
              <a:ea typeface="+mn-ea"/>
              <a:cs typeface="Arial" panose="020B0604020202020204" pitchFamily="34" charset="0"/>
            </a:rPr>
            <a:t>Anlage B7</a:t>
          </a:r>
          <a:r>
            <a:rPr lang="de-DE" sz="1000" baseline="0">
              <a:solidFill>
                <a:schemeClr val="accent5">
                  <a:lumMod val="60000"/>
                  <a:lumOff val="40000"/>
                </a:schemeClr>
              </a:solidFill>
              <a:effectLst/>
              <a:latin typeface="Arial" panose="020B0604020202020204" pitchFamily="34" charset="0"/>
              <a:ea typeface="+mn-ea"/>
              <a:cs typeface="Arial" panose="020B0604020202020204" pitchFamily="34" charset="0"/>
            </a:rPr>
            <a:t> Widerstandsfähigkeit gegen Hochwasser</a:t>
          </a:r>
        </a:p>
        <a:p>
          <a:pPr marL="0" marR="0" indent="0" defTabSz="914400" eaLnBrk="1" fontAlgn="auto" latinLnBrk="0" hangingPunct="1">
            <a:lnSpc>
              <a:spcPct val="100000"/>
            </a:lnSpc>
            <a:spcBef>
              <a:spcPts val="0"/>
            </a:spcBef>
            <a:spcAft>
              <a:spcPts val="0"/>
            </a:spcAft>
            <a:buClrTx/>
            <a:buSzTx/>
            <a:buFontTx/>
            <a:buNone/>
            <a:tabLst/>
            <a:defRPr/>
          </a:pPr>
          <a:endParaRPr lang="de-DE" sz="1000">
            <a:solidFill>
              <a:schemeClr val="tx2">
                <a:lumMod val="60000"/>
                <a:lumOff val="40000"/>
              </a:schemeClr>
            </a:solidFill>
            <a:effectLst/>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de-DE" sz="1000">
              <a:solidFill>
                <a:sysClr val="windowText" lastClr="000000"/>
              </a:solidFill>
              <a:effectLst/>
              <a:latin typeface="Arial" panose="020B0604020202020204" pitchFamily="34" charset="0"/>
              <a:ea typeface="+mn-ea"/>
              <a:cs typeface="Arial" panose="020B0604020202020204" pitchFamily="34" charset="0"/>
            </a:rPr>
            <a:t>Anlage B8</a:t>
          </a:r>
          <a:r>
            <a:rPr lang="de-DE" sz="1000" baseline="0">
              <a:solidFill>
                <a:sysClr val="windowText" lastClr="000000"/>
              </a:solidFill>
              <a:effectLst/>
              <a:latin typeface="Arial" panose="020B0604020202020204" pitchFamily="34" charset="0"/>
              <a:ea typeface="+mn-ea"/>
              <a:cs typeface="Arial" panose="020B0604020202020204" pitchFamily="34" charset="0"/>
            </a:rPr>
            <a:t> Anforderungsniveau (nur zur Information)</a:t>
          </a:r>
          <a:endParaRPr lang="de-DE" sz="1000">
            <a:solidFill>
              <a:sysClr val="windowText" lastClr="000000"/>
            </a:solidFill>
            <a:effectLst/>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de-DE" sz="1000">
              <a:solidFill>
                <a:sysClr val="windowText" lastClr="000000"/>
              </a:solidFill>
              <a:effectLst/>
              <a:latin typeface="Arial" panose="020B0604020202020204" pitchFamily="34" charset="0"/>
              <a:ea typeface="+mn-ea"/>
              <a:cs typeface="Arial" panose="020B0604020202020204" pitchFamily="34" charset="0"/>
            </a:rPr>
            <a:t>Anlage B9</a:t>
          </a:r>
          <a:r>
            <a:rPr lang="de-DE" sz="1000" baseline="0">
              <a:solidFill>
                <a:sysClr val="windowText" lastClr="000000"/>
              </a:solidFill>
              <a:effectLst/>
              <a:latin typeface="Arial" panose="020B0604020202020204" pitchFamily="34" charset="0"/>
              <a:ea typeface="+mn-ea"/>
              <a:cs typeface="Arial" panose="020B0604020202020204" pitchFamily="34" charset="0"/>
            </a:rPr>
            <a:t> Gesamtbewertung (nur zur Information)</a:t>
          </a:r>
          <a:endParaRPr lang="de-DE" sz="1000">
            <a:solidFill>
              <a:sysClr val="windowText" lastClr="000000"/>
            </a:solidFill>
            <a:effectLst/>
            <a:latin typeface="Arial" panose="020B0604020202020204" pitchFamily="34" charset="0"/>
            <a:cs typeface="Arial" panose="020B0604020202020204" pitchFamily="34" charset="0"/>
          </a:endParaRPr>
        </a:p>
        <a:p>
          <a:r>
            <a:rPr lang="de-DE" sz="1000">
              <a:solidFill>
                <a:sysClr val="windowText" lastClr="000000"/>
              </a:solidFill>
              <a:latin typeface="Arial" pitchFamily="34" charset="0"/>
              <a:ea typeface="+mn-ea"/>
              <a:cs typeface="Arial" pitchFamily="34" charset="0"/>
            </a:rPr>
            <a:t>Anlage B10 Beispielrechnung </a:t>
          </a:r>
          <a:r>
            <a:rPr lang="de-DE" sz="1000" baseline="0">
              <a:solidFill>
                <a:sysClr val="windowText" lastClr="000000"/>
              </a:solidFill>
              <a:effectLst/>
              <a:latin typeface="Arial" panose="020B0604020202020204" pitchFamily="34" charset="0"/>
              <a:ea typeface="+mn-ea"/>
              <a:cs typeface="Arial" panose="020B0604020202020204" pitchFamily="34" charset="0"/>
            </a:rPr>
            <a:t>(nur zur Information)</a:t>
          </a:r>
        </a:p>
        <a:p>
          <a:pPr eaLnBrk="1" fontAlgn="auto" latinLnBrk="0" hangingPunct="1"/>
          <a:r>
            <a:rPr lang="de-DE" sz="1000">
              <a:solidFill>
                <a:sysClr val="windowText" lastClr="000000"/>
              </a:solidFill>
              <a:effectLst/>
              <a:latin typeface="Arial" panose="020B0604020202020204" pitchFamily="34" charset="0"/>
              <a:ea typeface="+mn-ea"/>
              <a:cs typeface="Arial" panose="020B0604020202020204" pitchFamily="34" charset="0"/>
            </a:rPr>
            <a:t>Anlage B1-B4</a:t>
          </a:r>
          <a:r>
            <a:rPr lang="de-DE" sz="1000" baseline="0">
              <a:solidFill>
                <a:sysClr val="windowText" lastClr="000000"/>
              </a:solidFill>
              <a:effectLst/>
              <a:latin typeface="Arial" panose="020B0604020202020204" pitchFamily="34" charset="0"/>
              <a:ea typeface="+mn-ea"/>
              <a:cs typeface="Arial" panose="020B0604020202020204" pitchFamily="34" charset="0"/>
            </a:rPr>
            <a:t> Zonenkarten (nur zur Information)</a:t>
          </a:r>
          <a:endParaRPr lang="de-DE" sz="10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de-DE" sz="1000">
              <a:solidFill>
                <a:sysClr val="windowText" lastClr="000000"/>
              </a:solidFill>
              <a:effectLst/>
              <a:latin typeface="Arial" panose="020B0604020202020204" pitchFamily="34" charset="0"/>
              <a:ea typeface="+mn-ea"/>
              <a:cs typeface="Arial" panose="020B0604020202020204" pitchFamily="34" charset="0"/>
            </a:rPr>
            <a:t>Anlage B5</a:t>
          </a:r>
          <a:r>
            <a:rPr lang="de-DE" sz="1000" baseline="0">
              <a:solidFill>
                <a:sysClr val="windowText" lastClr="000000"/>
              </a:solidFill>
              <a:effectLst/>
              <a:latin typeface="Arial" panose="020B0604020202020204" pitchFamily="34" charset="0"/>
              <a:ea typeface="+mn-ea"/>
              <a:cs typeface="Arial" panose="020B0604020202020204" pitchFamily="34" charset="0"/>
            </a:rPr>
            <a:t> Tabelle zur Beurteilung der Hochwassergefährdung (nur zur Information)</a:t>
          </a:r>
          <a:endParaRPr lang="de-DE" sz="1000">
            <a:solidFill>
              <a:sysClr val="windowText" lastClr="000000"/>
            </a:solidFill>
            <a:effectLst/>
            <a:latin typeface="Arial" panose="020B0604020202020204" pitchFamily="34" charset="0"/>
            <a:cs typeface="Arial" panose="020B0604020202020204" pitchFamily="34" charset="0"/>
          </a:endParaRPr>
        </a:p>
        <a:p>
          <a:endParaRPr lang="de-DE" sz="1000">
            <a:solidFill>
              <a:schemeClr val="dk1"/>
            </a:solidFill>
            <a:latin typeface="Arial" pitchFamily="34" charset="0"/>
            <a:ea typeface="+mn-ea"/>
            <a:cs typeface="Arial" pitchFamily="34" charset="0"/>
          </a:endParaRPr>
        </a:p>
        <a:p>
          <a:endParaRPr lang="de-DE" sz="1000">
            <a:solidFill>
              <a:schemeClr val="dk1"/>
            </a:solidFill>
            <a:latin typeface="Arial" pitchFamily="34" charset="0"/>
            <a:ea typeface="+mn-ea"/>
            <a:cs typeface="Arial" pitchFamily="34" charset="0"/>
          </a:endParaRPr>
        </a:p>
        <a:p>
          <a:r>
            <a:rPr lang="de-DE" sz="1000">
              <a:solidFill>
                <a:schemeClr val="dk1"/>
              </a:solidFill>
              <a:latin typeface="Arial" pitchFamily="34" charset="0"/>
              <a:ea typeface="+mn-ea"/>
              <a:cs typeface="Arial" pitchFamily="34" charset="0"/>
            </a:rPr>
            <a:t>Die Abschnitte bauen aufeinander</a:t>
          </a:r>
          <a:r>
            <a:rPr lang="de-DE" sz="1000" baseline="0">
              <a:solidFill>
                <a:schemeClr val="dk1"/>
              </a:solidFill>
              <a:latin typeface="Arial" pitchFamily="34" charset="0"/>
              <a:ea typeface="+mn-ea"/>
              <a:cs typeface="Arial" pitchFamily="34" charset="0"/>
            </a:rPr>
            <a:t> </a:t>
          </a:r>
          <a:r>
            <a:rPr lang="de-DE" sz="1000">
              <a:solidFill>
                <a:schemeClr val="dk1"/>
              </a:solidFill>
              <a:latin typeface="Arial" pitchFamily="34" charset="0"/>
              <a:ea typeface="+mn-ea"/>
              <a:cs typeface="Arial" pitchFamily="34" charset="0"/>
            </a:rPr>
            <a:t>auf und sind auf unterschiedlichen Ebenen miteinander verknüpft. </a:t>
          </a:r>
        </a:p>
        <a:p>
          <a:endParaRPr lang="de-DE" sz="1000">
            <a:solidFill>
              <a:schemeClr val="dk1"/>
            </a:solidFill>
            <a:latin typeface="Arial" pitchFamily="34" charset="0"/>
            <a:ea typeface="+mn-ea"/>
            <a:cs typeface="Arial" pitchFamily="34" charset="0"/>
          </a:endParaRPr>
        </a:p>
        <a:p>
          <a:r>
            <a:rPr lang="de-DE" sz="1000" u="sng">
              <a:solidFill>
                <a:schemeClr val="dk1"/>
              </a:solidFill>
              <a:latin typeface="Arial" pitchFamily="34" charset="0"/>
              <a:ea typeface="+mn-ea"/>
              <a:cs typeface="Arial" pitchFamily="34" charset="0"/>
            </a:rPr>
            <a:t>Folgende Eingaben durch den Benutzer sind notwendig:</a:t>
          </a:r>
        </a:p>
        <a:p>
          <a:endParaRPr lang="de-DE" sz="1000">
            <a:solidFill>
              <a:schemeClr val="dk1"/>
            </a:solidFill>
            <a:latin typeface="Arial" pitchFamily="34" charset="0"/>
            <a:ea typeface="+mn-ea"/>
            <a:cs typeface="Arial" pitchFamily="34" charset="0"/>
          </a:endParaRPr>
        </a:p>
        <a:p>
          <a:r>
            <a:rPr lang="de-DE" sz="1000" i="1">
              <a:solidFill>
                <a:schemeClr val="accent3">
                  <a:lumMod val="75000"/>
                </a:schemeClr>
              </a:solidFill>
              <a:latin typeface="Arial" pitchFamily="34" charset="0"/>
              <a:ea typeface="+mn-ea"/>
              <a:cs typeface="Arial" pitchFamily="34" charset="0"/>
            </a:rPr>
            <a:t>zu Anlage</a:t>
          </a:r>
          <a:r>
            <a:rPr lang="de-DE" sz="1000" i="1" baseline="0">
              <a:solidFill>
                <a:schemeClr val="accent3">
                  <a:lumMod val="75000"/>
                </a:schemeClr>
              </a:solidFill>
              <a:latin typeface="Arial" pitchFamily="34" charset="0"/>
              <a:ea typeface="+mn-ea"/>
              <a:cs typeface="Arial" pitchFamily="34" charset="0"/>
            </a:rPr>
            <a:t> B6 Widerstandsfähigkeit</a:t>
          </a:r>
          <a:r>
            <a:rPr lang="de-DE" sz="1000">
              <a:solidFill>
                <a:schemeClr val="accent3">
                  <a:lumMod val="75000"/>
                </a:schemeClr>
              </a:solidFill>
              <a:latin typeface="Arial" pitchFamily="34" charset="0"/>
              <a:ea typeface="+mn-ea"/>
              <a:cs typeface="Arial" pitchFamily="34" charset="0"/>
            </a:rPr>
            <a:t>:</a:t>
          </a:r>
          <a:r>
            <a:rPr lang="de-DE" sz="1000" baseline="0">
              <a:solidFill>
                <a:schemeClr val="accent3">
                  <a:lumMod val="75000"/>
                </a:schemeClr>
              </a:solidFill>
              <a:latin typeface="Arial" pitchFamily="34" charset="0"/>
              <a:ea typeface="+mn-ea"/>
              <a:cs typeface="Arial" pitchFamily="34" charset="0"/>
            </a:rPr>
            <a:t> </a:t>
          </a:r>
        </a:p>
        <a:p>
          <a:r>
            <a:rPr lang="de-DE" sz="1000" baseline="0">
              <a:solidFill>
                <a:schemeClr val="dk1"/>
              </a:solidFill>
              <a:latin typeface="Arial" pitchFamily="34" charset="0"/>
              <a:ea typeface="+mn-ea"/>
              <a:cs typeface="Arial" pitchFamily="34" charset="0"/>
            </a:rPr>
            <a:t>1. Schritt: Auswahl der Gefährdungseinschätzung für die Naturgefahren Wind, Starkregen, Hagel, Schnee und Hochwasser. </a:t>
          </a:r>
        </a:p>
        <a:p>
          <a:r>
            <a:rPr lang="de-DE" sz="1000" baseline="0">
              <a:solidFill>
                <a:schemeClr val="dk1"/>
              </a:solidFill>
              <a:latin typeface="Arial" pitchFamily="34" charset="0"/>
              <a:ea typeface="+mn-ea"/>
              <a:cs typeface="Arial" pitchFamily="34" charset="0"/>
            </a:rPr>
            <a:t>2. Schritt: Bewertung der  Widerstandsfähigkeits-Kriterien nach Konstruktion bzw. Bauteil je Naturgefahr.</a:t>
          </a:r>
          <a:endParaRPr lang="de-DE" sz="1000">
            <a:solidFill>
              <a:schemeClr val="dk1"/>
            </a:solidFill>
            <a:latin typeface="Arial" pitchFamily="34" charset="0"/>
            <a:ea typeface="+mn-ea"/>
            <a:cs typeface="Arial" pitchFamily="34" charset="0"/>
          </a:endParaRPr>
        </a:p>
        <a:p>
          <a:endParaRPr lang="de-DE" sz="1000">
            <a:solidFill>
              <a:schemeClr val="dk1"/>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de-DE" sz="1000" i="1">
              <a:solidFill>
                <a:schemeClr val="accent5">
                  <a:lumMod val="60000"/>
                  <a:lumOff val="40000"/>
                </a:schemeClr>
              </a:solidFill>
              <a:latin typeface="Arial" pitchFamily="34" charset="0"/>
              <a:ea typeface="+mn-ea"/>
              <a:cs typeface="Arial" pitchFamily="34" charset="0"/>
            </a:rPr>
            <a:t>zu </a:t>
          </a:r>
          <a:r>
            <a:rPr lang="de-DE" sz="1000" i="1">
              <a:solidFill>
                <a:schemeClr val="accent5">
                  <a:lumMod val="60000"/>
                  <a:lumOff val="40000"/>
                </a:schemeClr>
              </a:solidFill>
              <a:effectLst/>
              <a:latin typeface="Arial" panose="020B0604020202020204" pitchFamily="34" charset="0"/>
              <a:ea typeface="+mn-ea"/>
              <a:cs typeface="Arial" panose="020B0604020202020204" pitchFamily="34" charset="0"/>
            </a:rPr>
            <a:t>Anlage</a:t>
          </a:r>
          <a:r>
            <a:rPr lang="de-DE" sz="1000" i="1" baseline="0">
              <a:solidFill>
                <a:schemeClr val="accent5">
                  <a:lumMod val="60000"/>
                  <a:lumOff val="40000"/>
                </a:schemeClr>
              </a:solidFill>
              <a:effectLst/>
              <a:latin typeface="Arial" panose="020B0604020202020204" pitchFamily="34" charset="0"/>
              <a:ea typeface="+mn-ea"/>
              <a:cs typeface="Arial" panose="020B0604020202020204" pitchFamily="34" charset="0"/>
            </a:rPr>
            <a:t> B7 Widerstandsfähigkeit</a:t>
          </a:r>
        </a:p>
        <a:p>
          <a:pPr marL="0" marR="0" indent="0"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3. Schritt: Bewertung der  Widerstandsfähigkeits-Kriterien nach Konstruktion bzw. Bauteil für die Naturgefahr "Hochwasser".</a:t>
          </a:r>
          <a:endParaRPr lang="de-DE" sz="1000">
            <a:effectLst/>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de-DE" sz="100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de-DE" sz="1000">
              <a:solidFill>
                <a:schemeClr val="dk1"/>
              </a:solidFill>
              <a:effectLst/>
              <a:latin typeface="Arial" panose="020B0604020202020204" pitchFamily="34" charset="0"/>
              <a:ea typeface="+mn-ea"/>
              <a:cs typeface="Arial" panose="020B0604020202020204" pitchFamily="34" charset="0"/>
            </a:rPr>
            <a:t>Die Gesamtbewertung für das Kriterium Widerstand gegen Naturgefahren entnehmen</a:t>
          </a:r>
          <a:r>
            <a:rPr lang="de-DE" sz="1000" baseline="0">
              <a:solidFill>
                <a:schemeClr val="dk1"/>
              </a:solidFill>
              <a:effectLst/>
              <a:latin typeface="Arial" panose="020B0604020202020204" pitchFamily="34" charset="0"/>
              <a:ea typeface="+mn-ea"/>
              <a:cs typeface="Arial" panose="020B0604020202020204" pitchFamily="34" charset="0"/>
            </a:rPr>
            <a:t> Sie bitte der Anlage B7 Widerstandsfähigkeit aus der Tabelle zur Berechnung der Gesamtbewertung.</a:t>
          </a:r>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a:solidFill>
              <a:schemeClr val="dk1"/>
            </a:solidFill>
            <a:latin typeface="Arial" pitchFamily="34" charset="0"/>
            <a:ea typeface="+mn-ea"/>
            <a:cs typeface="Arial" pitchFamily="34" charset="0"/>
          </a:endParaRPr>
        </a:p>
        <a:p>
          <a:endParaRPr lang="de-DE" sz="1000">
            <a:solidFill>
              <a:schemeClr val="dk1"/>
            </a:solidFill>
            <a:latin typeface="Arial" pitchFamily="34" charset="0"/>
            <a:ea typeface="+mn-ea"/>
            <a:cs typeface="Arial" pitchFamily="34" charset="0"/>
          </a:endParaRPr>
        </a:p>
        <a:p>
          <a:r>
            <a:rPr lang="de-DE" sz="1000">
              <a:solidFill>
                <a:schemeClr val="dk1"/>
              </a:solidFill>
              <a:latin typeface="Arial" pitchFamily="34" charset="0"/>
              <a:ea typeface="+mn-ea"/>
              <a:cs typeface="Arial" pitchFamily="34" charset="0"/>
            </a:rPr>
            <a:t/>
          </a:r>
          <a:br>
            <a:rPr lang="de-DE" sz="1000">
              <a:solidFill>
                <a:schemeClr val="dk1"/>
              </a:solidFill>
              <a:latin typeface="Arial" pitchFamily="34" charset="0"/>
              <a:ea typeface="+mn-ea"/>
              <a:cs typeface="Arial" pitchFamily="34" charset="0"/>
            </a:rPr>
          </a:br>
          <a:endParaRPr lang="de-DE" sz="1000">
            <a:solidFill>
              <a:schemeClr val="dk1"/>
            </a:solidFill>
            <a:latin typeface="Arial" pitchFamily="34" charset="0"/>
            <a:ea typeface="+mn-ea"/>
            <a:cs typeface="Arial" pitchFamily="34" charset="0"/>
          </a:endParaRPr>
        </a:p>
        <a:p>
          <a:endParaRPr lang="de-DE" sz="1000">
            <a:latin typeface="Arial" panose="020B0604020202020204" pitchFamily="34" charset="0"/>
            <a:cs typeface="Arial" panose="020B0604020202020204" pitchFamily="34" charset="0"/>
          </a:endParaRPr>
        </a:p>
      </xdr:txBody>
    </xdr:sp>
    <xdr:clientData/>
  </xdr:twoCellAnchor>
  <xdr:twoCellAnchor>
    <xdr:from>
      <xdr:col>2</xdr:col>
      <xdr:colOff>461871</xdr:colOff>
      <xdr:row>30</xdr:row>
      <xdr:rowOff>32758</xdr:rowOff>
    </xdr:from>
    <xdr:to>
      <xdr:col>9</xdr:col>
      <xdr:colOff>353278</xdr:colOff>
      <xdr:row>33</xdr:row>
      <xdr:rowOff>123825</xdr:rowOff>
    </xdr:to>
    <xdr:sp macro="" textlink="">
      <xdr:nvSpPr>
        <xdr:cNvPr id="3" name="Textfeld 2"/>
        <xdr:cNvSpPr txBox="1"/>
      </xdr:nvSpPr>
      <xdr:spPr>
        <a:xfrm>
          <a:off x="1223871" y="5442958"/>
          <a:ext cx="6130282" cy="662567"/>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i="1">
              <a:solidFill>
                <a:schemeClr val="dk1"/>
              </a:solidFill>
              <a:latin typeface="+mn-lt"/>
              <a:ea typeface="+mn-ea"/>
              <a:cs typeface="+mn-cs"/>
            </a:rPr>
            <a:t>Innerhalb der vorliegenden Excel-Datei werden die einzelnen Reiter der Registerseiten mit Eingabe-funktionen </a:t>
          </a:r>
          <a:r>
            <a:rPr lang="de-DE" sz="1100" i="1" u="none">
              <a:solidFill>
                <a:schemeClr val="dk1"/>
              </a:solidFill>
              <a:latin typeface="+mn-lt"/>
              <a:ea typeface="+mn-ea"/>
              <a:cs typeface="+mn-cs"/>
            </a:rPr>
            <a:t>farblich </a:t>
          </a:r>
          <a:r>
            <a:rPr lang="de-DE" sz="1100" i="1">
              <a:solidFill>
                <a:schemeClr val="dk1"/>
              </a:solidFill>
              <a:latin typeface="+mn-lt"/>
              <a:ea typeface="+mn-ea"/>
              <a:cs typeface="+mn-cs"/>
            </a:rPr>
            <a:t>gekennzeichnet; reine Informationsregister sind grau hinterlegt.</a:t>
          </a:r>
          <a:endParaRPr lang="de-DE" sz="1100" i="1"/>
        </a:p>
      </xdr:txBody>
    </xdr:sp>
    <xdr:clientData/>
  </xdr:twoCellAnchor>
  <xdr:twoCellAnchor>
    <xdr:from>
      <xdr:col>1</xdr:col>
      <xdr:colOff>646044</xdr:colOff>
      <xdr:row>38</xdr:row>
      <xdr:rowOff>53007</xdr:rowOff>
    </xdr:from>
    <xdr:to>
      <xdr:col>11</xdr:col>
      <xdr:colOff>306021</xdr:colOff>
      <xdr:row>40</xdr:row>
      <xdr:rowOff>38100</xdr:rowOff>
    </xdr:to>
    <xdr:sp macro="" textlink="">
      <xdr:nvSpPr>
        <xdr:cNvPr id="4" name="Textfeld 3"/>
        <xdr:cNvSpPr txBox="1"/>
      </xdr:nvSpPr>
      <xdr:spPr>
        <a:xfrm>
          <a:off x="646044" y="7368207"/>
          <a:ext cx="8184852" cy="3660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fontAlgn="auto" hangingPunct="1"/>
          <a:r>
            <a:rPr lang="de-DE" sz="1000" b="0" baseline="0">
              <a:solidFill>
                <a:schemeClr val="dk1"/>
              </a:solidFill>
              <a:latin typeface="Arial" pitchFamily="34" charset="0"/>
              <a:ea typeface="+mn-ea"/>
              <a:cs typeface="Arial" pitchFamily="34" charset="0"/>
            </a:rPr>
            <a:t>				 </a:t>
          </a:r>
          <a:r>
            <a:rPr lang="de-DE" sz="1000" b="1" baseline="0">
              <a:solidFill>
                <a:schemeClr val="dk1"/>
              </a:solidFill>
              <a:latin typeface="Arial" pitchFamily="34" charset="0"/>
              <a:ea typeface="+mn-ea"/>
              <a:cs typeface="Arial" pitchFamily="34" charset="0"/>
            </a:rPr>
            <a:t>   </a:t>
          </a:r>
          <a:r>
            <a:rPr lang="de-DE" sz="1000" b="0" baseline="0">
              <a:solidFill>
                <a:schemeClr val="dk1"/>
              </a:solidFill>
              <a:latin typeface="Arial" pitchFamily="34" charset="0"/>
              <a:ea typeface="+mn-ea"/>
              <a:cs typeface="Arial" pitchFamily="34" charset="0"/>
            </a:rPr>
            <a:t>BNB_4.1.5: Widerstandsfähigkeit gegen Naturgefahren</a:t>
          </a:r>
          <a:r>
            <a:rPr lang="de-DE" sz="1000" b="0">
              <a:solidFill>
                <a:schemeClr val="dk1"/>
              </a:solidFill>
              <a:latin typeface="Arial" pitchFamily="34" charset="0"/>
              <a:ea typeface="+mn-ea"/>
              <a:cs typeface="Arial" pitchFamily="34" charset="0"/>
            </a:rPr>
            <a:t>  | Version 2015</a:t>
          </a:r>
        </a:p>
        <a:p>
          <a:pPr fontAlgn="auto" hangingPunct="1"/>
          <a:endParaRPr lang="de-DE" sz="1000">
            <a:solidFill>
              <a:schemeClr val="dk1"/>
            </a:solidFill>
            <a:latin typeface="Arial" pitchFamily="34" charset="0"/>
            <a:ea typeface="+mn-ea"/>
            <a:cs typeface="Arial" pitchFamily="34" charset="0"/>
          </a:endParaRPr>
        </a:p>
        <a:p>
          <a:pPr fontAlgn="auto" hangingPunct="1"/>
          <a:endParaRPr lang="de-DE" sz="1000">
            <a:solidFill>
              <a:schemeClr val="dk1"/>
            </a:solidFill>
            <a:latin typeface="Arial" pitchFamily="34" charset="0"/>
            <a:ea typeface="+mn-ea"/>
            <a:cs typeface="Arial" pitchFamily="34" charset="0"/>
          </a:endParaRPr>
        </a:p>
        <a:p>
          <a:endParaRPr lang="de-DE" sz="1000" u="sng">
            <a:solidFill>
              <a:schemeClr val="dk1"/>
            </a:solidFill>
            <a:latin typeface="Arial" pitchFamily="34" charset="0"/>
            <a:ea typeface="+mn-ea"/>
            <a:cs typeface="Arial" pitchFamily="34" charset="0"/>
          </a:endParaRPr>
        </a:p>
        <a:p>
          <a:r>
            <a:rPr lang="de-DE" sz="1000">
              <a:solidFill>
                <a:schemeClr val="dk1"/>
              </a:solidFill>
              <a:latin typeface="Arial" pitchFamily="34" charset="0"/>
              <a:ea typeface="+mn-ea"/>
              <a:cs typeface="Arial" pitchFamily="34" charset="0"/>
            </a:rPr>
            <a:t/>
          </a:r>
          <a:br>
            <a:rPr lang="de-DE" sz="1000">
              <a:solidFill>
                <a:schemeClr val="dk1"/>
              </a:solidFill>
              <a:latin typeface="Arial" pitchFamily="34" charset="0"/>
              <a:ea typeface="+mn-ea"/>
              <a:cs typeface="Arial" pitchFamily="34" charset="0"/>
            </a:rPr>
          </a:br>
          <a:endParaRPr lang="de-DE" sz="1000">
            <a:solidFill>
              <a:schemeClr val="dk1"/>
            </a:solidFill>
            <a:latin typeface="Arial" pitchFamily="34" charset="0"/>
            <a:ea typeface="+mn-ea"/>
            <a:cs typeface="Arial" pitchFamily="34" charset="0"/>
          </a:endParaRPr>
        </a:p>
        <a:p>
          <a:endParaRPr lang="de-D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137578</xdr:colOff>
      <xdr:row>17</xdr:row>
      <xdr:rowOff>127001</xdr:rowOff>
    </xdr:from>
    <xdr:to>
      <xdr:col>4</xdr:col>
      <xdr:colOff>1852079</xdr:colOff>
      <xdr:row>27</xdr:row>
      <xdr:rowOff>31750</xdr:rowOff>
    </xdr:to>
    <xdr:sp macro="" textlink="">
      <xdr:nvSpPr>
        <xdr:cNvPr id="4" name="Textfeld 3"/>
        <xdr:cNvSpPr txBox="1"/>
      </xdr:nvSpPr>
      <xdr:spPr>
        <a:xfrm>
          <a:off x="899578" y="3884084"/>
          <a:ext cx="6826251" cy="1809749"/>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i="1">
              <a:solidFill>
                <a:schemeClr val="dk1"/>
              </a:solidFill>
              <a:latin typeface="+mn-lt"/>
              <a:ea typeface="+mn-ea"/>
              <a:cs typeface="+mn-cs"/>
            </a:rPr>
            <a:t>Erläuterung Bewertungsmatrix:</a:t>
          </a:r>
        </a:p>
        <a:p>
          <a:endParaRPr lang="de-DE" sz="1100" i="0">
            <a:solidFill>
              <a:schemeClr val="dk1"/>
            </a:solidFill>
            <a:latin typeface="+mn-lt"/>
            <a:ea typeface="+mn-ea"/>
            <a:cs typeface="+mn-cs"/>
          </a:endParaRPr>
        </a:p>
        <a:p>
          <a:r>
            <a:rPr lang="de-DE" sz="1100" i="0">
              <a:solidFill>
                <a:schemeClr val="dk1"/>
              </a:solidFill>
              <a:latin typeface="+mn-lt"/>
              <a:ea typeface="+mn-ea"/>
              <a:cs typeface="+mn-cs"/>
            </a:rPr>
            <a:t>Die </a:t>
          </a:r>
          <a:r>
            <a:rPr lang="de-DE" sz="1100" i="0" baseline="0">
              <a:solidFill>
                <a:schemeClr val="dk1"/>
              </a:solidFill>
              <a:latin typeface="+mn-lt"/>
              <a:ea typeface="+mn-ea"/>
              <a:cs typeface="+mn-cs"/>
            </a:rPr>
            <a:t>Ausprägung der Widerstandsfähigkeit gegen Naturgefahren eines Gebäudes soll sich  an dem tatsächlichen Gefährdungspotenzial des Standortes orientieren. </a:t>
          </a:r>
          <a:r>
            <a:rPr lang="de-DE" sz="1100" i="0">
              <a:solidFill>
                <a:schemeClr val="dk1"/>
              </a:solidFill>
              <a:latin typeface="+mn-lt"/>
              <a:ea typeface="+mn-ea"/>
              <a:cs typeface="+mn-cs"/>
            </a:rPr>
            <a:t>Ist</a:t>
          </a:r>
          <a:r>
            <a:rPr lang="de-DE" sz="1100" i="0" baseline="0">
              <a:solidFill>
                <a:schemeClr val="dk1"/>
              </a:solidFill>
              <a:latin typeface="+mn-lt"/>
              <a:ea typeface="+mn-ea"/>
              <a:cs typeface="+mn-cs"/>
            </a:rPr>
            <a:t> der Standort geringen Naturgefahren ausgesetzt, so werden weniger Punkte benötigt, um die Zielerreichung zu erfüllen. </a:t>
          </a:r>
          <a:r>
            <a:rPr lang="de-DE" sz="1100" i="0">
              <a:solidFill>
                <a:schemeClr val="dk1"/>
              </a:solidFill>
              <a:effectLst/>
              <a:latin typeface="+mn-lt"/>
              <a:ea typeface="+mn-ea"/>
              <a:cs typeface="+mn-cs"/>
            </a:rPr>
            <a:t>Ist</a:t>
          </a:r>
          <a:r>
            <a:rPr lang="de-DE" sz="1100" i="0" baseline="0">
              <a:solidFill>
                <a:schemeClr val="dk1"/>
              </a:solidFill>
              <a:effectLst/>
              <a:latin typeface="+mn-lt"/>
              <a:ea typeface="+mn-ea"/>
              <a:cs typeface="+mn-cs"/>
            </a:rPr>
            <a:t> der Standort dagegen großen Naturgefahren ausgesetzt, so werden entsprechend mehr Punkte benötigt.</a:t>
          </a:r>
        </a:p>
        <a:p>
          <a:endParaRPr lang="de-DE">
            <a:effectLst/>
          </a:endParaRPr>
        </a:p>
        <a:p>
          <a:r>
            <a:rPr lang="de-DE" sz="1100" i="0" u="sng">
              <a:solidFill>
                <a:schemeClr val="dk1"/>
              </a:solidFill>
              <a:latin typeface="+mn-lt"/>
              <a:ea typeface="+mn-ea"/>
              <a:cs typeface="+mn-cs"/>
            </a:rPr>
            <a:t>Einheitliche Berechnungsgrundlage:</a:t>
          </a:r>
        </a:p>
        <a:p>
          <a:r>
            <a:rPr lang="de-DE" sz="1100" i="0">
              <a:solidFill>
                <a:schemeClr val="dk1"/>
              </a:solidFill>
              <a:latin typeface="+mn-lt"/>
              <a:ea typeface="+mn-ea"/>
              <a:cs typeface="+mn-cs"/>
            </a:rPr>
            <a:t>15</a:t>
          </a:r>
          <a:r>
            <a:rPr lang="de-DE" sz="1100" i="0" baseline="0">
              <a:solidFill>
                <a:schemeClr val="dk1"/>
              </a:solidFill>
              <a:latin typeface="+mn-lt"/>
              <a:ea typeface="+mn-ea"/>
              <a:cs typeface="+mn-cs"/>
            </a:rPr>
            <a:t> Punkte Differenz bei der Zielerreichung entsprechen 10 Punkte Differenz bei der erreichten Punktzahl.</a:t>
          </a:r>
          <a:endParaRPr lang="de-DE" sz="1100" i="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de-DE" sz="1100" i="0">
              <a:solidFill>
                <a:schemeClr val="dk1"/>
              </a:solidFill>
              <a:effectLst/>
              <a:latin typeface="+mn-lt"/>
              <a:ea typeface="+mn-ea"/>
              <a:cs typeface="+mn-cs"/>
            </a:rPr>
            <a:t>25</a:t>
          </a:r>
          <a:r>
            <a:rPr lang="de-DE" sz="1100" i="0" baseline="0">
              <a:solidFill>
                <a:schemeClr val="dk1"/>
              </a:solidFill>
              <a:effectLst/>
              <a:latin typeface="+mn-lt"/>
              <a:ea typeface="+mn-ea"/>
              <a:cs typeface="+mn-cs"/>
            </a:rPr>
            <a:t> Punkte Differenz bei der Zielerreichung entsprechen 15 Punkte Differenz bei der erreichten Punktzahl.</a:t>
          </a:r>
          <a:endParaRPr lang="de-DE">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762000</xdr:colOff>
      <xdr:row>23</xdr:row>
      <xdr:rowOff>43029</xdr:rowOff>
    </xdr:from>
    <xdr:to>
      <xdr:col>2</xdr:col>
      <xdr:colOff>2012218</xdr:colOff>
      <xdr:row>33</xdr:row>
      <xdr:rowOff>166688</xdr:rowOff>
    </xdr:to>
    <xdr:pic>
      <xdr:nvPicPr>
        <xdr:cNvPr id="2" name="Grafi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75" y="6555748"/>
          <a:ext cx="1250218" cy="2040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119065</xdr:colOff>
      <xdr:row>45</xdr:row>
      <xdr:rowOff>47627</xdr:rowOff>
    </xdr:from>
    <xdr:to>
      <xdr:col>2</xdr:col>
      <xdr:colOff>2940847</xdr:colOff>
      <xdr:row>51</xdr:row>
      <xdr:rowOff>99495</xdr:rowOff>
    </xdr:to>
    <xdr:pic>
      <xdr:nvPicPr>
        <xdr:cNvPr id="3" name="Grafik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3940" y="10572752"/>
          <a:ext cx="2821782" cy="1480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95253</xdr:colOff>
      <xdr:row>36</xdr:row>
      <xdr:rowOff>59533</xdr:rowOff>
    </xdr:from>
    <xdr:to>
      <xdr:col>2</xdr:col>
      <xdr:colOff>2898500</xdr:colOff>
      <xdr:row>42</xdr:row>
      <xdr:rowOff>178595</xdr:rowOff>
    </xdr:to>
    <xdr:pic>
      <xdr:nvPicPr>
        <xdr:cNvPr id="4" name="Grafik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00128" y="8441533"/>
          <a:ext cx="2803247" cy="1381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71439</xdr:colOff>
      <xdr:row>6</xdr:row>
      <xdr:rowOff>130968</xdr:rowOff>
    </xdr:from>
    <xdr:to>
      <xdr:col>2</xdr:col>
      <xdr:colOff>2881314</xdr:colOff>
      <xdr:row>20</xdr:row>
      <xdr:rowOff>929359</xdr:rowOff>
    </xdr:to>
    <xdr:pic>
      <xdr:nvPicPr>
        <xdr:cNvPr id="5" name="Grafik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6314" y="1500187"/>
          <a:ext cx="2809875" cy="3524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95250</xdr:colOff>
      <xdr:row>3</xdr:row>
      <xdr:rowOff>95250</xdr:rowOff>
    </xdr:from>
    <xdr:to>
      <xdr:col>4</xdr:col>
      <xdr:colOff>104775</xdr:colOff>
      <xdr:row>26</xdr:row>
      <xdr:rowOff>112939</xdr:rowOff>
    </xdr:to>
    <xdr:pic>
      <xdr:nvPicPr>
        <xdr:cNvPr id="2" name="Grafik 1" descr="Abb_Starkregenzon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714375"/>
          <a:ext cx="2905125" cy="4399189"/>
        </a:xfrm>
        <a:prstGeom prst="rect">
          <a:avLst/>
        </a:prstGeom>
        <a:noFill/>
        <a:ln w="635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666750</xdr:colOff>
      <xdr:row>3</xdr:row>
      <xdr:rowOff>95250</xdr:rowOff>
    </xdr:from>
    <xdr:to>
      <xdr:col>8</xdr:col>
      <xdr:colOff>537354</xdr:colOff>
      <xdr:row>26</xdr:row>
      <xdr:rowOff>133350</xdr:rowOff>
    </xdr:to>
    <xdr:pic>
      <xdr:nvPicPr>
        <xdr:cNvPr id="3" name="Grafik 2" descr="Abb_Windzon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24350" y="714375"/>
          <a:ext cx="2918604" cy="4419600"/>
        </a:xfrm>
        <a:prstGeom prst="rect">
          <a:avLst/>
        </a:prstGeom>
        <a:noFill/>
        <a:ln w="635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676275</xdr:colOff>
      <xdr:row>27</xdr:row>
      <xdr:rowOff>114301</xdr:rowOff>
    </xdr:from>
    <xdr:to>
      <xdr:col>8</xdr:col>
      <xdr:colOff>514350</xdr:colOff>
      <xdr:row>50</xdr:row>
      <xdr:rowOff>115359</xdr:rowOff>
    </xdr:to>
    <xdr:pic>
      <xdr:nvPicPr>
        <xdr:cNvPr id="5" name="Grafik 4" descr="Abb_Schneelastzon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33875" y="5305426"/>
          <a:ext cx="2886075" cy="4382558"/>
        </a:xfrm>
        <a:prstGeom prst="rect">
          <a:avLst/>
        </a:prstGeom>
        <a:noFill/>
        <a:ln w="635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104774</xdr:colOff>
      <xdr:row>27</xdr:row>
      <xdr:rowOff>142875</xdr:rowOff>
    </xdr:from>
    <xdr:to>
      <xdr:col>4</xdr:col>
      <xdr:colOff>95250</xdr:colOff>
      <xdr:row>50</xdr:row>
      <xdr:rowOff>125973</xdr:rowOff>
    </xdr:to>
    <xdr:pic>
      <xdr:nvPicPr>
        <xdr:cNvPr id="6" name="Grafik 5" descr="Abb_Hagelzon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57199" y="5286375"/>
          <a:ext cx="2886076" cy="4364598"/>
        </a:xfrm>
        <a:prstGeom prst="rect">
          <a:avLst/>
        </a:prstGeom>
        <a:noFill/>
        <a:ln w="635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1:K38"/>
  <sheetViews>
    <sheetView showGridLines="0" tabSelected="1" topLeftCell="B4" zoomScaleNormal="100" workbookViewId="0">
      <selection activeCell="L23" sqref="L23"/>
    </sheetView>
  </sheetViews>
  <sheetFormatPr baseColWidth="10" defaultRowHeight="15" x14ac:dyDescent="0.25"/>
  <cols>
    <col min="1" max="1" width="0" hidden="1" customWidth="1"/>
    <col min="2" max="2" width="11.42578125" customWidth="1"/>
    <col min="4" max="4" width="25" customWidth="1"/>
    <col min="12" max="12" width="11.42578125" customWidth="1"/>
  </cols>
  <sheetData>
    <row r="1" spans="3:5" hidden="1" x14ac:dyDescent="0.25"/>
    <row r="2" spans="3:5" hidden="1" x14ac:dyDescent="0.25"/>
    <row r="3" spans="3:5" hidden="1" x14ac:dyDescent="0.25"/>
    <row r="5" spans="3:5" ht="36" customHeight="1" x14ac:dyDescent="0.25">
      <c r="C5" s="314" t="s">
        <v>257</v>
      </c>
      <c r="D5" s="314"/>
      <c r="E5" s="314"/>
    </row>
    <row r="6" spans="3:5" x14ac:dyDescent="0.25">
      <c r="C6" s="312"/>
      <c r="D6" s="312"/>
    </row>
    <row r="7" spans="3:5" x14ac:dyDescent="0.25">
      <c r="C7" s="176"/>
    </row>
    <row r="8" spans="3:5" x14ac:dyDescent="0.25">
      <c r="C8" s="313" t="s">
        <v>193</v>
      </c>
      <c r="D8" s="313"/>
    </row>
    <row r="38" spans="3:11" x14ac:dyDescent="0.25">
      <c r="C38" s="177"/>
      <c r="D38" s="177"/>
      <c r="E38" s="177"/>
      <c r="F38" s="177"/>
      <c r="G38" s="177"/>
      <c r="H38" s="177"/>
      <c r="I38" s="177"/>
      <c r="J38" s="177"/>
      <c r="K38" s="177"/>
    </row>
  </sheetData>
  <sheetProtection password="CA35" sheet="1" objects="1" scenarios="1"/>
  <mergeCells count="3">
    <mergeCell ref="C6:D6"/>
    <mergeCell ref="C8:D8"/>
    <mergeCell ref="C5:E5"/>
  </mergeCells>
  <pageMargins left="0.7" right="0.7" top="0.78740157499999996" bottom="0.78740157499999996" header="0.3" footer="0.3"/>
  <pageSetup paperSize="9" orientation="portrait" r:id="rId1"/>
  <colBreaks count="1" manualBreakCount="1">
    <brk id="7" max="42"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4"/>
  <sheetViews>
    <sheetView workbookViewId="0">
      <selection activeCell="C7" sqref="C7"/>
    </sheetView>
  </sheetViews>
  <sheetFormatPr baseColWidth="10" defaultRowHeight="15" x14ac:dyDescent="0.25"/>
  <cols>
    <col min="1" max="1" width="16.85546875" bestFit="1" customWidth="1"/>
    <col min="3" max="3" width="32.42578125" bestFit="1" customWidth="1"/>
    <col min="5" max="5" width="17.140625" bestFit="1" customWidth="1"/>
    <col min="7" max="7" width="22.85546875" bestFit="1" customWidth="1"/>
    <col min="9" max="9" width="38.140625" bestFit="1" customWidth="1"/>
  </cols>
  <sheetData>
    <row r="1" spans="1:10" x14ac:dyDescent="0.25">
      <c r="A1" t="s">
        <v>155</v>
      </c>
      <c r="C1" t="s">
        <v>180</v>
      </c>
      <c r="D1" t="s">
        <v>181</v>
      </c>
      <c r="E1" t="s">
        <v>160</v>
      </c>
      <c r="G1" t="s">
        <v>163</v>
      </c>
      <c r="H1" t="s">
        <v>181</v>
      </c>
      <c r="I1" t="s">
        <v>182</v>
      </c>
      <c r="J1" t="s">
        <v>181</v>
      </c>
    </row>
    <row r="2" spans="1:10" x14ac:dyDescent="0.25">
      <c r="A2" t="s">
        <v>156</v>
      </c>
      <c r="C2" t="s">
        <v>168</v>
      </c>
      <c r="D2" t="s">
        <v>181</v>
      </c>
      <c r="E2" t="s">
        <v>161</v>
      </c>
      <c r="G2" t="s">
        <v>164</v>
      </c>
      <c r="H2" t="s">
        <v>181</v>
      </c>
      <c r="I2" t="s">
        <v>170</v>
      </c>
      <c r="J2" t="s">
        <v>181</v>
      </c>
    </row>
    <row r="3" spans="1:10" x14ac:dyDescent="0.25">
      <c r="A3" t="s">
        <v>157</v>
      </c>
      <c r="C3" t="s">
        <v>159</v>
      </c>
      <c r="D3" t="s">
        <v>181</v>
      </c>
      <c r="E3" t="s">
        <v>162</v>
      </c>
      <c r="F3" t="s">
        <v>181</v>
      </c>
      <c r="G3" t="s">
        <v>165</v>
      </c>
      <c r="H3" t="s">
        <v>181</v>
      </c>
      <c r="I3" t="s">
        <v>171</v>
      </c>
      <c r="J3" t="s">
        <v>181</v>
      </c>
    </row>
    <row r="4" spans="1:10" x14ac:dyDescent="0.25">
      <c r="J4" t="s">
        <v>181</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outlinePr summaryRight="0"/>
    <pageSetUpPr fitToPage="1"/>
  </sheetPr>
  <dimension ref="C3:M70"/>
  <sheetViews>
    <sheetView showGridLines="0" view="pageLayout" topLeftCell="A22" zoomScale="115" zoomScaleNormal="100" zoomScaleSheetLayoutView="110" zoomScalePageLayoutView="115" workbookViewId="0">
      <selection activeCell="E30" sqref="E30"/>
    </sheetView>
  </sheetViews>
  <sheetFormatPr baseColWidth="10" defaultRowHeight="14.25" x14ac:dyDescent="0.2"/>
  <cols>
    <col min="1" max="1" width="2.42578125" style="95" customWidth="1"/>
    <col min="2" max="2" width="2.28515625" style="95" customWidth="1"/>
    <col min="3" max="3" width="11.42578125" style="95"/>
    <col min="4" max="4" width="29.140625" style="95" customWidth="1"/>
    <col min="5" max="5" width="53.7109375" style="95" customWidth="1"/>
    <col min="6" max="6" width="6.28515625" style="95" customWidth="1"/>
    <col min="7" max="7" width="4.5703125" style="95" customWidth="1"/>
    <col min="8" max="8" width="9" style="95" customWidth="1"/>
    <col min="9" max="9" width="5.7109375" style="95" customWidth="1"/>
    <col min="10" max="10" width="6" style="95" customWidth="1"/>
    <col min="11" max="11" width="5.28515625" style="95" customWidth="1"/>
    <col min="12" max="12" width="7.140625" style="95" customWidth="1"/>
    <col min="13" max="13" width="6.85546875" style="95" customWidth="1"/>
    <col min="14" max="14" width="3" style="95" customWidth="1"/>
    <col min="15" max="15" width="4.28515625" style="95" customWidth="1"/>
    <col min="16" max="16" width="4" style="95" customWidth="1"/>
    <col min="17" max="17" width="3.7109375" style="95" customWidth="1"/>
    <col min="18" max="16384" width="11.42578125" style="95"/>
  </cols>
  <sheetData>
    <row r="3" spans="3:13" ht="15" x14ac:dyDescent="0.25">
      <c r="D3" s="242" t="s">
        <v>190</v>
      </c>
    </row>
    <row r="4" spans="3:13" x14ac:dyDescent="0.2">
      <c r="C4" s="120"/>
      <c r="E4" s="187"/>
      <c r="F4" s="187"/>
      <c r="G4" s="187"/>
      <c r="H4" s="187"/>
      <c r="I4" s="187"/>
      <c r="J4" s="187"/>
      <c r="K4" s="187"/>
      <c r="L4" s="187"/>
      <c r="M4" s="187"/>
    </row>
    <row r="5" spans="3:13" ht="15" customHeight="1" x14ac:dyDescent="0.2">
      <c r="C5" s="120"/>
      <c r="D5" s="327" t="s">
        <v>151</v>
      </c>
      <c r="E5" s="328"/>
      <c r="F5" s="323" t="s">
        <v>189</v>
      </c>
      <c r="G5" s="324"/>
      <c r="H5" s="323" t="s">
        <v>184</v>
      </c>
      <c r="I5" s="324"/>
      <c r="J5" s="323" t="s">
        <v>183</v>
      </c>
      <c r="K5" s="324"/>
      <c r="L5" s="323" t="s">
        <v>106</v>
      </c>
      <c r="M5" s="324"/>
    </row>
    <row r="6" spans="3:13" ht="15" x14ac:dyDescent="0.2">
      <c r="C6" s="120"/>
      <c r="D6" s="135" t="s">
        <v>191</v>
      </c>
      <c r="E6" s="134"/>
      <c r="F6" s="325"/>
      <c r="G6" s="326"/>
      <c r="H6" s="325"/>
      <c r="I6" s="326"/>
      <c r="J6" s="325"/>
      <c r="K6" s="326"/>
      <c r="L6" s="325"/>
      <c r="M6" s="326"/>
    </row>
    <row r="7" spans="3:13" ht="15" x14ac:dyDescent="0.25">
      <c r="C7" s="120"/>
      <c r="D7" s="167" t="s">
        <v>175</v>
      </c>
      <c r="E7" s="278" t="s">
        <v>157</v>
      </c>
      <c r="F7" s="151">
        <f>G67</f>
        <v>0</v>
      </c>
      <c r="G7" s="148"/>
      <c r="H7" s="190">
        <f>IF(E7="Windzone 3 und 4",INDEX(Hilfstabelle!H5:H185,MATCH('ANLAGE B6 Widerstandsfähigkeit '!F7,Hilfstabelle!G5:G185,0)),IF(E7="Windzone 2",INDEX(Hilfstabelle!F5:F185,MATCH('ANLAGE B6 Widerstandsfähigkeit '!F7,Hilfstabelle!E5:E185,0)),IF(E7="Windzone 1",INDEX(Hilfstabelle!D5:D185,MATCH('ANLAGE B6 Widerstandsfähigkeit '!F7,Hilfstabelle!C5:C185,0)))))</f>
        <v>0</v>
      </c>
      <c r="I7" s="149"/>
      <c r="J7" s="275">
        <f>'Anlage B9  Gesamtbewertung '!D6</f>
        <v>0.3</v>
      </c>
      <c r="K7" s="150"/>
      <c r="L7" s="203">
        <f>J7*H7</f>
        <v>0</v>
      </c>
      <c r="M7" s="148"/>
    </row>
    <row r="8" spans="3:13" ht="15" x14ac:dyDescent="0.25">
      <c r="C8" s="120"/>
      <c r="D8" s="168" t="s">
        <v>176</v>
      </c>
      <c r="E8" s="279" t="s">
        <v>159</v>
      </c>
      <c r="F8" s="151">
        <f>I67</f>
        <v>0</v>
      </c>
      <c r="G8" s="152"/>
      <c r="H8" s="191">
        <f>IF(E8="Starkregengefahrenklasse 5",INDEX(Hilfstabelle!H193:H373,MATCH('ANLAGE B6 Widerstandsfähigkeit '!F8,Hilfstabelle!G193:G373,0)),IF(E8="Starkregengefahrenklassen 3 und 4",INDEX(Hilfstabelle!F193:F373,MATCH('ANLAGE B6 Widerstandsfähigkeit '!F8,Hilfstabelle!E193:E373,0)),IF(E8="Starkregengefahrenklassen 1 und 2",INDEX(Hilfstabelle!D193:D373,MATCH('ANLAGE B6 Widerstandsfähigkeit '!F8,Hilfstabelle!C193:C373,0)))))</f>
        <v>0</v>
      </c>
      <c r="I8" s="153"/>
      <c r="J8" s="276">
        <f>'Anlage B9  Gesamtbewertung '!D7</f>
        <v>0.15</v>
      </c>
      <c r="K8" s="154"/>
      <c r="L8" s="204">
        <f t="shared" ref="L8:L11" si="0">J8*H8</f>
        <v>0</v>
      </c>
      <c r="M8" s="152"/>
    </row>
    <row r="9" spans="3:13" ht="15" x14ac:dyDescent="0.25">
      <c r="C9" s="120"/>
      <c r="D9" s="170" t="s">
        <v>177</v>
      </c>
      <c r="E9" s="280" t="s">
        <v>162</v>
      </c>
      <c r="F9" s="151">
        <f>K67</f>
        <v>0</v>
      </c>
      <c r="G9" s="152"/>
      <c r="H9" s="191">
        <f>IF(E9="Hagelzone 4 und 5",INDEX(Hilfstabelle!H381:H562,MATCH('ANLAGE B6 Widerstandsfähigkeit '!F9,Hilfstabelle!G381:G562,0)),IF(E9="Hagelzone 3",INDEX(Hilfstabelle!F381:F562,MATCH('ANLAGE B6 Widerstandsfähigkeit '!F9,Hilfstabelle!E381:E562,0)),IF(E9="Hagelzone 2",INDEX(Hilfstabelle!D381:D562,MATCH('ANLAGE B6 Widerstandsfähigkeit '!F9,Hilfstabelle!C381:C562,0)))))</f>
        <v>0</v>
      </c>
      <c r="I9" s="153"/>
      <c r="J9" s="276">
        <f>'Anlage B9  Gesamtbewertung '!D8</f>
        <v>0.1</v>
      </c>
      <c r="K9" s="154"/>
      <c r="L9" s="204">
        <f t="shared" si="0"/>
        <v>0</v>
      </c>
      <c r="M9" s="152"/>
    </row>
    <row r="10" spans="3:13" ht="15" x14ac:dyDescent="0.25">
      <c r="C10" s="120"/>
      <c r="D10" s="169" t="s">
        <v>178</v>
      </c>
      <c r="E10" s="281" t="s">
        <v>165</v>
      </c>
      <c r="F10" s="151">
        <f>M67</f>
        <v>0</v>
      </c>
      <c r="G10" s="152"/>
      <c r="H10" s="191">
        <f>IF(E10="Schneelastzone 3",INDEX(Hilfstabelle!H579:H759,MATCH('ANLAGE B6 Widerstandsfähigkeit '!F10,Hilfstabelle!G579:G759,0)),IF(E10="Schneelastzone 2 und 2a",INDEX(Hilfstabelle!F579:F759,MATCH('ANLAGE B6 Widerstandsfähigkeit '!F10,Hilfstabelle!E579:E759,0)),IF(E10="Schneelastzone 1 und 1a",INDEX(Hilfstabelle!D579:D759,MATCH('ANLAGE B6 Widerstandsfähigkeit '!F10,Hilfstabelle!C579:C759,0)))))</f>
        <v>0</v>
      </c>
      <c r="I10" s="153"/>
      <c r="J10" s="276">
        <f>'Anlage B9  Gesamtbewertung '!D9</f>
        <v>0.15</v>
      </c>
      <c r="K10" s="154"/>
      <c r="L10" s="204">
        <f t="shared" si="0"/>
        <v>0</v>
      </c>
      <c r="M10" s="152"/>
    </row>
    <row r="11" spans="3:13" ht="15" x14ac:dyDescent="0.25">
      <c r="C11" s="120"/>
      <c r="D11" s="272" t="s">
        <v>179</v>
      </c>
      <c r="E11" s="282" t="s">
        <v>182</v>
      </c>
      <c r="F11" s="155">
        <f>'Anlage B7 Widerstandsfähigkeit'!G36</f>
        <v>0</v>
      </c>
      <c r="G11" s="156"/>
      <c r="H11" s="192">
        <f>IF(E11="Große Hochwassergefährdung",INDEX(Hilfstabelle!H769:H949,MATCH('ANLAGE B6 Widerstandsfähigkeit '!F11,Hilfstabelle!G769:G949,0)),IF(E11="Mittlere Hochwassergefährdung",INDEX(Hilfstabelle!F769:F949,MATCH('ANLAGE B6 Widerstandsfähigkeit '!F11,Hilfstabelle!E769:E949,0)),IF(E11="Keine bis geringe Hochwassergefährdung",INDEX(Hilfstabelle!D769:D949,MATCH('ANLAGE B6 Widerstandsfähigkeit '!F11,Hilfstabelle!C769:C949,0)))))</f>
        <v>0</v>
      </c>
      <c r="I11" s="157"/>
      <c r="J11" s="277">
        <f>'Anlage B9  Gesamtbewertung '!D10</f>
        <v>0.3</v>
      </c>
      <c r="K11" s="158"/>
      <c r="L11" s="205">
        <f t="shared" si="0"/>
        <v>0</v>
      </c>
      <c r="M11" s="156"/>
    </row>
    <row r="12" spans="3:13" ht="30.75" customHeight="1" x14ac:dyDescent="0.25">
      <c r="C12" s="120"/>
      <c r="D12" s="137"/>
      <c r="E12" s="136"/>
      <c r="F12" s="159"/>
      <c r="G12" s="160"/>
      <c r="H12" s="161"/>
      <c r="I12" s="160"/>
      <c r="J12" s="331" t="s">
        <v>194</v>
      </c>
      <c r="K12" s="332"/>
      <c r="L12" s="206">
        <f>SUM(L7:L11)</f>
        <v>0</v>
      </c>
      <c r="M12" s="178"/>
    </row>
    <row r="13" spans="3:13" ht="15" x14ac:dyDescent="0.25">
      <c r="C13" s="120"/>
      <c r="D13" s="137"/>
      <c r="E13" s="136"/>
      <c r="F13" s="162"/>
      <c r="G13" s="163"/>
      <c r="H13" s="164"/>
      <c r="I13" s="163"/>
      <c r="J13" s="164"/>
      <c r="K13" s="163"/>
      <c r="L13" s="165"/>
      <c r="M13" s="166"/>
    </row>
    <row r="14" spans="3:13" ht="15" x14ac:dyDescent="0.25">
      <c r="C14" s="120" t="s">
        <v>149</v>
      </c>
      <c r="D14" s="120" t="s">
        <v>192</v>
      </c>
      <c r="E14" s="136"/>
      <c r="F14" s="142"/>
    </row>
    <row r="15" spans="3:13" ht="15.75" thickBot="1" x14ac:dyDescent="0.3">
      <c r="C15" s="108"/>
      <c r="D15"/>
    </row>
    <row r="16" spans="3:13" ht="21.75" customHeight="1" thickBot="1" x14ac:dyDescent="0.25">
      <c r="C16" s="329" t="s">
        <v>0</v>
      </c>
      <c r="D16" s="329" t="s">
        <v>1</v>
      </c>
      <c r="E16" s="329" t="s">
        <v>2</v>
      </c>
      <c r="F16" s="321" t="s">
        <v>4</v>
      </c>
      <c r="G16" s="322"/>
      <c r="H16" s="317" t="s">
        <v>102</v>
      </c>
      <c r="I16" s="318"/>
      <c r="J16" s="335" t="s">
        <v>5</v>
      </c>
      <c r="K16" s="336"/>
      <c r="L16" s="315" t="s">
        <v>6</v>
      </c>
      <c r="M16" s="316"/>
    </row>
    <row r="17" spans="3:13" ht="18.75" thickBot="1" x14ac:dyDescent="0.25">
      <c r="C17" s="330"/>
      <c r="D17" s="330"/>
      <c r="E17" s="330"/>
      <c r="F17" s="5" t="s">
        <v>3</v>
      </c>
      <c r="G17" s="25" t="s">
        <v>7</v>
      </c>
      <c r="H17" s="5" t="s">
        <v>3</v>
      </c>
      <c r="I17" s="25" t="s">
        <v>7</v>
      </c>
      <c r="J17" s="5" t="s">
        <v>3</v>
      </c>
      <c r="K17" s="25" t="s">
        <v>7</v>
      </c>
      <c r="L17" s="5" t="s">
        <v>3</v>
      </c>
      <c r="M17" s="25" t="s">
        <v>7</v>
      </c>
    </row>
    <row r="18" spans="3:13" ht="18" x14ac:dyDescent="0.2">
      <c r="C18" s="1" t="s">
        <v>8</v>
      </c>
      <c r="D18" s="319" t="s">
        <v>83</v>
      </c>
      <c r="E18" s="32" t="s">
        <v>9</v>
      </c>
      <c r="F18" s="53">
        <v>10</v>
      </c>
      <c r="G18" s="283"/>
      <c r="H18" s="266"/>
      <c r="I18" s="266"/>
      <c r="J18" s="267"/>
      <c r="K18" s="266"/>
      <c r="L18" s="33">
        <v>10</v>
      </c>
      <c r="M18" s="307"/>
    </row>
    <row r="19" spans="3:13" ht="21.75" customHeight="1" thickBot="1" x14ac:dyDescent="0.25">
      <c r="C19" s="3"/>
      <c r="D19" s="320"/>
      <c r="E19" s="34" t="s">
        <v>10</v>
      </c>
      <c r="F19" s="54">
        <v>15</v>
      </c>
      <c r="G19" s="284"/>
      <c r="H19" s="268"/>
      <c r="I19" s="269"/>
      <c r="J19" s="270"/>
      <c r="K19" s="271"/>
      <c r="L19" s="35">
        <v>15</v>
      </c>
      <c r="M19" s="309"/>
    </row>
    <row r="20" spans="3:13" ht="18.75" thickBot="1" x14ac:dyDescent="0.25">
      <c r="C20" s="3"/>
      <c r="D20" s="179" t="s">
        <v>11</v>
      </c>
      <c r="E20" s="26" t="s">
        <v>84</v>
      </c>
      <c r="F20" s="7">
        <v>5</v>
      </c>
      <c r="G20" s="285"/>
      <c r="H20" s="9">
        <v>5</v>
      </c>
      <c r="I20" s="295"/>
      <c r="J20" s="59"/>
      <c r="K20" s="60"/>
      <c r="L20" s="8">
        <v>10</v>
      </c>
      <c r="M20" s="293"/>
    </row>
    <row r="21" spans="3:13" ht="18" x14ac:dyDescent="0.2">
      <c r="C21" s="3"/>
      <c r="D21" s="319" t="s">
        <v>12</v>
      </c>
      <c r="E21" s="27" t="s">
        <v>13</v>
      </c>
      <c r="F21" s="61"/>
      <c r="G21" s="62"/>
      <c r="H21" s="63"/>
      <c r="I21" s="62"/>
      <c r="J21" s="337">
        <v>5</v>
      </c>
      <c r="K21" s="339"/>
      <c r="L21" s="67"/>
      <c r="M21" s="68"/>
    </row>
    <row r="22" spans="3:13" ht="18.75" thickBot="1" x14ac:dyDescent="0.25">
      <c r="C22" s="3"/>
      <c r="D22" s="333"/>
      <c r="E22" s="26" t="s">
        <v>14</v>
      </c>
      <c r="F22" s="64"/>
      <c r="G22" s="65"/>
      <c r="H22" s="66"/>
      <c r="I22" s="65"/>
      <c r="J22" s="338"/>
      <c r="K22" s="340"/>
      <c r="L22" s="69"/>
      <c r="M22" s="70"/>
    </row>
    <row r="23" spans="3:13" ht="15.75" customHeight="1" thickBot="1" x14ac:dyDescent="0.25">
      <c r="C23" s="3"/>
      <c r="D23" s="333"/>
      <c r="E23" s="27" t="s">
        <v>15</v>
      </c>
      <c r="F23" s="71"/>
      <c r="G23" s="72"/>
      <c r="H23" s="21">
        <v>10</v>
      </c>
      <c r="I23" s="288"/>
      <c r="J23" s="73"/>
      <c r="K23" s="74"/>
      <c r="L23" s="75"/>
      <c r="M23" s="76"/>
    </row>
    <row r="24" spans="3:13" ht="15" customHeight="1" x14ac:dyDescent="0.2">
      <c r="C24" s="3"/>
      <c r="D24" s="333"/>
      <c r="E24" s="36" t="s">
        <v>16</v>
      </c>
      <c r="F24" s="53">
        <v>5</v>
      </c>
      <c r="G24" s="283"/>
      <c r="H24" s="77"/>
      <c r="I24" s="55"/>
      <c r="J24" s="46">
        <v>5</v>
      </c>
      <c r="K24" s="304"/>
      <c r="L24" s="33">
        <v>5</v>
      </c>
      <c r="M24" s="307"/>
    </row>
    <row r="25" spans="3:13" ht="15" customHeight="1" x14ac:dyDescent="0.2">
      <c r="C25" s="3"/>
      <c r="D25" s="333"/>
      <c r="E25" s="47" t="s">
        <v>17</v>
      </c>
      <c r="F25" s="48">
        <v>10</v>
      </c>
      <c r="G25" s="286"/>
      <c r="H25" s="78"/>
      <c r="I25" s="79"/>
      <c r="J25" s="49">
        <v>5</v>
      </c>
      <c r="K25" s="305"/>
      <c r="L25" s="50">
        <v>10</v>
      </c>
      <c r="M25" s="308"/>
    </row>
    <row r="26" spans="3:13" ht="15.75" customHeight="1" thickBot="1" x14ac:dyDescent="0.25">
      <c r="C26" s="3"/>
      <c r="D26" s="334"/>
      <c r="E26" s="39" t="s">
        <v>18</v>
      </c>
      <c r="F26" s="54">
        <v>5</v>
      </c>
      <c r="G26" s="284"/>
      <c r="H26" s="56"/>
      <c r="I26" s="57"/>
      <c r="J26" s="51">
        <v>10</v>
      </c>
      <c r="K26" s="306"/>
      <c r="L26" s="35">
        <v>15</v>
      </c>
      <c r="M26" s="309"/>
    </row>
    <row r="27" spans="3:13" ht="36.75" customHeight="1" thickBot="1" x14ac:dyDescent="0.25">
      <c r="C27" s="3"/>
      <c r="D27" s="319" t="s">
        <v>19</v>
      </c>
      <c r="E27" s="26" t="s">
        <v>85</v>
      </c>
      <c r="F27" s="80"/>
      <c r="G27" s="81"/>
      <c r="H27" s="9">
        <v>5</v>
      </c>
      <c r="I27" s="295"/>
      <c r="J27" s="11">
        <v>10</v>
      </c>
      <c r="K27" s="292"/>
      <c r="L27" s="59"/>
      <c r="M27" s="60"/>
    </row>
    <row r="28" spans="3:13" ht="36.75" thickBot="1" x14ac:dyDescent="0.25">
      <c r="C28" s="3"/>
      <c r="D28" s="334"/>
      <c r="E28" s="26" t="s">
        <v>97</v>
      </c>
      <c r="F28" s="7">
        <v>10</v>
      </c>
      <c r="G28" s="285"/>
      <c r="H28" s="82"/>
      <c r="I28" s="81"/>
      <c r="J28" s="83"/>
      <c r="K28" s="60"/>
      <c r="L28" s="12">
        <v>5</v>
      </c>
      <c r="M28" s="293"/>
    </row>
    <row r="29" spans="3:13" ht="18.75" thickBot="1" x14ac:dyDescent="0.25">
      <c r="C29" s="3"/>
      <c r="D29" s="182" t="s">
        <v>20</v>
      </c>
      <c r="E29" s="26" t="s">
        <v>21</v>
      </c>
      <c r="F29" s="80"/>
      <c r="G29" s="81"/>
      <c r="H29" s="9">
        <v>5</v>
      </c>
      <c r="I29" s="295"/>
      <c r="J29" s="13">
        <v>5</v>
      </c>
      <c r="K29" s="292"/>
      <c r="L29" s="82"/>
      <c r="M29" s="81"/>
    </row>
    <row r="30" spans="3:13" ht="36.75" thickBot="1" x14ac:dyDescent="0.25">
      <c r="C30" s="3"/>
      <c r="D30" s="182" t="s">
        <v>22</v>
      </c>
      <c r="E30" s="26" t="s">
        <v>86</v>
      </c>
      <c r="F30" s="7">
        <v>5</v>
      </c>
      <c r="G30" s="285"/>
      <c r="H30" s="82"/>
      <c r="I30" s="81"/>
      <c r="J30" s="83"/>
      <c r="K30" s="60"/>
      <c r="L30" s="12">
        <v>5</v>
      </c>
      <c r="M30" s="293"/>
    </row>
    <row r="31" spans="3:13" ht="36.75" thickBot="1" x14ac:dyDescent="0.25">
      <c r="C31" s="15"/>
      <c r="D31" s="183" t="s">
        <v>23</v>
      </c>
      <c r="E31" s="26" t="s">
        <v>87</v>
      </c>
      <c r="F31" s="7">
        <v>10</v>
      </c>
      <c r="G31" s="285"/>
      <c r="H31" s="9">
        <v>5</v>
      </c>
      <c r="I31" s="295"/>
      <c r="J31" s="13">
        <v>5</v>
      </c>
      <c r="K31" s="292"/>
      <c r="L31" s="12">
        <v>30</v>
      </c>
      <c r="M31" s="293"/>
    </row>
    <row r="32" spans="3:13" ht="27.75" thickBot="1" x14ac:dyDescent="0.25">
      <c r="C32" s="15"/>
      <c r="D32" s="183" t="s">
        <v>24</v>
      </c>
      <c r="E32" s="26" t="s">
        <v>96</v>
      </c>
      <c r="F32" s="84"/>
      <c r="G32" s="85"/>
      <c r="H32" s="86"/>
      <c r="I32" s="85"/>
      <c r="J32" s="13">
        <v>5</v>
      </c>
      <c r="K32" s="292"/>
      <c r="L32" s="86"/>
      <c r="M32" s="85"/>
    </row>
    <row r="33" spans="3:13" ht="27" x14ac:dyDescent="0.2">
      <c r="C33" s="1" t="s">
        <v>25</v>
      </c>
      <c r="D33" s="319" t="s">
        <v>26</v>
      </c>
      <c r="E33" s="36" t="s">
        <v>259</v>
      </c>
      <c r="F33" s="87"/>
      <c r="G33" s="55"/>
      <c r="H33" s="37">
        <v>5</v>
      </c>
      <c r="I33" s="298"/>
      <c r="J33" s="38">
        <v>5</v>
      </c>
      <c r="K33" s="302"/>
      <c r="L33" s="77"/>
      <c r="M33" s="55"/>
    </row>
    <row r="34" spans="3:13" ht="27.75" thickBot="1" x14ac:dyDescent="0.25">
      <c r="C34" s="3"/>
      <c r="D34" s="334"/>
      <c r="E34" s="39" t="s">
        <v>27</v>
      </c>
      <c r="F34" s="88"/>
      <c r="G34" s="57"/>
      <c r="H34" s="40">
        <v>10</v>
      </c>
      <c r="I34" s="299"/>
      <c r="J34" s="41">
        <v>10</v>
      </c>
      <c r="K34" s="303"/>
      <c r="L34" s="91"/>
      <c r="M34" s="58"/>
    </row>
    <row r="35" spans="3:13" ht="27.75" thickBot="1" x14ac:dyDescent="0.25">
      <c r="C35" s="3"/>
      <c r="D35" s="182" t="s">
        <v>28</v>
      </c>
      <c r="E35" s="26" t="s">
        <v>88</v>
      </c>
      <c r="F35" s="80"/>
      <c r="G35" s="81"/>
      <c r="H35" s="9">
        <v>10</v>
      </c>
      <c r="I35" s="295"/>
      <c r="J35" s="13">
        <v>10</v>
      </c>
      <c r="K35" s="292"/>
      <c r="L35" s="82"/>
      <c r="M35" s="81"/>
    </row>
    <row r="36" spans="3:13" ht="30.75" customHeight="1" thickBot="1" x14ac:dyDescent="0.25">
      <c r="C36" s="3"/>
      <c r="D36" s="182" t="s">
        <v>29</v>
      </c>
      <c r="E36" s="26" t="s">
        <v>89</v>
      </c>
      <c r="F36" s="80"/>
      <c r="G36" s="81"/>
      <c r="H36" s="9">
        <v>10</v>
      </c>
      <c r="I36" s="295"/>
      <c r="J36" s="83"/>
      <c r="K36" s="60"/>
      <c r="L36" s="83"/>
      <c r="M36" s="60"/>
    </row>
    <row r="37" spans="3:13" ht="15" thickBot="1" x14ac:dyDescent="0.25">
      <c r="C37" s="3"/>
      <c r="D37" s="182" t="s">
        <v>30</v>
      </c>
      <c r="E37" s="26" t="s">
        <v>31</v>
      </c>
      <c r="F37" s="80"/>
      <c r="G37" s="81"/>
      <c r="H37" s="9">
        <v>5</v>
      </c>
      <c r="I37" s="295"/>
      <c r="J37" s="83"/>
      <c r="K37" s="60"/>
      <c r="L37" s="83"/>
      <c r="M37" s="60"/>
    </row>
    <row r="38" spans="3:13" ht="18.75" thickBot="1" x14ac:dyDescent="0.25">
      <c r="C38" s="3"/>
      <c r="D38" s="179" t="s">
        <v>32</v>
      </c>
      <c r="E38" s="26" t="s">
        <v>90</v>
      </c>
      <c r="F38" s="80"/>
      <c r="G38" s="81"/>
      <c r="H38" s="9">
        <v>10</v>
      </c>
      <c r="I38" s="295"/>
      <c r="J38" s="82"/>
      <c r="K38" s="81"/>
      <c r="L38" s="82"/>
      <c r="M38" s="81"/>
    </row>
    <row r="39" spans="3:13" ht="15" thickBot="1" x14ac:dyDescent="0.25">
      <c r="C39" s="3"/>
      <c r="D39" s="182" t="s">
        <v>33</v>
      </c>
      <c r="E39" s="26" t="s">
        <v>91</v>
      </c>
      <c r="F39" s="80"/>
      <c r="G39" s="81"/>
      <c r="H39" s="9">
        <v>10</v>
      </c>
      <c r="I39" s="295"/>
      <c r="J39" s="83"/>
      <c r="K39" s="60"/>
      <c r="L39" s="83"/>
      <c r="M39" s="60"/>
    </row>
    <row r="40" spans="3:13" ht="27.75" thickBot="1" x14ac:dyDescent="0.25">
      <c r="C40" s="3"/>
      <c r="D40" s="182" t="s">
        <v>34</v>
      </c>
      <c r="E40" s="28" t="s">
        <v>92</v>
      </c>
      <c r="F40" s="89"/>
      <c r="G40" s="90"/>
      <c r="H40" s="16">
        <v>5</v>
      </c>
      <c r="I40" s="300"/>
      <c r="J40" s="92"/>
      <c r="K40" s="93"/>
      <c r="L40" s="92"/>
      <c r="M40" s="93"/>
    </row>
    <row r="41" spans="3:13" ht="36.75" thickBot="1" x14ac:dyDescent="0.25">
      <c r="C41" s="3"/>
      <c r="D41" s="182" t="s">
        <v>35</v>
      </c>
      <c r="E41" s="29" t="s">
        <v>36</v>
      </c>
      <c r="F41" s="61"/>
      <c r="G41" s="62"/>
      <c r="H41" s="10">
        <v>10</v>
      </c>
      <c r="I41" s="301"/>
      <c r="J41" s="17">
        <v>10</v>
      </c>
      <c r="K41" s="297"/>
      <c r="L41" s="18">
        <v>10</v>
      </c>
      <c r="M41" s="296"/>
    </row>
    <row r="42" spans="3:13" x14ac:dyDescent="0.2">
      <c r="C42" s="3"/>
      <c r="D42" s="182" t="s">
        <v>37</v>
      </c>
      <c r="E42" s="32" t="s">
        <v>38</v>
      </c>
      <c r="F42" s="87"/>
      <c r="G42" s="55"/>
      <c r="H42" s="37">
        <v>5</v>
      </c>
      <c r="I42" s="298"/>
      <c r="J42" s="77"/>
      <c r="K42" s="55"/>
      <c r="L42" s="77"/>
      <c r="M42" s="55"/>
    </row>
    <row r="43" spans="3:13" ht="15" thickBot="1" x14ac:dyDescent="0.25">
      <c r="C43" s="4"/>
      <c r="D43" s="184"/>
      <c r="E43" s="34" t="s">
        <v>39</v>
      </c>
      <c r="F43" s="88"/>
      <c r="G43" s="57"/>
      <c r="H43" s="40">
        <v>10</v>
      </c>
      <c r="I43" s="299"/>
      <c r="J43" s="91"/>
      <c r="K43" s="58"/>
      <c r="L43" s="91"/>
      <c r="M43" s="58"/>
    </row>
    <row r="44" spans="3:13" ht="18.75" thickBot="1" x14ac:dyDescent="0.25">
      <c r="C44" s="1" t="s">
        <v>40</v>
      </c>
      <c r="D44" s="182" t="s">
        <v>41</v>
      </c>
      <c r="E44" s="6" t="s">
        <v>42</v>
      </c>
      <c r="F44" s="80"/>
      <c r="G44" s="81"/>
      <c r="H44" s="9">
        <v>5</v>
      </c>
      <c r="I44" s="295"/>
      <c r="J44" s="13">
        <v>5</v>
      </c>
      <c r="K44" s="292"/>
      <c r="L44" s="83"/>
      <c r="M44" s="60"/>
    </row>
    <row r="45" spans="3:13" ht="18.75" thickBot="1" x14ac:dyDescent="0.25">
      <c r="C45" s="3"/>
      <c r="D45" s="182" t="s">
        <v>43</v>
      </c>
      <c r="E45" s="6" t="s">
        <v>95</v>
      </c>
      <c r="F45" s="7">
        <v>10</v>
      </c>
      <c r="G45" s="285"/>
      <c r="H45" s="82"/>
      <c r="I45" s="81"/>
      <c r="J45" s="82"/>
      <c r="K45" s="81"/>
      <c r="L45" s="82"/>
      <c r="M45" s="81"/>
    </row>
    <row r="46" spans="3:13" ht="18.75" thickBot="1" x14ac:dyDescent="0.25">
      <c r="C46" s="3"/>
      <c r="D46" s="182" t="s">
        <v>44</v>
      </c>
      <c r="E46" s="6" t="s">
        <v>45</v>
      </c>
      <c r="F46" s="7" t="s">
        <v>46</v>
      </c>
      <c r="G46" s="285"/>
      <c r="H46" s="9">
        <v>5</v>
      </c>
      <c r="I46" s="295"/>
      <c r="J46" s="83"/>
      <c r="K46" s="60"/>
      <c r="L46" s="83"/>
      <c r="M46" s="60"/>
    </row>
    <row r="47" spans="3:13" ht="21" customHeight="1" thickBot="1" x14ac:dyDescent="0.25">
      <c r="C47" s="3"/>
      <c r="D47" s="182" t="s">
        <v>47</v>
      </c>
      <c r="E47" s="14" t="s">
        <v>93</v>
      </c>
      <c r="F47" s="7">
        <v>20</v>
      </c>
      <c r="G47" s="285"/>
      <c r="H47" s="82"/>
      <c r="I47" s="81"/>
      <c r="J47" s="19">
        <v>20</v>
      </c>
      <c r="K47" s="294"/>
      <c r="L47" s="82"/>
      <c r="M47" s="81"/>
    </row>
    <row r="48" spans="3:13" ht="18.75" thickBot="1" x14ac:dyDescent="0.25">
      <c r="C48" s="3"/>
      <c r="D48" s="182" t="s">
        <v>48</v>
      </c>
      <c r="E48" s="6" t="s">
        <v>94</v>
      </c>
      <c r="F48" s="7">
        <v>5</v>
      </c>
      <c r="G48" s="285"/>
      <c r="H48" s="81"/>
      <c r="I48" s="81"/>
      <c r="J48" s="82"/>
      <c r="K48" s="81"/>
      <c r="L48" s="82"/>
      <c r="M48" s="81"/>
    </row>
    <row r="49" spans="3:13" ht="18.75" thickBot="1" x14ac:dyDescent="0.25">
      <c r="C49" s="1" t="s">
        <v>49</v>
      </c>
      <c r="D49" s="182" t="s">
        <v>50</v>
      </c>
      <c r="E49" s="6" t="s">
        <v>51</v>
      </c>
      <c r="F49" s="7">
        <v>10</v>
      </c>
      <c r="G49" s="285"/>
      <c r="H49" s="81"/>
      <c r="I49" s="81"/>
      <c r="J49" s="83"/>
      <c r="K49" s="60"/>
      <c r="L49" s="82"/>
      <c r="M49" s="81"/>
    </row>
    <row r="50" spans="3:13" ht="18.75" thickBot="1" x14ac:dyDescent="0.25">
      <c r="C50" s="3"/>
      <c r="D50" s="182" t="s">
        <v>52</v>
      </c>
      <c r="E50" s="14" t="s">
        <v>53</v>
      </c>
      <c r="F50" s="7">
        <v>5</v>
      </c>
      <c r="G50" s="285"/>
      <c r="H50" s="81"/>
      <c r="I50" s="81"/>
      <c r="J50" s="82"/>
      <c r="K50" s="81"/>
      <c r="L50" s="82"/>
      <c r="M50" s="81"/>
    </row>
    <row r="51" spans="3:13" ht="18" x14ac:dyDescent="0.2">
      <c r="C51" s="3"/>
      <c r="D51" s="182" t="s">
        <v>54</v>
      </c>
      <c r="E51" s="32" t="s">
        <v>73</v>
      </c>
      <c r="F51" s="53">
        <v>5</v>
      </c>
      <c r="G51" s="283"/>
      <c r="H51" s="55"/>
      <c r="I51" s="55"/>
      <c r="J51" s="77"/>
      <c r="K51" s="55"/>
      <c r="L51" s="77"/>
      <c r="M51" s="55"/>
    </row>
    <row r="52" spans="3:13" ht="18.75" thickBot="1" x14ac:dyDescent="0.25">
      <c r="C52" s="3"/>
      <c r="D52" s="184"/>
      <c r="E52" s="34" t="s">
        <v>55</v>
      </c>
      <c r="F52" s="54">
        <v>10</v>
      </c>
      <c r="G52" s="284"/>
      <c r="H52" s="57"/>
      <c r="I52" s="57"/>
      <c r="J52" s="56"/>
      <c r="K52" s="57"/>
      <c r="L52" s="56"/>
      <c r="M52" s="57"/>
    </row>
    <row r="53" spans="3:13" ht="21" customHeight="1" thickBot="1" x14ac:dyDescent="0.25">
      <c r="C53" s="3"/>
      <c r="D53" s="181" t="s">
        <v>56</v>
      </c>
      <c r="E53" s="26" t="s">
        <v>74</v>
      </c>
      <c r="F53" s="7">
        <v>5</v>
      </c>
      <c r="G53" s="285"/>
      <c r="H53" s="81"/>
      <c r="I53" s="81"/>
      <c r="J53" s="82"/>
      <c r="K53" s="81"/>
      <c r="L53" s="82"/>
      <c r="M53" s="81"/>
    </row>
    <row r="54" spans="3:13" ht="18.75" customHeight="1" thickBot="1" x14ac:dyDescent="0.25">
      <c r="C54" s="3"/>
      <c r="D54" s="182" t="s">
        <v>57</v>
      </c>
      <c r="E54" s="26" t="s">
        <v>75</v>
      </c>
      <c r="F54" s="7">
        <v>5</v>
      </c>
      <c r="G54" s="285"/>
      <c r="H54" s="81"/>
      <c r="I54" s="81"/>
      <c r="J54" s="82"/>
      <c r="K54" s="81"/>
      <c r="L54" s="82"/>
      <c r="M54" s="81"/>
    </row>
    <row r="55" spans="3:13" ht="15" thickBot="1" x14ac:dyDescent="0.25">
      <c r="C55" s="3"/>
      <c r="D55" s="182" t="s">
        <v>58</v>
      </c>
      <c r="E55" s="26" t="s">
        <v>76</v>
      </c>
      <c r="F55" s="7">
        <v>5</v>
      </c>
      <c r="G55" s="285"/>
      <c r="H55" s="81"/>
      <c r="I55" s="81"/>
      <c r="J55" s="82"/>
      <c r="K55" s="81"/>
      <c r="L55" s="82"/>
      <c r="M55" s="81"/>
    </row>
    <row r="56" spans="3:13" ht="18.75" thickBot="1" x14ac:dyDescent="0.25">
      <c r="C56" s="3"/>
      <c r="D56" s="182" t="s">
        <v>59</v>
      </c>
      <c r="E56" s="52">
        <v>0.5</v>
      </c>
      <c r="F56" s="80"/>
      <c r="G56" s="81"/>
      <c r="H56" s="81"/>
      <c r="I56" s="81"/>
      <c r="J56" s="13">
        <v>10</v>
      </c>
      <c r="K56" s="292"/>
      <c r="L56" s="83"/>
      <c r="M56" s="60"/>
    </row>
    <row r="57" spans="3:13" ht="15" thickBot="1" x14ac:dyDescent="0.25">
      <c r="C57" s="3"/>
      <c r="D57" s="179" t="s">
        <v>60</v>
      </c>
      <c r="E57" s="26" t="s">
        <v>77</v>
      </c>
      <c r="F57" s="80"/>
      <c r="G57" s="81"/>
      <c r="H57" s="81"/>
      <c r="I57" s="81"/>
      <c r="J57" s="83"/>
      <c r="K57" s="60"/>
      <c r="L57" s="12">
        <v>10</v>
      </c>
      <c r="M57" s="293"/>
    </row>
    <row r="58" spans="3:13" ht="18.75" thickBot="1" x14ac:dyDescent="0.25">
      <c r="C58" s="3"/>
      <c r="D58" s="180" t="s">
        <v>61</v>
      </c>
      <c r="E58" s="26" t="s">
        <v>78</v>
      </c>
      <c r="F58" s="80"/>
      <c r="G58" s="81"/>
      <c r="H58" s="81"/>
      <c r="I58" s="81"/>
      <c r="J58" s="83"/>
      <c r="K58" s="60"/>
      <c r="L58" s="12">
        <v>10</v>
      </c>
      <c r="M58" s="293"/>
    </row>
    <row r="59" spans="3:13" ht="15" thickBot="1" x14ac:dyDescent="0.25">
      <c r="C59" s="3"/>
      <c r="D59" s="182" t="s">
        <v>62</v>
      </c>
      <c r="E59" s="26" t="s">
        <v>79</v>
      </c>
      <c r="F59" s="80"/>
      <c r="G59" s="81"/>
      <c r="H59" s="81"/>
      <c r="I59" s="81"/>
      <c r="J59" s="83"/>
      <c r="K59" s="60"/>
      <c r="L59" s="12">
        <v>5</v>
      </c>
      <c r="M59" s="293"/>
    </row>
    <row r="60" spans="3:13" ht="30" customHeight="1" thickBot="1" x14ac:dyDescent="0.25">
      <c r="C60" s="20" t="s">
        <v>63</v>
      </c>
      <c r="D60" s="319" t="s">
        <v>64</v>
      </c>
      <c r="E60" s="26" t="s">
        <v>80</v>
      </c>
      <c r="F60" s="80"/>
      <c r="G60" s="81"/>
      <c r="H60" s="81"/>
      <c r="I60" s="81"/>
      <c r="J60" s="13">
        <v>30</v>
      </c>
      <c r="K60" s="292"/>
      <c r="L60" s="82"/>
      <c r="M60" s="81"/>
    </row>
    <row r="61" spans="3:13" ht="21" customHeight="1" thickBot="1" x14ac:dyDescent="0.25">
      <c r="C61" s="15"/>
      <c r="D61" s="333"/>
      <c r="E61" s="26" t="s">
        <v>65</v>
      </c>
      <c r="F61" s="80"/>
      <c r="G61" s="81"/>
      <c r="H61" s="21">
        <v>5</v>
      </c>
      <c r="I61" s="288"/>
      <c r="J61" s="86"/>
      <c r="K61" s="85"/>
      <c r="L61" s="82"/>
      <c r="M61" s="81"/>
    </row>
    <row r="62" spans="3:13" ht="21.75" customHeight="1" thickBot="1" x14ac:dyDescent="0.25">
      <c r="C62" s="15"/>
      <c r="D62" s="334"/>
      <c r="E62" s="26" t="s">
        <v>66</v>
      </c>
      <c r="F62" s="80"/>
      <c r="G62" s="81"/>
      <c r="H62" s="21">
        <v>5</v>
      </c>
      <c r="I62" s="288"/>
      <c r="J62" s="86"/>
      <c r="K62" s="85"/>
      <c r="L62" s="82"/>
      <c r="M62" s="81"/>
    </row>
    <row r="63" spans="3:13" ht="20.25" customHeight="1" thickBot="1" x14ac:dyDescent="0.25">
      <c r="C63" s="3"/>
      <c r="D63" s="179" t="s">
        <v>67</v>
      </c>
      <c r="E63" s="28" t="s">
        <v>81</v>
      </c>
      <c r="F63" s="71"/>
      <c r="G63" s="72"/>
      <c r="H63" s="21">
        <v>5</v>
      </c>
      <c r="I63" s="288"/>
      <c r="J63" s="94"/>
      <c r="K63" s="76"/>
      <c r="L63" s="96"/>
      <c r="M63" s="97"/>
    </row>
    <row r="64" spans="3:13" ht="27.75" thickBot="1" x14ac:dyDescent="0.25">
      <c r="C64" s="20" t="s">
        <v>98</v>
      </c>
      <c r="D64" s="182" t="s">
        <v>68</v>
      </c>
      <c r="E64" s="26" t="s">
        <v>69</v>
      </c>
      <c r="F64" s="7">
        <v>5</v>
      </c>
      <c r="G64" s="287"/>
      <c r="H64" s="9">
        <v>5</v>
      </c>
      <c r="I64" s="288"/>
      <c r="J64" s="13">
        <v>5</v>
      </c>
      <c r="K64" s="289"/>
      <c r="L64" s="12">
        <v>5</v>
      </c>
      <c r="M64" s="290"/>
    </row>
    <row r="65" spans="3:13" ht="45.75" thickBot="1" x14ac:dyDescent="0.25">
      <c r="C65" s="42" t="s">
        <v>70</v>
      </c>
      <c r="D65" s="179" t="s">
        <v>71</v>
      </c>
      <c r="E65" s="28" t="s">
        <v>82</v>
      </c>
      <c r="F65" s="43">
        <v>10</v>
      </c>
      <c r="G65" s="287"/>
      <c r="H65" s="21">
        <v>10</v>
      </c>
      <c r="I65" s="288"/>
      <c r="J65" s="44">
        <v>10</v>
      </c>
      <c r="K65" s="289"/>
      <c r="L65" s="45">
        <v>10</v>
      </c>
      <c r="M65" s="291"/>
    </row>
    <row r="66" spans="3:13" ht="27.75" thickBot="1" x14ac:dyDescent="0.25">
      <c r="C66" s="4" t="s">
        <v>72</v>
      </c>
      <c r="D66" s="185"/>
      <c r="E66" s="22"/>
      <c r="F66" s="23">
        <v>150</v>
      </c>
      <c r="G66" s="100"/>
      <c r="H66" s="24">
        <f>SUM(H20,H23,H27,H29,H31,H34,H35,H36,H37,H38,H39,H40,H41,H43,H44,H46,H61,H62,H63,H64,H65)</f>
        <v>150</v>
      </c>
      <c r="I66" s="100"/>
      <c r="J66" s="24">
        <f>SUM(J21,J26,J27,J29,J31,J32,J34,J35,J41,J44,J47,J56,J60,J64,J65)</f>
        <v>150</v>
      </c>
      <c r="K66" s="100"/>
      <c r="L66" s="24">
        <f>SUM(L19,L20,L26,L28,L30,L31,L41,L57,L58,L59,L64,L65)</f>
        <v>130</v>
      </c>
      <c r="M66" s="100"/>
    </row>
    <row r="67" spans="3:13" ht="15" thickBot="1" x14ac:dyDescent="0.25">
      <c r="C67" s="30" t="s">
        <v>99</v>
      </c>
      <c r="D67" s="31"/>
      <c r="E67" s="31"/>
      <c r="F67" s="132"/>
      <c r="G67" s="101">
        <f>ROUND(SUM(G18:G65),0)</f>
        <v>0</v>
      </c>
      <c r="H67" s="133"/>
      <c r="I67" s="101">
        <f>ROUND(SUM(I18:I65),0)</f>
        <v>0</v>
      </c>
      <c r="J67" s="133"/>
      <c r="K67" s="101">
        <f>ROUND(SUM(K18:K65),0)</f>
        <v>0</v>
      </c>
      <c r="L67" s="133"/>
      <c r="M67" s="101">
        <f>ROUND(SUM(M18:M65),0)</f>
        <v>0</v>
      </c>
    </row>
    <row r="68" spans="3:13" x14ac:dyDescent="0.2">
      <c r="C68" s="263"/>
      <c r="D68" s="259"/>
      <c r="E68" s="259"/>
      <c r="F68" s="260"/>
      <c r="G68" s="261"/>
      <c r="H68" s="262"/>
      <c r="I68" s="261"/>
      <c r="J68" s="262"/>
      <c r="K68" s="261"/>
      <c r="L68" s="262"/>
      <c r="M68" s="261"/>
    </row>
    <row r="69" spans="3:13" ht="15" thickBot="1" x14ac:dyDescent="0.25">
      <c r="C69" s="264" t="s">
        <v>256</v>
      </c>
      <c r="D69" s="257"/>
      <c r="E69" s="257"/>
      <c r="F69" s="257"/>
      <c r="G69" s="258"/>
      <c r="H69" s="258"/>
      <c r="I69" s="258"/>
      <c r="J69" s="258"/>
      <c r="K69" s="258"/>
      <c r="L69" s="258"/>
      <c r="M69" s="258"/>
    </row>
    <row r="70" spans="3:13" x14ac:dyDescent="0.2">
      <c r="C70" s="98"/>
      <c r="D70" s="98"/>
      <c r="E70" s="98"/>
      <c r="F70" s="98"/>
      <c r="G70" s="99"/>
      <c r="H70" s="99"/>
      <c r="I70" s="99"/>
      <c r="J70" s="99"/>
      <c r="K70" s="99"/>
      <c r="L70" s="99"/>
      <c r="M70" s="99"/>
    </row>
  </sheetData>
  <sheetProtection password="CA35" sheet="1" objects="1" scenarios="1"/>
  <mergeCells count="20">
    <mergeCell ref="C16:C17"/>
    <mergeCell ref="J12:K12"/>
    <mergeCell ref="D60:D62"/>
    <mergeCell ref="D33:D34"/>
    <mergeCell ref="D27:D28"/>
    <mergeCell ref="D21:D26"/>
    <mergeCell ref="E16:E17"/>
    <mergeCell ref="D16:D17"/>
    <mergeCell ref="J16:K16"/>
    <mergeCell ref="J21:J22"/>
    <mergeCell ref="K21:K22"/>
    <mergeCell ref="L16:M16"/>
    <mergeCell ref="H16:I16"/>
    <mergeCell ref="D18:D19"/>
    <mergeCell ref="F16:G16"/>
    <mergeCell ref="L5:M6"/>
    <mergeCell ref="F5:G6"/>
    <mergeCell ref="D5:E5"/>
    <mergeCell ref="H5:I6"/>
    <mergeCell ref="J5:K6"/>
  </mergeCells>
  <dataValidations disablePrompts="1" count="1">
    <dataValidation type="decimal" allowBlank="1" showInputMessage="1" showErrorMessage="1" sqref="G18:G65 I20:I65 M18:M65 K21 K23:K65">
      <formula1>0</formula1>
      <formula2>F18</formula2>
    </dataValidation>
  </dataValidations>
  <pageMargins left="0.70866141732283472" right="0.70866141732283472" top="0.78740157480314965" bottom="0.78740157480314965" header="0.31496062992125984" footer="0.31496062992125984"/>
  <pageSetup paperSize="9" scale="53" orientation="portrait" r:id="rId1"/>
  <headerFooter>
    <oddHeader>&amp;L&amp;G</oddHeader>
  </headerFooter>
  <legacyDrawingHF r:id="rId2"/>
  <extLst>
    <ext xmlns:x14="http://schemas.microsoft.com/office/spreadsheetml/2009/9/main" uri="{CCE6A557-97BC-4b89-ADB6-D9C93CAAB3DF}">
      <x14:dataValidations xmlns:xm="http://schemas.microsoft.com/office/excel/2006/main" disablePrompts="1" count="5">
        <x14:dataValidation type="list" allowBlank="1" showInputMessage="1" showErrorMessage="1">
          <x14:formula1>
            <xm:f>Dropdown!$I$1:$I$3</xm:f>
          </x14:formula1>
          <xm:sqref>E11</xm:sqref>
        </x14:dataValidation>
        <x14:dataValidation type="list" allowBlank="1" showInputMessage="1" showErrorMessage="1">
          <x14:formula1>
            <xm:f>Dropdown!$G$1:$G$3</xm:f>
          </x14:formula1>
          <xm:sqref>E10</xm:sqref>
        </x14:dataValidation>
        <x14:dataValidation type="list" allowBlank="1" showInputMessage="1" showErrorMessage="1">
          <x14:formula1>
            <xm:f>Dropdown!$E$1:$E$3</xm:f>
          </x14:formula1>
          <xm:sqref>E9</xm:sqref>
        </x14:dataValidation>
        <x14:dataValidation type="list" allowBlank="1" showInputMessage="1" showErrorMessage="1">
          <x14:formula1>
            <xm:f>Dropdown!$C$1:$C$3</xm:f>
          </x14:formula1>
          <xm:sqref>E8</xm:sqref>
        </x14:dataValidation>
        <x14:dataValidation type="list" allowBlank="1" showInputMessage="1" showErrorMessage="1">
          <x14:formula1>
            <xm:f>Dropdown!$A$1:$A$3</xm:f>
          </x14:formula1>
          <xm:sqref>E7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C1:G37"/>
  <sheetViews>
    <sheetView showGridLines="0" view="pageBreakPreview" topLeftCell="A8" zoomScale="90" zoomScaleNormal="130" zoomScaleSheetLayoutView="90" workbookViewId="0">
      <selection activeCell="I11" sqref="I11"/>
    </sheetView>
  </sheetViews>
  <sheetFormatPr baseColWidth="10" defaultRowHeight="15" x14ac:dyDescent="0.25"/>
  <cols>
    <col min="1" max="1" width="3.140625" customWidth="1"/>
    <col min="2" max="2" width="2.85546875" customWidth="1"/>
    <col min="3" max="3" width="17.140625" customWidth="1"/>
    <col min="4" max="4" width="30.42578125" customWidth="1"/>
    <col min="5" max="5" width="39.42578125" customWidth="1"/>
    <col min="6" max="6" width="9.5703125" customWidth="1"/>
    <col min="7" max="7" width="9.140625" customWidth="1"/>
    <col min="8" max="8" width="3.140625" customWidth="1"/>
  </cols>
  <sheetData>
    <row r="1" spans="3:7" ht="9.75" customHeight="1" x14ac:dyDescent="0.25"/>
    <row r="2" spans="3:7" x14ac:dyDescent="0.25">
      <c r="C2" s="119" t="s">
        <v>147</v>
      </c>
      <c r="D2" s="119" t="s">
        <v>148</v>
      </c>
    </row>
    <row r="3" spans="3:7" ht="15.75" thickBot="1" x14ac:dyDescent="0.3"/>
    <row r="4" spans="3:7" x14ac:dyDescent="0.25">
      <c r="C4" s="329" t="s">
        <v>0</v>
      </c>
      <c r="D4" s="329" t="s">
        <v>1</v>
      </c>
      <c r="E4" s="329" t="s">
        <v>2</v>
      </c>
      <c r="F4" s="2" t="s">
        <v>3</v>
      </c>
      <c r="G4" s="364" t="s">
        <v>258</v>
      </c>
    </row>
    <row r="5" spans="3:7" x14ac:dyDescent="0.25">
      <c r="C5" s="363"/>
      <c r="D5" s="363"/>
      <c r="E5" s="363"/>
      <c r="F5" s="109" t="s">
        <v>107</v>
      </c>
      <c r="G5" s="365"/>
    </row>
    <row r="6" spans="3:7" ht="18.75" thickBot="1" x14ac:dyDescent="0.3">
      <c r="C6" s="330"/>
      <c r="D6" s="330"/>
      <c r="E6" s="330"/>
      <c r="F6" s="5" t="s">
        <v>108</v>
      </c>
      <c r="G6" s="366"/>
    </row>
    <row r="7" spans="3:7" ht="27" x14ac:dyDescent="0.25">
      <c r="C7" s="3" t="s">
        <v>109</v>
      </c>
      <c r="D7" s="319" t="s">
        <v>110</v>
      </c>
      <c r="E7" s="112" t="s">
        <v>111</v>
      </c>
      <c r="F7" s="113">
        <v>20</v>
      </c>
      <c r="G7" s="310"/>
    </row>
    <row r="8" spans="3:7" ht="18.75" thickBot="1" x14ac:dyDescent="0.3">
      <c r="C8" s="3" t="s">
        <v>49</v>
      </c>
      <c r="D8" s="334"/>
      <c r="E8" s="6" t="s">
        <v>112</v>
      </c>
      <c r="F8" s="114">
        <v>40</v>
      </c>
      <c r="G8" s="310"/>
    </row>
    <row r="9" spans="3:7" x14ac:dyDescent="0.25">
      <c r="C9" s="110"/>
      <c r="D9" s="319" t="s">
        <v>195</v>
      </c>
      <c r="E9" s="353" t="s">
        <v>113</v>
      </c>
      <c r="F9" s="349">
        <v>5</v>
      </c>
      <c r="G9" s="346"/>
    </row>
    <row r="10" spans="3:7" x14ac:dyDescent="0.25">
      <c r="C10" s="110"/>
      <c r="D10" s="333"/>
      <c r="E10" s="362"/>
      <c r="F10" s="359"/>
      <c r="G10" s="360"/>
    </row>
    <row r="11" spans="3:7" ht="27.75" thickBot="1" x14ac:dyDescent="0.3">
      <c r="C11" s="110"/>
      <c r="D11" s="334"/>
      <c r="E11" s="6" t="s">
        <v>114</v>
      </c>
      <c r="F11" s="114">
        <v>15</v>
      </c>
      <c r="G11" s="310"/>
    </row>
    <row r="12" spans="3:7" ht="27" x14ac:dyDescent="0.25">
      <c r="C12" s="110"/>
      <c r="D12" s="319" t="s">
        <v>115</v>
      </c>
      <c r="E12" s="115" t="s">
        <v>116</v>
      </c>
      <c r="F12" s="349">
        <v>5</v>
      </c>
      <c r="G12" s="346"/>
    </row>
    <row r="13" spans="3:7" ht="18" x14ac:dyDescent="0.25">
      <c r="C13" s="110"/>
      <c r="D13" s="333"/>
      <c r="E13" s="115" t="s">
        <v>117</v>
      </c>
      <c r="F13" s="350"/>
      <c r="G13" s="347"/>
    </row>
    <row r="14" spans="3:7" ht="18" x14ac:dyDescent="0.25">
      <c r="C14" s="110"/>
      <c r="D14" s="333"/>
      <c r="E14" s="116" t="s">
        <v>118</v>
      </c>
      <c r="F14" s="359"/>
      <c r="G14" s="360"/>
    </row>
    <row r="15" spans="3:7" ht="18" x14ac:dyDescent="0.25">
      <c r="C15" s="110"/>
      <c r="D15" s="333"/>
      <c r="E15" s="115" t="s">
        <v>119</v>
      </c>
      <c r="F15" s="343">
        <v>12</v>
      </c>
      <c r="G15" s="361"/>
    </row>
    <row r="16" spans="3:7" ht="27" x14ac:dyDescent="0.25">
      <c r="C16" s="110"/>
      <c r="D16" s="333"/>
      <c r="E16" s="115" t="s">
        <v>120</v>
      </c>
      <c r="F16" s="344"/>
      <c r="G16" s="357"/>
    </row>
    <row r="17" spans="3:7" ht="27" x14ac:dyDescent="0.25">
      <c r="C17" s="110"/>
      <c r="D17" s="333"/>
      <c r="E17" s="115" t="s">
        <v>121</v>
      </c>
      <c r="F17" s="344"/>
      <c r="G17" s="357"/>
    </row>
    <row r="18" spans="3:7" ht="18.75" thickBot="1" x14ac:dyDescent="0.3">
      <c r="C18" s="110"/>
      <c r="D18" s="334"/>
      <c r="E18" s="117" t="s">
        <v>122</v>
      </c>
      <c r="F18" s="345"/>
      <c r="G18" s="358"/>
    </row>
    <row r="19" spans="3:7" ht="27.75" thickBot="1" x14ac:dyDescent="0.3">
      <c r="C19" s="110"/>
      <c r="D19" s="181" t="s">
        <v>123</v>
      </c>
      <c r="E19" s="6" t="s">
        <v>124</v>
      </c>
      <c r="F19" s="114">
        <v>3</v>
      </c>
      <c r="G19" s="310"/>
    </row>
    <row r="20" spans="3:7" x14ac:dyDescent="0.25">
      <c r="C20" s="110"/>
      <c r="D20" s="319" t="s">
        <v>125</v>
      </c>
      <c r="E20" s="115" t="s">
        <v>126</v>
      </c>
      <c r="F20" s="349">
        <v>2</v>
      </c>
      <c r="G20" s="346"/>
    </row>
    <row r="21" spans="3:7" ht="18" x14ac:dyDescent="0.25">
      <c r="C21" s="110"/>
      <c r="D21" s="333"/>
      <c r="E21" s="115" t="s">
        <v>127</v>
      </c>
      <c r="F21" s="350"/>
      <c r="G21" s="347"/>
    </row>
    <row r="22" spans="3:7" ht="15.75" thickBot="1" x14ac:dyDescent="0.3">
      <c r="C22" s="110"/>
      <c r="D22" s="333"/>
      <c r="E22" s="117" t="s">
        <v>128</v>
      </c>
      <c r="F22" s="351"/>
      <c r="G22" s="348"/>
    </row>
    <row r="23" spans="3:7" ht="18" x14ac:dyDescent="0.25">
      <c r="C23" s="110"/>
      <c r="D23" s="333"/>
      <c r="E23" s="115" t="s">
        <v>129</v>
      </c>
      <c r="F23" s="352">
        <v>6</v>
      </c>
      <c r="G23" s="346"/>
    </row>
    <row r="24" spans="3:7" x14ac:dyDescent="0.25">
      <c r="C24" s="110"/>
      <c r="D24" s="333"/>
      <c r="E24" s="115" t="s">
        <v>130</v>
      </c>
      <c r="F24" s="344"/>
      <c r="G24" s="347"/>
    </row>
    <row r="25" spans="3:7" ht="15.75" thickBot="1" x14ac:dyDescent="0.3">
      <c r="C25" s="110"/>
      <c r="D25" s="334"/>
      <c r="E25" s="117" t="s">
        <v>128</v>
      </c>
      <c r="F25" s="345"/>
      <c r="G25" s="348"/>
    </row>
    <row r="26" spans="3:7" ht="15.75" thickBot="1" x14ac:dyDescent="0.3">
      <c r="C26" s="111"/>
      <c r="D26" s="181" t="s">
        <v>37</v>
      </c>
      <c r="E26" s="6" t="s">
        <v>131</v>
      </c>
      <c r="F26" s="114">
        <v>5</v>
      </c>
      <c r="G26" s="310"/>
    </row>
    <row r="27" spans="3:7" x14ac:dyDescent="0.25">
      <c r="C27" s="3" t="s">
        <v>132</v>
      </c>
      <c r="D27" s="319" t="s">
        <v>135</v>
      </c>
      <c r="E27" s="353" t="s">
        <v>136</v>
      </c>
      <c r="F27" s="352">
        <v>12</v>
      </c>
      <c r="G27" s="356"/>
    </row>
    <row r="28" spans="3:7" x14ac:dyDescent="0.25">
      <c r="C28" s="3" t="s">
        <v>133</v>
      </c>
      <c r="D28" s="333"/>
      <c r="E28" s="354"/>
      <c r="F28" s="344"/>
      <c r="G28" s="357"/>
    </row>
    <row r="29" spans="3:7" ht="15.75" thickBot="1" x14ac:dyDescent="0.3">
      <c r="C29" s="4" t="s">
        <v>134</v>
      </c>
      <c r="D29" s="334"/>
      <c r="E29" s="355"/>
      <c r="F29" s="345"/>
      <c r="G29" s="358"/>
    </row>
    <row r="30" spans="3:7" ht="27.75" thickBot="1" x14ac:dyDescent="0.3">
      <c r="C30" s="3" t="s">
        <v>137</v>
      </c>
      <c r="D30" s="319" t="s">
        <v>139</v>
      </c>
      <c r="E30" s="112" t="s">
        <v>140</v>
      </c>
      <c r="F30" s="113">
        <v>3</v>
      </c>
      <c r="G30" s="310"/>
    </row>
    <row r="31" spans="3:7" ht="18" x14ac:dyDescent="0.25">
      <c r="C31" s="3" t="s">
        <v>138</v>
      </c>
      <c r="D31" s="333"/>
      <c r="E31" s="115" t="s">
        <v>141</v>
      </c>
      <c r="F31" s="343">
        <v>7</v>
      </c>
      <c r="G31" s="346"/>
    </row>
    <row r="32" spans="3:7" ht="18" x14ac:dyDescent="0.25">
      <c r="C32" s="110"/>
      <c r="D32" s="333"/>
      <c r="E32" s="115" t="s">
        <v>142</v>
      </c>
      <c r="F32" s="344"/>
      <c r="G32" s="347"/>
    </row>
    <row r="33" spans="3:7" ht="15.75" thickBot="1" x14ac:dyDescent="0.3">
      <c r="C33" s="111"/>
      <c r="D33" s="334"/>
      <c r="E33" s="117" t="s">
        <v>143</v>
      </c>
      <c r="F33" s="345"/>
      <c r="G33" s="348"/>
    </row>
    <row r="34" spans="3:7" ht="27.75" thickBot="1" x14ac:dyDescent="0.3">
      <c r="C34" s="4" t="s">
        <v>144</v>
      </c>
      <c r="D34" s="181" t="s">
        <v>145</v>
      </c>
      <c r="E34" s="6" t="s">
        <v>146</v>
      </c>
      <c r="F34" s="114">
        <v>5</v>
      </c>
      <c r="G34" s="311"/>
    </row>
    <row r="35" spans="3:7" x14ac:dyDescent="0.25">
      <c r="C35" s="341" t="s">
        <v>104</v>
      </c>
      <c r="D35" s="186"/>
      <c r="E35" s="243" t="s">
        <v>226</v>
      </c>
      <c r="F35" s="118"/>
      <c r="G35" s="273"/>
    </row>
    <row r="36" spans="3:7" ht="15.75" thickBot="1" x14ac:dyDescent="0.3">
      <c r="C36" s="342"/>
      <c r="D36" s="185"/>
      <c r="E36" s="22" t="s">
        <v>227</v>
      </c>
      <c r="F36" s="114">
        <v>105</v>
      </c>
      <c r="G36" s="274">
        <f>ROUND(SUM(G7:G34),0)</f>
        <v>0</v>
      </c>
    </row>
    <row r="37" spans="3:7" ht="10.5" customHeight="1" x14ac:dyDescent="0.25">
      <c r="C37" s="255"/>
      <c r="D37" s="252"/>
      <c r="E37" s="253"/>
      <c r="F37" s="254"/>
      <c r="G37" s="256"/>
    </row>
  </sheetData>
  <sheetProtection password="CA35" sheet="1" objects="1" scenarios="1"/>
  <mergeCells count="27">
    <mergeCell ref="E9:E10"/>
    <mergeCell ref="F9:F10"/>
    <mergeCell ref="G9:G10"/>
    <mergeCell ref="C4:C6"/>
    <mergeCell ref="D4:D6"/>
    <mergeCell ref="E4:E6"/>
    <mergeCell ref="G4:G6"/>
    <mergeCell ref="D7:D8"/>
    <mergeCell ref="D9:D11"/>
    <mergeCell ref="F12:F14"/>
    <mergeCell ref="G12:G14"/>
    <mergeCell ref="F15:F18"/>
    <mergeCell ref="G15:G18"/>
    <mergeCell ref="D12:D18"/>
    <mergeCell ref="C35:C36"/>
    <mergeCell ref="D30:D33"/>
    <mergeCell ref="F31:F33"/>
    <mergeCell ref="G31:G33"/>
    <mergeCell ref="D20:D25"/>
    <mergeCell ref="F20:F22"/>
    <mergeCell ref="G20:G22"/>
    <mergeCell ref="F23:F25"/>
    <mergeCell ref="G23:G25"/>
    <mergeCell ref="D27:D29"/>
    <mergeCell ref="E27:E29"/>
    <mergeCell ref="F27:F29"/>
    <mergeCell ref="G27:G29"/>
  </mergeCells>
  <dataValidations count="1">
    <dataValidation type="decimal" allowBlank="1" showInputMessage="1" showErrorMessage="1" sqref="G30:G35 G7:G26 G27:G29">
      <formula1>0</formula1>
      <formula2>F7</formula2>
    </dataValidation>
  </dataValidations>
  <pageMargins left="0.7" right="0.7" top="0.78740157499999996" bottom="0.78740157499999996"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37"/>
  <sheetViews>
    <sheetView showGridLines="0" view="pageBreakPreview" zoomScale="90" zoomScaleNormal="80" zoomScaleSheetLayoutView="90" workbookViewId="0">
      <selection activeCell="C14" sqref="C14"/>
    </sheetView>
  </sheetViews>
  <sheetFormatPr baseColWidth="10" defaultRowHeight="15" x14ac:dyDescent="0.25"/>
  <cols>
    <col min="1" max="1" width="2.85546875" customWidth="1"/>
    <col min="2" max="2" width="14.140625" customWidth="1"/>
    <col min="3" max="3" width="30.42578125" bestFit="1" customWidth="1"/>
    <col min="4" max="4" width="32" bestFit="1" customWidth="1"/>
    <col min="5" max="5" width="30.140625" customWidth="1"/>
    <col min="12" max="12" width="5.28515625" customWidth="1"/>
  </cols>
  <sheetData>
    <row r="1" spans="2:5" ht="11.25" customHeight="1" x14ac:dyDescent="0.25"/>
    <row r="2" spans="2:5" x14ac:dyDescent="0.25">
      <c r="B2" s="120" t="s">
        <v>172</v>
      </c>
      <c r="C2" s="121" t="s">
        <v>173</v>
      </c>
    </row>
    <row r="3" spans="2:5" ht="15.75" thickBot="1" x14ac:dyDescent="0.3"/>
    <row r="4" spans="2:5" ht="15.75" thickBot="1" x14ac:dyDescent="0.3">
      <c r="B4" s="367" t="s">
        <v>150</v>
      </c>
      <c r="C4" s="369" t="s">
        <v>151</v>
      </c>
      <c r="D4" s="370"/>
      <c r="E4" s="371"/>
    </row>
    <row r="5" spans="2:5" ht="15.75" thickBot="1" x14ac:dyDescent="0.3">
      <c r="B5" s="368"/>
      <c r="C5" s="122" t="s">
        <v>152</v>
      </c>
      <c r="D5" s="123" t="s">
        <v>153</v>
      </c>
      <c r="E5" s="123" t="s">
        <v>154</v>
      </c>
    </row>
    <row r="6" spans="2:5" ht="24.75" thickBot="1" x14ac:dyDescent="0.3">
      <c r="B6" s="124"/>
      <c r="C6" s="125" t="s">
        <v>155</v>
      </c>
      <c r="D6" s="125" t="s">
        <v>156</v>
      </c>
      <c r="E6" s="125" t="s">
        <v>157</v>
      </c>
    </row>
    <row r="7" spans="2:5" ht="15.75" thickBot="1" x14ac:dyDescent="0.3">
      <c r="B7" s="124"/>
      <c r="C7" s="125" t="s">
        <v>158</v>
      </c>
      <c r="D7" s="125" t="s">
        <v>168</v>
      </c>
      <c r="E7" s="125" t="s">
        <v>159</v>
      </c>
    </row>
    <row r="8" spans="2:5" ht="15.75" thickBot="1" x14ac:dyDescent="0.3">
      <c r="B8" s="124"/>
      <c r="C8" s="125" t="s">
        <v>160</v>
      </c>
      <c r="D8" s="125" t="s">
        <v>161</v>
      </c>
      <c r="E8" s="125" t="s">
        <v>162</v>
      </c>
    </row>
    <row r="9" spans="2:5" ht="15.75" thickBot="1" x14ac:dyDescent="0.3">
      <c r="B9" s="124"/>
      <c r="C9" s="125" t="s">
        <v>163</v>
      </c>
      <c r="D9" s="125" t="s">
        <v>164</v>
      </c>
      <c r="E9" s="125" t="s">
        <v>165</v>
      </c>
    </row>
    <row r="10" spans="2:5" ht="24.75" thickBot="1" x14ac:dyDescent="0.3">
      <c r="B10" s="129"/>
      <c r="C10" s="126" t="s">
        <v>169</v>
      </c>
      <c r="D10" s="126" t="s">
        <v>170</v>
      </c>
      <c r="E10" s="126" t="s">
        <v>171</v>
      </c>
    </row>
    <row r="11" spans="2:5" ht="25.5" customHeight="1" thickBot="1" x14ac:dyDescent="0.3">
      <c r="B11" s="127"/>
      <c r="C11" s="372" t="s">
        <v>166</v>
      </c>
      <c r="D11" s="373"/>
      <c r="E11" s="374"/>
    </row>
    <row r="12" spans="2:5" ht="15.75" thickBot="1" x14ac:dyDescent="0.3">
      <c r="B12" s="131">
        <v>100</v>
      </c>
      <c r="C12" s="130">
        <v>65</v>
      </c>
      <c r="D12" s="130">
        <v>75</v>
      </c>
      <c r="E12" s="130">
        <v>85</v>
      </c>
    </row>
    <row r="13" spans="2:5" ht="15.75" thickBot="1" x14ac:dyDescent="0.3">
      <c r="B13" s="131">
        <v>75</v>
      </c>
      <c r="C13" s="130">
        <v>50</v>
      </c>
      <c r="D13" s="130">
        <v>60</v>
      </c>
      <c r="E13" s="130">
        <v>70</v>
      </c>
    </row>
    <row r="14" spans="2:5" ht="15.75" thickBot="1" x14ac:dyDescent="0.3">
      <c r="B14" s="131">
        <v>50</v>
      </c>
      <c r="C14" s="130">
        <v>35</v>
      </c>
      <c r="D14" s="130">
        <v>45</v>
      </c>
      <c r="E14" s="130">
        <v>55</v>
      </c>
    </row>
    <row r="15" spans="2:5" ht="15.75" thickBot="1" x14ac:dyDescent="0.3">
      <c r="B15" s="131">
        <v>25</v>
      </c>
      <c r="C15" s="130">
        <v>20</v>
      </c>
      <c r="D15" s="130">
        <v>30</v>
      </c>
      <c r="E15" s="130">
        <v>40</v>
      </c>
    </row>
    <row r="16" spans="2:5" ht="15.75" thickBot="1" x14ac:dyDescent="0.3">
      <c r="B16" s="131">
        <v>10</v>
      </c>
      <c r="C16" s="130">
        <v>10</v>
      </c>
      <c r="D16" s="130">
        <v>20</v>
      </c>
      <c r="E16" s="130">
        <v>30</v>
      </c>
    </row>
    <row r="17" spans="2:5" ht="15.75" thickBot="1" x14ac:dyDescent="0.3">
      <c r="B17" s="375" t="s">
        <v>167</v>
      </c>
      <c r="C17" s="376"/>
      <c r="D17" s="376"/>
      <c r="E17" s="377"/>
    </row>
    <row r="18" spans="2:5" x14ac:dyDescent="0.25">
      <c r="B18" s="201"/>
      <c r="C18" s="201"/>
      <c r="D18" s="201"/>
      <c r="E18" s="201"/>
    </row>
    <row r="19" spans="2:5" x14ac:dyDescent="0.25">
      <c r="B19" s="201"/>
      <c r="C19" s="201"/>
      <c r="D19" s="201"/>
      <c r="E19" s="201"/>
    </row>
    <row r="20" spans="2:5" x14ac:dyDescent="0.25">
      <c r="B20" s="201"/>
      <c r="C20" s="201"/>
      <c r="D20" s="201"/>
      <c r="E20" s="201"/>
    </row>
    <row r="21" spans="2:5" x14ac:dyDescent="0.25">
      <c r="B21" s="201"/>
      <c r="C21" s="201"/>
      <c r="D21" s="201"/>
      <c r="E21" s="201"/>
    </row>
    <row r="22" spans="2:5" x14ac:dyDescent="0.25">
      <c r="B22" s="201"/>
      <c r="C22" s="201"/>
      <c r="D22" s="201"/>
      <c r="E22" s="201"/>
    </row>
    <row r="23" spans="2:5" x14ac:dyDescent="0.25">
      <c r="B23" s="201"/>
      <c r="C23" s="201"/>
      <c r="D23" s="201"/>
      <c r="E23" s="201"/>
    </row>
    <row r="24" spans="2:5" x14ac:dyDescent="0.25">
      <c r="B24" s="201"/>
      <c r="C24" s="201"/>
      <c r="D24" s="201"/>
      <c r="E24" s="201"/>
    </row>
    <row r="25" spans="2:5" x14ac:dyDescent="0.25">
      <c r="B25" s="201"/>
      <c r="C25" s="201"/>
      <c r="D25" s="201"/>
      <c r="E25" s="201"/>
    </row>
    <row r="26" spans="2:5" x14ac:dyDescent="0.25">
      <c r="B26" s="201"/>
      <c r="C26" s="201"/>
      <c r="D26" s="201"/>
      <c r="E26" s="201"/>
    </row>
    <row r="27" spans="2:5" x14ac:dyDescent="0.25">
      <c r="B27" s="201"/>
      <c r="C27" s="201"/>
      <c r="D27" s="201"/>
      <c r="E27" s="201"/>
    </row>
    <row r="28" spans="2:5" x14ac:dyDescent="0.25">
      <c r="B28" s="201"/>
      <c r="C28" s="201"/>
      <c r="D28" s="201"/>
      <c r="E28" s="201"/>
    </row>
    <row r="29" spans="2:5" x14ac:dyDescent="0.25">
      <c r="B29" s="201"/>
      <c r="C29" s="201"/>
      <c r="D29" s="201"/>
      <c r="E29" s="201"/>
    </row>
    <row r="30" spans="2:5" x14ac:dyDescent="0.25">
      <c r="C30" s="136"/>
      <c r="D30" s="136"/>
      <c r="E30" s="136"/>
    </row>
    <row r="31" spans="2:5" x14ac:dyDescent="0.25">
      <c r="C31" s="136"/>
      <c r="D31" s="136"/>
      <c r="E31" s="136"/>
    </row>
    <row r="32" spans="2:5" x14ac:dyDescent="0.25">
      <c r="C32" s="136"/>
      <c r="D32" s="136"/>
      <c r="E32" s="136"/>
    </row>
    <row r="33" spans="3:5" x14ac:dyDescent="0.25">
      <c r="C33" s="202"/>
      <c r="D33" s="136"/>
      <c r="E33" s="136"/>
    </row>
    <row r="34" spans="3:5" x14ac:dyDescent="0.25">
      <c r="C34" s="202"/>
      <c r="D34" s="136"/>
      <c r="E34" s="136"/>
    </row>
    <row r="35" spans="3:5" x14ac:dyDescent="0.25">
      <c r="C35" s="202"/>
      <c r="D35" s="136"/>
      <c r="E35" s="136"/>
    </row>
    <row r="36" spans="3:5" x14ac:dyDescent="0.25">
      <c r="C36" s="202"/>
      <c r="D36" s="136"/>
      <c r="E36" s="136"/>
    </row>
    <row r="37" spans="3:5" x14ac:dyDescent="0.25">
      <c r="C37" s="202"/>
      <c r="D37" s="136"/>
      <c r="E37" s="136"/>
    </row>
  </sheetData>
  <sheetProtection password="CA35" sheet="1" objects="1" scenarios="1"/>
  <mergeCells count="4">
    <mergeCell ref="B4:B5"/>
    <mergeCell ref="C4:E4"/>
    <mergeCell ref="C11:E11"/>
    <mergeCell ref="B17:E17"/>
  </mergeCells>
  <pageMargins left="0.70866141732283472" right="0.70866141732283472" top="0.78740157480314965" bottom="0.78740157480314965"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F12"/>
  <sheetViews>
    <sheetView showGridLines="0" view="pageBreakPreview" zoomScale="90" zoomScaleNormal="130" zoomScaleSheetLayoutView="90" workbookViewId="0">
      <selection activeCell="D8" sqref="D8"/>
    </sheetView>
  </sheetViews>
  <sheetFormatPr baseColWidth="10" defaultRowHeight="15" x14ac:dyDescent="0.25"/>
  <cols>
    <col min="1" max="1" width="2.5703125" customWidth="1"/>
    <col min="2" max="2" width="3.5703125" customWidth="1"/>
    <col min="3" max="3" width="16" customWidth="1"/>
    <col min="4" max="4" width="19.28515625" customWidth="1"/>
    <col min="5" max="5" width="24.42578125" customWidth="1"/>
    <col min="6" max="6" width="19" customWidth="1"/>
    <col min="7" max="7" width="3.42578125" customWidth="1"/>
  </cols>
  <sheetData>
    <row r="2" spans="3:6" x14ac:dyDescent="0.25">
      <c r="C2" t="s">
        <v>174</v>
      </c>
    </row>
    <row r="3" spans="3:6" ht="9.75" customHeight="1" thickBot="1" x14ac:dyDescent="0.3"/>
    <row r="4" spans="3:6" ht="48" customHeight="1" x14ac:dyDescent="0.25">
      <c r="C4" s="378"/>
      <c r="D4" s="380" t="s">
        <v>100</v>
      </c>
      <c r="E4" s="380" t="s">
        <v>101</v>
      </c>
      <c r="F4" s="380" t="s">
        <v>106</v>
      </c>
    </row>
    <row r="5" spans="3:6" ht="15.75" thickBot="1" x14ac:dyDescent="0.3">
      <c r="C5" s="379"/>
      <c r="D5" s="381"/>
      <c r="E5" s="381"/>
      <c r="F5" s="381"/>
    </row>
    <row r="6" spans="3:6" ht="15.75" thickBot="1" x14ac:dyDescent="0.3">
      <c r="C6" s="102" t="s">
        <v>4</v>
      </c>
      <c r="D6" s="103">
        <v>0.3</v>
      </c>
      <c r="E6" s="104"/>
      <c r="F6" s="104"/>
    </row>
    <row r="7" spans="3:6" ht="15.75" thickBot="1" x14ac:dyDescent="0.3">
      <c r="C7" s="102" t="s">
        <v>102</v>
      </c>
      <c r="D7" s="103">
        <v>0.15</v>
      </c>
      <c r="E7" s="104"/>
      <c r="F7" s="104"/>
    </row>
    <row r="8" spans="3:6" ht="15.75" thickBot="1" x14ac:dyDescent="0.3">
      <c r="C8" s="102" t="s">
        <v>5</v>
      </c>
      <c r="D8" s="103">
        <v>0.1</v>
      </c>
      <c r="E8" s="104"/>
      <c r="F8" s="104"/>
    </row>
    <row r="9" spans="3:6" ht="15.75" thickBot="1" x14ac:dyDescent="0.3">
      <c r="C9" s="102" t="s">
        <v>6</v>
      </c>
      <c r="D9" s="103">
        <v>0.15</v>
      </c>
      <c r="E9" s="104"/>
      <c r="F9" s="104"/>
    </row>
    <row r="10" spans="3:6" ht="15.75" thickBot="1" x14ac:dyDescent="0.3">
      <c r="C10" s="105" t="s">
        <v>103</v>
      </c>
      <c r="D10" s="106">
        <v>0.3</v>
      </c>
      <c r="E10" s="107"/>
      <c r="F10" s="107"/>
    </row>
    <row r="11" spans="3:6" ht="16.5" thickTop="1" thickBot="1" x14ac:dyDescent="0.3">
      <c r="C11" s="102" t="s">
        <v>104</v>
      </c>
      <c r="D11" s="103" t="s">
        <v>105</v>
      </c>
      <c r="E11" s="104"/>
      <c r="F11" s="104"/>
    </row>
    <row r="12" spans="3:6" x14ac:dyDescent="0.25">
      <c r="C12" s="108"/>
    </row>
  </sheetData>
  <sheetProtection password="CA35" sheet="1" objects="1" scenarios="1"/>
  <mergeCells count="4">
    <mergeCell ref="C4:C5"/>
    <mergeCell ref="D4:D5"/>
    <mergeCell ref="E4:E5"/>
    <mergeCell ref="F4:F5"/>
  </mergeCells>
  <pageMargins left="0.7" right="0.7" top="0.78740157499999996" bottom="0.78740157499999996" header="0.3" footer="0.3"/>
  <pageSetup paperSize="9" scale="9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X56"/>
  <sheetViews>
    <sheetView showGridLines="0" view="pageBreakPreview" zoomScaleNormal="80" zoomScaleSheetLayoutView="100" workbookViewId="0">
      <selection activeCell="E21" sqref="E21:M21"/>
    </sheetView>
  </sheetViews>
  <sheetFormatPr baseColWidth="10" defaultRowHeight="14.25" x14ac:dyDescent="0.2"/>
  <cols>
    <col min="1" max="1" width="4.5703125" style="95" customWidth="1"/>
    <col min="2" max="2" width="3.140625" style="95" customWidth="1"/>
    <col min="3" max="3" width="45.140625" style="95" customWidth="1"/>
    <col min="4" max="4" width="15.28515625" style="95" customWidth="1"/>
    <col min="5" max="5" width="2.7109375" style="95" bestFit="1" customWidth="1"/>
    <col min="6" max="6" width="6.7109375" style="95" customWidth="1"/>
    <col min="7" max="8" width="4.28515625" style="95" bestFit="1" customWidth="1"/>
    <col min="9" max="9" width="24.85546875" style="95" customWidth="1"/>
    <col min="10" max="10" width="3.140625" style="95" customWidth="1"/>
    <col min="11" max="11" width="6.7109375" style="95" customWidth="1"/>
    <col min="12" max="12" width="5.28515625" style="95" customWidth="1"/>
    <col min="13" max="13" width="11.42578125" style="95"/>
    <col min="14" max="14" width="2.85546875" style="95" customWidth="1"/>
    <col min="15" max="16384" width="11.42578125" style="95"/>
  </cols>
  <sheetData>
    <row r="3" spans="3:13" ht="33" customHeight="1" x14ac:dyDescent="0.2">
      <c r="C3" s="390" t="s">
        <v>197</v>
      </c>
      <c r="D3" s="391"/>
      <c r="E3" s="391"/>
      <c r="F3" s="391"/>
      <c r="G3" s="391"/>
      <c r="H3" s="391"/>
      <c r="I3" s="391"/>
      <c r="J3" s="391"/>
      <c r="K3" s="391"/>
      <c r="L3" s="391"/>
      <c r="M3" s="392"/>
    </row>
    <row r="5" spans="3:13" ht="30" customHeight="1" x14ac:dyDescent="0.2">
      <c r="C5" s="384" t="s">
        <v>203</v>
      </c>
      <c r="D5" s="385"/>
      <c r="E5" s="385"/>
      <c r="F5" s="385"/>
      <c r="G5" s="385"/>
      <c r="H5" s="385"/>
      <c r="I5" s="385"/>
      <c r="J5" s="385"/>
      <c r="K5" s="385"/>
      <c r="L5" s="385"/>
      <c r="M5" s="386"/>
    </row>
    <row r="6" spans="3:13" ht="16.5" x14ac:dyDescent="0.3">
      <c r="C6" s="216"/>
      <c r="D6" s="401" t="s">
        <v>198</v>
      </c>
      <c r="E6" s="399" t="s">
        <v>156</v>
      </c>
      <c r="F6" s="400"/>
      <c r="G6" s="400"/>
      <c r="H6" s="400"/>
      <c r="I6" s="400"/>
      <c r="J6" s="218" t="s">
        <v>205</v>
      </c>
      <c r="K6" s="207" t="s">
        <v>207</v>
      </c>
      <c r="L6" s="207"/>
      <c r="M6" s="217"/>
    </row>
    <row r="7" spans="3:13" x14ac:dyDescent="0.2">
      <c r="C7" s="216"/>
      <c r="D7" s="402"/>
      <c r="E7" s="207" t="s">
        <v>218</v>
      </c>
      <c r="F7" s="207"/>
      <c r="G7" s="232"/>
      <c r="H7" s="232"/>
      <c r="I7" s="232"/>
      <c r="J7" s="207"/>
      <c r="K7" s="207"/>
      <c r="L7" s="207"/>
      <c r="M7" s="217"/>
    </row>
    <row r="8" spans="3:13" x14ac:dyDescent="0.2">
      <c r="C8" s="216"/>
      <c r="D8" s="403"/>
      <c r="E8" s="232"/>
      <c r="F8" s="232"/>
      <c r="G8" s="232"/>
      <c r="H8" s="232"/>
      <c r="I8" s="232"/>
      <c r="J8" s="207"/>
      <c r="K8" s="207"/>
      <c r="L8" s="207"/>
      <c r="M8" s="217"/>
    </row>
    <row r="9" spans="3:13" ht="16.5" x14ac:dyDescent="0.3">
      <c r="C9" s="216"/>
      <c r="D9" s="401" t="s">
        <v>199</v>
      </c>
      <c r="E9" s="393" t="s">
        <v>215</v>
      </c>
      <c r="F9" s="394"/>
      <c r="G9" s="394"/>
      <c r="H9" s="394"/>
      <c r="I9" s="394"/>
      <c r="J9" s="241" t="s">
        <v>205</v>
      </c>
      <c r="K9" s="233" t="s">
        <v>208</v>
      </c>
      <c r="L9" s="233"/>
      <c r="M9" s="239"/>
    </row>
    <row r="10" spans="3:13" x14ac:dyDescent="0.2">
      <c r="C10" s="216"/>
      <c r="D10" s="402"/>
      <c r="E10" s="207" t="s">
        <v>219</v>
      </c>
      <c r="F10" s="232"/>
      <c r="G10" s="232"/>
      <c r="H10" s="232"/>
      <c r="I10" s="232"/>
      <c r="J10" s="207"/>
      <c r="K10" s="207"/>
      <c r="L10" s="207"/>
      <c r="M10" s="217"/>
    </row>
    <row r="11" spans="3:13" x14ac:dyDescent="0.2">
      <c r="C11" s="216"/>
      <c r="D11" s="403"/>
      <c r="E11" s="224"/>
      <c r="F11" s="224"/>
      <c r="G11" s="224"/>
      <c r="H11" s="224"/>
      <c r="I11" s="224"/>
      <c r="J11" s="187"/>
      <c r="K11" s="187"/>
      <c r="L11" s="187"/>
      <c r="M11" s="221"/>
    </row>
    <row r="12" spans="3:13" ht="15" customHeight="1" x14ac:dyDescent="0.3">
      <c r="C12" s="216"/>
      <c r="D12" s="401" t="s">
        <v>200</v>
      </c>
      <c r="E12" s="393" t="s">
        <v>160</v>
      </c>
      <c r="F12" s="394"/>
      <c r="G12" s="394"/>
      <c r="H12" s="394"/>
      <c r="I12" s="394"/>
      <c r="J12" s="241" t="s">
        <v>205</v>
      </c>
      <c r="K12" s="233" t="s">
        <v>208</v>
      </c>
      <c r="L12" s="233"/>
      <c r="M12" s="239"/>
    </row>
    <row r="13" spans="3:13" x14ac:dyDescent="0.2">
      <c r="C13" s="216"/>
      <c r="D13" s="402"/>
      <c r="E13" s="207" t="s">
        <v>220</v>
      </c>
      <c r="F13" s="232"/>
      <c r="G13" s="232"/>
      <c r="H13" s="232"/>
      <c r="I13" s="232"/>
      <c r="J13" s="207"/>
      <c r="K13" s="207"/>
      <c r="L13" s="207"/>
      <c r="M13" s="217"/>
    </row>
    <row r="14" spans="3:13" x14ac:dyDescent="0.2">
      <c r="C14" s="216"/>
      <c r="D14" s="403"/>
      <c r="E14" s="187"/>
      <c r="F14" s="224"/>
      <c r="G14" s="224"/>
      <c r="H14" s="224"/>
      <c r="I14" s="224"/>
      <c r="J14" s="187"/>
      <c r="K14" s="187"/>
      <c r="L14" s="187"/>
      <c r="M14" s="221"/>
    </row>
    <row r="15" spans="3:13" ht="16.5" x14ac:dyDescent="0.3">
      <c r="C15" s="216"/>
      <c r="D15" s="401" t="s">
        <v>201</v>
      </c>
      <c r="E15" s="393" t="s">
        <v>216</v>
      </c>
      <c r="F15" s="394"/>
      <c r="G15" s="394"/>
      <c r="H15" s="394"/>
      <c r="I15" s="394"/>
      <c r="J15" s="241" t="s">
        <v>205</v>
      </c>
      <c r="K15" s="233" t="s">
        <v>207</v>
      </c>
      <c r="L15" s="233"/>
      <c r="M15" s="239"/>
    </row>
    <row r="16" spans="3:13" ht="16.5" x14ac:dyDescent="0.3">
      <c r="C16" s="216"/>
      <c r="D16" s="402"/>
      <c r="E16" s="395" t="s">
        <v>221</v>
      </c>
      <c r="F16" s="396"/>
      <c r="G16" s="396"/>
      <c r="H16" s="396"/>
      <c r="I16" s="396"/>
      <c r="J16" s="218"/>
      <c r="K16" s="207"/>
      <c r="L16" s="207"/>
      <c r="M16" s="217"/>
    </row>
    <row r="17" spans="3:13" x14ac:dyDescent="0.2">
      <c r="C17" s="216"/>
      <c r="D17" s="403"/>
      <c r="E17" s="219"/>
      <c r="F17" s="224"/>
      <c r="G17" s="224"/>
      <c r="H17" s="224"/>
      <c r="I17" s="224"/>
      <c r="J17" s="187"/>
      <c r="K17" s="187"/>
      <c r="L17" s="187"/>
      <c r="M17" s="221"/>
    </row>
    <row r="18" spans="3:13" ht="16.5" x14ac:dyDescent="0.3">
      <c r="C18" s="216"/>
      <c r="D18" s="401" t="s">
        <v>202</v>
      </c>
      <c r="E18" s="397" t="s">
        <v>206</v>
      </c>
      <c r="F18" s="398"/>
      <c r="G18" s="398"/>
      <c r="H18" s="398"/>
      <c r="I18" s="398"/>
      <c r="J18" s="241" t="s">
        <v>205</v>
      </c>
      <c r="K18" s="233" t="s">
        <v>209</v>
      </c>
      <c r="L18" s="233"/>
      <c r="M18" s="239"/>
    </row>
    <row r="19" spans="3:13" ht="16.5" x14ac:dyDescent="0.3">
      <c r="C19" s="216"/>
      <c r="D19" s="402"/>
      <c r="E19" s="232" t="s">
        <v>222</v>
      </c>
      <c r="F19" s="232"/>
      <c r="G19" s="232"/>
      <c r="H19" s="232"/>
      <c r="I19" s="232"/>
      <c r="J19" s="218"/>
      <c r="K19" s="207"/>
      <c r="L19" s="207"/>
      <c r="M19" s="217"/>
    </row>
    <row r="20" spans="3:13" ht="16.5" x14ac:dyDescent="0.3">
      <c r="C20" s="216"/>
      <c r="D20" s="402"/>
      <c r="E20" s="234" t="s">
        <v>223</v>
      </c>
      <c r="F20" s="232"/>
      <c r="G20" s="232"/>
      <c r="H20" s="232"/>
      <c r="I20" s="232"/>
      <c r="J20" s="218"/>
      <c r="K20" s="207"/>
      <c r="L20" s="207"/>
      <c r="M20" s="217"/>
    </row>
    <row r="21" spans="3:13" ht="117.75" customHeight="1" x14ac:dyDescent="0.2">
      <c r="C21" s="219"/>
      <c r="D21" s="403"/>
      <c r="E21" s="387" t="s">
        <v>224</v>
      </c>
      <c r="F21" s="388"/>
      <c r="G21" s="388"/>
      <c r="H21" s="388"/>
      <c r="I21" s="388"/>
      <c r="J21" s="388"/>
      <c r="K21" s="388"/>
      <c r="L21" s="388"/>
      <c r="M21" s="389"/>
    </row>
    <row r="23" spans="3:13" ht="30" customHeight="1" x14ac:dyDescent="0.2">
      <c r="C23" s="384" t="s">
        <v>225</v>
      </c>
      <c r="D23" s="385"/>
      <c r="E23" s="385"/>
      <c r="F23" s="385"/>
      <c r="G23" s="385"/>
      <c r="H23" s="385"/>
      <c r="I23" s="385"/>
      <c r="J23" s="385"/>
      <c r="K23" s="385"/>
      <c r="L23" s="385"/>
      <c r="M23" s="386"/>
    </row>
    <row r="24" spans="3:13" x14ac:dyDescent="0.2">
      <c r="C24" s="235"/>
      <c r="D24" s="237"/>
      <c r="E24" s="207"/>
      <c r="F24" s="207"/>
      <c r="G24" s="207"/>
      <c r="H24" s="207"/>
      <c r="I24" s="207"/>
      <c r="J24" s="207"/>
      <c r="K24" s="207"/>
      <c r="L24" s="207"/>
      <c r="M24" s="217"/>
    </row>
    <row r="25" spans="3:13" ht="15" x14ac:dyDescent="0.25">
      <c r="C25" s="216"/>
      <c r="D25" s="238" t="s">
        <v>198</v>
      </c>
      <c r="E25" s="222" t="s">
        <v>204</v>
      </c>
      <c r="F25" s="228">
        <v>60</v>
      </c>
      <c r="G25" s="207" t="s">
        <v>210</v>
      </c>
      <c r="H25" s="207"/>
      <c r="I25" s="207"/>
      <c r="J25" s="207"/>
      <c r="K25" s="207"/>
      <c r="L25" s="207"/>
      <c r="M25" s="217"/>
    </row>
    <row r="26" spans="3:13" ht="15" x14ac:dyDescent="0.25">
      <c r="C26" s="216"/>
      <c r="D26" s="238"/>
      <c r="E26" s="222"/>
      <c r="F26" s="228"/>
      <c r="G26" s="207"/>
      <c r="H26" s="207"/>
      <c r="I26" s="207"/>
      <c r="J26" s="207"/>
      <c r="K26" s="207"/>
      <c r="L26" s="207"/>
      <c r="M26" s="217"/>
    </row>
    <row r="27" spans="3:13" ht="15.75" customHeight="1" x14ac:dyDescent="0.25">
      <c r="C27" s="216"/>
      <c r="D27" s="238" t="s">
        <v>199</v>
      </c>
      <c r="E27" s="222" t="s">
        <v>204</v>
      </c>
      <c r="F27" s="228">
        <v>70</v>
      </c>
      <c r="G27" s="207" t="s">
        <v>210</v>
      </c>
      <c r="H27" s="207"/>
      <c r="I27" s="207"/>
      <c r="J27" s="207"/>
      <c r="K27" s="207"/>
      <c r="L27" s="207"/>
      <c r="M27" s="217"/>
    </row>
    <row r="28" spans="3:13" ht="15.75" customHeight="1" x14ac:dyDescent="0.25">
      <c r="C28" s="216"/>
      <c r="D28" s="238"/>
      <c r="E28" s="222"/>
      <c r="F28" s="228"/>
      <c r="G28" s="207"/>
      <c r="H28" s="207"/>
      <c r="I28" s="207"/>
      <c r="J28" s="207"/>
      <c r="K28" s="207"/>
      <c r="L28" s="207"/>
      <c r="M28" s="217"/>
    </row>
    <row r="29" spans="3:13" ht="15" x14ac:dyDescent="0.25">
      <c r="C29" s="216"/>
      <c r="D29" s="238" t="s">
        <v>200</v>
      </c>
      <c r="E29" s="222" t="s">
        <v>204</v>
      </c>
      <c r="F29" s="228">
        <v>35</v>
      </c>
      <c r="G29" s="207" t="s">
        <v>210</v>
      </c>
      <c r="H29" s="207"/>
      <c r="I29" s="207"/>
      <c r="J29" s="207"/>
      <c r="K29" s="207"/>
      <c r="L29" s="207"/>
      <c r="M29" s="217"/>
    </row>
    <row r="30" spans="3:13" ht="15" x14ac:dyDescent="0.25">
      <c r="C30" s="216"/>
      <c r="D30" s="238"/>
      <c r="E30" s="222"/>
      <c r="F30" s="228"/>
      <c r="G30" s="207"/>
      <c r="H30" s="207"/>
      <c r="I30" s="207"/>
      <c r="J30" s="207"/>
      <c r="K30" s="207"/>
      <c r="L30" s="207"/>
      <c r="M30" s="217"/>
    </row>
    <row r="31" spans="3:13" ht="15" x14ac:dyDescent="0.25">
      <c r="C31" s="216"/>
      <c r="D31" s="238" t="s">
        <v>201</v>
      </c>
      <c r="E31" s="222" t="s">
        <v>204</v>
      </c>
      <c r="F31" s="228">
        <v>55</v>
      </c>
      <c r="G31" s="207" t="s">
        <v>210</v>
      </c>
      <c r="H31" s="207"/>
      <c r="I31" s="207"/>
      <c r="J31" s="207"/>
      <c r="K31" s="207"/>
      <c r="L31" s="207"/>
      <c r="M31" s="217"/>
    </row>
    <row r="32" spans="3:13" ht="15" x14ac:dyDescent="0.25">
      <c r="C32" s="216"/>
      <c r="D32" s="238"/>
      <c r="E32" s="222"/>
      <c r="F32" s="228"/>
      <c r="G32" s="207"/>
      <c r="H32" s="207"/>
      <c r="I32" s="207"/>
      <c r="J32" s="207"/>
      <c r="K32" s="207"/>
      <c r="L32" s="207"/>
      <c r="M32" s="217"/>
    </row>
    <row r="33" spans="3:24" ht="15" x14ac:dyDescent="0.25">
      <c r="C33" s="216"/>
      <c r="D33" s="238" t="s">
        <v>202</v>
      </c>
      <c r="E33" s="222" t="s">
        <v>204</v>
      </c>
      <c r="F33" s="228">
        <v>60</v>
      </c>
      <c r="G33" s="207" t="s">
        <v>210</v>
      </c>
      <c r="H33" s="207"/>
      <c r="I33" s="207"/>
      <c r="J33" s="207"/>
      <c r="K33" s="207"/>
      <c r="L33" s="207"/>
      <c r="M33" s="217"/>
    </row>
    <row r="34" spans="3:24" ht="15" x14ac:dyDescent="0.25">
      <c r="C34" s="219"/>
      <c r="D34" s="240"/>
      <c r="E34" s="222"/>
      <c r="F34" s="228"/>
      <c r="G34" s="207"/>
      <c r="H34" s="207"/>
      <c r="I34" s="207"/>
      <c r="J34" s="207"/>
      <c r="K34" s="207"/>
      <c r="L34" s="207"/>
      <c r="M34" s="217"/>
    </row>
    <row r="35" spans="3:24" x14ac:dyDescent="0.2">
      <c r="C35" s="233"/>
      <c r="D35" s="233"/>
      <c r="E35" s="233"/>
      <c r="F35" s="233"/>
      <c r="G35" s="233"/>
      <c r="H35" s="233"/>
      <c r="I35" s="233"/>
      <c r="J35" s="233"/>
      <c r="K35" s="233"/>
      <c r="L35" s="233"/>
      <c r="M35" s="233"/>
    </row>
    <row r="36" spans="3:24" ht="42.75" customHeight="1" x14ac:dyDescent="0.25">
      <c r="C36" s="384" t="s">
        <v>217</v>
      </c>
      <c r="D36" s="385"/>
      <c r="E36" s="385"/>
      <c r="F36" s="385"/>
      <c r="G36" s="385"/>
      <c r="H36" s="385"/>
      <c r="I36" s="385"/>
      <c r="J36" s="385"/>
      <c r="K36" s="385"/>
      <c r="L36" s="385"/>
      <c r="M36" s="386"/>
      <c r="S36" s="120"/>
      <c r="T36" s="121"/>
      <c r="U36"/>
      <c r="V36"/>
    </row>
    <row r="37" spans="3:24" ht="15" x14ac:dyDescent="0.25">
      <c r="C37" s="235"/>
      <c r="D37" s="237"/>
      <c r="E37" s="207"/>
      <c r="F37" s="207"/>
      <c r="G37" s="207"/>
      <c r="H37" s="207"/>
      <c r="I37" s="207"/>
      <c r="J37" s="207"/>
      <c r="K37" s="207"/>
      <c r="L37" s="207"/>
      <c r="M37" s="217"/>
      <c r="R37" s="208"/>
      <c r="S37" s="209"/>
      <c r="T37" s="209"/>
      <c r="U37" s="209"/>
      <c r="V37" s="209"/>
      <c r="W37" s="208"/>
      <c r="X37" s="208"/>
    </row>
    <row r="38" spans="3:24" ht="16.5" x14ac:dyDescent="0.3">
      <c r="C38" s="216"/>
      <c r="D38" s="238" t="s">
        <v>198</v>
      </c>
      <c r="E38" s="207"/>
      <c r="F38" s="223">
        <v>60</v>
      </c>
      <c r="G38" s="207" t="s">
        <v>210</v>
      </c>
      <c r="H38" s="207" t="s">
        <v>211</v>
      </c>
      <c r="I38" s="207" t="str">
        <f>K6</f>
        <v>mittelere Gefährung</v>
      </c>
      <c r="J38" s="218" t="s">
        <v>205</v>
      </c>
      <c r="K38" s="226">
        <v>75</v>
      </c>
      <c r="L38" s="207" t="s">
        <v>210</v>
      </c>
      <c r="M38" s="217"/>
      <c r="R38" s="208"/>
      <c r="S38" s="382"/>
      <c r="T38" s="382"/>
      <c r="U38" s="382"/>
      <c r="V38" s="382"/>
      <c r="W38" s="208"/>
      <c r="X38" s="208"/>
    </row>
    <row r="39" spans="3:24" ht="16.5" x14ac:dyDescent="0.3">
      <c r="C39" s="216"/>
      <c r="D39" s="238" t="s">
        <v>199</v>
      </c>
      <c r="E39" s="207"/>
      <c r="F39" s="223">
        <v>70</v>
      </c>
      <c r="G39" s="207" t="s">
        <v>210</v>
      </c>
      <c r="H39" s="207" t="s">
        <v>211</v>
      </c>
      <c r="I39" s="207" t="str">
        <f>K9</f>
        <v>geringe Gefährung</v>
      </c>
      <c r="J39" s="218" t="s">
        <v>205</v>
      </c>
      <c r="K39" s="226">
        <v>100</v>
      </c>
      <c r="L39" s="207" t="s">
        <v>210</v>
      </c>
      <c r="M39" s="217"/>
      <c r="R39" s="208"/>
      <c r="S39" s="382"/>
      <c r="T39" s="211"/>
      <c r="U39" s="211"/>
      <c r="V39" s="211"/>
      <c r="W39" s="208"/>
      <c r="X39" s="208"/>
    </row>
    <row r="40" spans="3:24" ht="16.5" x14ac:dyDescent="0.3">
      <c r="C40" s="216"/>
      <c r="D40" s="238" t="s">
        <v>200</v>
      </c>
      <c r="E40" s="207"/>
      <c r="F40" s="223">
        <v>35</v>
      </c>
      <c r="G40" s="207" t="s">
        <v>210</v>
      </c>
      <c r="H40" s="207" t="s">
        <v>211</v>
      </c>
      <c r="I40" s="207" t="str">
        <f>K12</f>
        <v>geringe Gefährung</v>
      </c>
      <c r="J40" s="218" t="s">
        <v>205</v>
      </c>
      <c r="K40" s="226">
        <v>50</v>
      </c>
      <c r="L40" s="207" t="s">
        <v>210</v>
      </c>
      <c r="M40" s="217"/>
      <c r="R40" s="208"/>
      <c r="S40" s="143"/>
      <c r="T40" s="212"/>
      <c r="U40" s="212"/>
      <c r="V40" s="212"/>
      <c r="W40" s="208"/>
      <c r="X40" s="208"/>
    </row>
    <row r="41" spans="3:24" ht="16.5" x14ac:dyDescent="0.3">
      <c r="C41" s="216"/>
      <c r="D41" s="238" t="s">
        <v>201</v>
      </c>
      <c r="E41" s="207"/>
      <c r="F41" s="223">
        <v>55</v>
      </c>
      <c r="G41" s="207" t="s">
        <v>210</v>
      </c>
      <c r="H41" s="207" t="s">
        <v>211</v>
      </c>
      <c r="I41" s="207" t="str">
        <f>K15</f>
        <v>mittelere Gefährung</v>
      </c>
      <c r="J41" s="218" t="s">
        <v>205</v>
      </c>
      <c r="K41" s="226">
        <v>66.7</v>
      </c>
      <c r="L41" s="207" t="s">
        <v>210</v>
      </c>
      <c r="M41" s="217"/>
      <c r="R41" s="208"/>
      <c r="S41" s="143"/>
      <c r="T41" s="212"/>
      <c r="U41" s="212"/>
      <c r="V41" s="212"/>
      <c r="W41" s="208"/>
      <c r="X41" s="208"/>
    </row>
    <row r="42" spans="3:24" ht="16.5" x14ac:dyDescent="0.3">
      <c r="C42" s="216"/>
      <c r="D42" s="238" t="s">
        <v>202</v>
      </c>
      <c r="E42" s="207"/>
      <c r="F42" s="232">
        <v>60</v>
      </c>
      <c r="G42" s="207" t="s">
        <v>210</v>
      </c>
      <c r="H42" s="207" t="s">
        <v>211</v>
      </c>
      <c r="I42" s="207" t="str">
        <f>K18</f>
        <v>große Gefährung</v>
      </c>
      <c r="J42" s="218" t="s">
        <v>205</v>
      </c>
      <c r="K42" s="226">
        <v>58.3</v>
      </c>
      <c r="L42" s="207" t="s">
        <v>210</v>
      </c>
      <c r="M42" s="217"/>
      <c r="R42" s="208"/>
      <c r="S42" s="210"/>
      <c r="T42" s="212"/>
      <c r="U42" s="212"/>
      <c r="V42" s="212"/>
      <c r="W42" s="208"/>
      <c r="X42" s="208"/>
    </row>
    <row r="43" spans="3:24" ht="16.5" x14ac:dyDescent="0.3">
      <c r="C43" s="219"/>
      <c r="D43" s="240"/>
      <c r="E43" s="187"/>
      <c r="F43" s="224"/>
      <c r="G43" s="187"/>
      <c r="H43" s="187"/>
      <c r="I43" s="187"/>
      <c r="J43" s="220"/>
      <c r="K43" s="236"/>
      <c r="L43" s="187"/>
      <c r="M43" s="221"/>
      <c r="R43" s="208"/>
      <c r="S43" s="143"/>
      <c r="T43" s="212"/>
      <c r="U43" s="212"/>
      <c r="V43" s="212"/>
      <c r="W43" s="208"/>
      <c r="X43" s="208"/>
    </row>
    <row r="44" spans="3:24" x14ac:dyDescent="0.2">
      <c r="R44" s="208"/>
      <c r="S44" s="143"/>
      <c r="T44" s="212"/>
      <c r="U44" s="212"/>
      <c r="V44" s="212"/>
      <c r="W44" s="208"/>
      <c r="X44" s="208"/>
    </row>
    <row r="45" spans="3:24" ht="38.25" customHeight="1" x14ac:dyDescent="0.2">
      <c r="C45" s="384" t="s">
        <v>212</v>
      </c>
      <c r="D45" s="385"/>
      <c r="E45" s="385"/>
      <c r="F45" s="385"/>
      <c r="G45" s="385"/>
      <c r="H45" s="385"/>
      <c r="I45" s="385"/>
      <c r="J45" s="385"/>
      <c r="K45" s="385"/>
      <c r="L45" s="385"/>
      <c r="M45" s="386"/>
      <c r="R45" s="208"/>
      <c r="S45" s="213"/>
      <c r="T45" s="382"/>
      <c r="U45" s="382"/>
      <c r="V45" s="382"/>
      <c r="W45" s="208"/>
      <c r="X45" s="208"/>
    </row>
    <row r="46" spans="3:24" ht="28.5" x14ac:dyDescent="0.2">
      <c r="C46" s="235"/>
      <c r="D46" s="237"/>
      <c r="E46" s="207"/>
      <c r="F46" s="207"/>
      <c r="G46" s="207"/>
      <c r="H46" s="207"/>
      <c r="I46" s="225" t="s">
        <v>214</v>
      </c>
      <c r="J46" s="207"/>
      <c r="K46" s="207"/>
      <c r="L46" s="207"/>
      <c r="M46" s="217"/>
      <c r="R46" s="208"/>
      <c r="S46" s="211"/>
      <c r="T46" s="143"/>
      <c r="U46" s="143"/>
      <c r="V46" s="143"/>
      <c r="W46" s="208"/>
      <c r="X46" s="208"/>
    </row>
    <row r="47" spans="3:24" ht="16.5" x14ac:dyDescent="0.3">
      <c r="C47" s="216"/>
      <c r="D47" s="238" t="s">
        <v>198</v>
      </c>
      <c r="E47" s="207"/>
      <c r="F47" s="226">
        <f>K38</f>
        <v>75</v>
      </c>
      <c r="G47" s="207" t="s">
        <v>210</v>
      </c>
      <c r="H47" s="227" t="s">
        <v>213</v>
      </c>
      <c r="I47" s="228">
        <v>0.3</v>
      </c>
      <c r="J47" s="229" t="s">
        <v>196</v>
      </c>
      <c r="K47" s="230">
        <f>F47*I47</f>
        <v>22.5</v>
      </c>
      <c r="L47" s="207" t="s">
        <v>210</v>
      </c>
      <c r="M47" s="217"/>
      <c r="R47" s="208"/>
      <c r="S47" s="211"/>
      <c r="T47" s="143"/>
      <c r="U47" s="143"/>
      <c r="V47" s="143"/>
      <c r="W47" s="208"/>
      <c r="X47" s="208"/>
    </row>
    <row r="48" spans="3:24" ht="16.5" x14ac:dyDescent="0.3">
      <c r="C48" s="216"/>
      <c r="D48" s="238" t="s">
        <v>199</v>
      </c>
      <c r="E48" s="207"/>
      <c r="F48" s="226">
        <f>K39</f>
        <v>100</v>
      </c>
      <c r="G48" s="207" t="s">
        <v>210</v>
      </c>
      <c r="H48" s="227" t="s">
        <v>213</v>
      </c>
      <c r="I48" s="228">
        <v>0.15</v>
      </c>
      <c r="J48" s="229" t="s">
        <v>196</v>
      </c>
      <c r="K48" s="230">
        <f t="shared" ref="K48:K51" si="0">F48*I48</f>
        <v>15</v>
      </c>
      <c r="L48" s="207" t="s">
        <v>210</v>
      </c>
      <c r="M48" s="217"/>
      <c r="R48" s="208"/>
      <c r="S48" s="211"/>
      <c r="T48" s="143"/>
      <c r="U48" s="143"/>
      <c r="V48" s="143"/>
      <c r="W48" s="208"/>
      <c r="X48" s="208"/>
    </row>
    <row r="49" spans="3:24" ht="16.5" x14ac:dyDescent="0.3">
      <c r="C49" s="216"/>
      <c r="D49" s="238" t="s">
        <v>200</v>
      </c>
      <c r="E49" s="207"/>
      <c r="F49" s="226">
        <f>K40</f>
        <v>50</v>
      </c>
      <c r="G49" s="207" t="s">
        <v>210</v>
      </c>
      <c r="H49" s="227" t="s">
        <v>213</v>
      </c>
      <c r="I49" s="228">
        <v>0.1</v>
      </c>
      <c r="J49" s="229" t="s">
        <v>196</v>
      </c>
      <c r="K49" s="230">
        <f t="shared" si="0"/>
        <v>5</v>
      </c>
      <c r="L49" s="207" t="s">
        <v>210</v>
      </c>
      <c r="M49" s="217"/>
      <c r="R49" s="208"/>
      <c r="S49" s="211"/>
      <c r="T49" s="143"/>
      <c r="U49" s="143"/>
      <c r="V49" s="143"/>
      <c r="W49" s="208"/>
      <c r="X49" s="208"/>
    </row>
    <row r="50" spans="3:24" ht="16.5" x14ac:dyDescent="0.3">
      <c r="C50" s="216"/>
      <c r="D50" s="238" t="s">
        <v>201</v>
      </c>
      <c r="E50" s="207"/>
      <c r="F50" s="226">
        <f>K41</f>
        <v>66.7</v>
      </c>
      <c r="G50" s="207" t="s">
        <v>210</v>
      </c>
      <c r="H50" s="227" t="s">
        <v>213</v>
      </c>
      <c r="I50" s="228">
        <v>0.15</v>
      </c>
      <c r="J50" s="229" t="s">
        <v>196</v>
      </c>
      <c r="K50" s="230">
        <f t="shared" si="0"/>
        <v>10.005000000000001</v>
      </c>
      <c r="L50" s="207" t="s">
        <v>210</v>
      </c>
      <c r="M50" s="217"/>
      <c r="R50" s="208"/>
      <c r="S50" s="211"/>
      <c r="T50" s="143"/>
      <c r="U50" s="143"/>
      <c r="V50" s="143"/>
      <c r="W50" s="208"/>
      <c r="X50" s="208"/>
    </row>
    <row r="51" spans="3:24" ht="17.25" thickBot="1" x14ac:dyDescent="0.35">
      <c r="C51" s="216"/>
      <c r="D51" s="238" t="s">
        <v>202</v>
      </c>
      <c r="E51" s="207"/>
      <c r="F51" s="226">
        <f>K42</f>
        <v>58.3</v>
      </c>
      <c r="G51" s="207" t="s">
        <v>210</v>
      </c>
      <c r="H51" s="227" t="s">
        <v>213</v>
      </c>
      <c r="I51" s="228">
        <v>0.3</v>
      </c>
      <c r="J51" s="229" t="s">
        <v>196</v>
      </c>
      <c r="K51" s="215">
        <f t="shared" si="0"/>
        <v>17.489999999999998</v>
      </c>
      <c r="L51" s="214" t="s">
        <v>210</v>
      </c>
      <c r="M51" s="217"/>
      <c r="R51" s="208"/>
      <c r="S51" s="383"/>
      <c r="T51" s="383"/>
      <c r="U51" s="383"/>
      <c r="V51" s="383"/>
      <c r="W51" s="208"/>
      <c r="X51" s="208"/>
    </row>
    <row r="52" spans="3:24" ht="15" thickTop="1" x14ac:dyDescent="0.2">
      <c r="C52" s="219"/>
      <c r="D52" s="240"/>
      <c r="E52" s="187"/>
      <c r="F52" s="187"/>
      <c r="G52" s="187"/>
      <c r="H52" s="187"/>
      <c r="I52" s="187"/>
      <c r="J52" s="187"/>
      <c r="K52" s="231">
        <f>SUM(K47:K51)</f>
        <v>69.995000000000005</v>
      </c>
      <c r="L52" s="187" t="s">
        <v>210</v>
      </c>
      <c r="M52" s="221"/>
      <c r="R52" s="208"/>
      <c r="S52" s="208"/>
      <c r="T52" s="208"/>
      <c r="U52" s="208"/>
      <c r="V52" s="208"/>
      <c r="W52" s="208"/>
      <c r="X52" s="208"/>
    </row>
    <row r="53" spans="3:24" x14ac:dyDescent="0.2">
      <c r="R53" s="208"/>
      <c r="S53" s="208"/>
      <c r="T53" s="208"/>
      <c r="U53" s="208"/>
      <c r="V53" s="208"/>
      <c r="W53" s="208"/>
      <c r="X53" s="208"/>
    </row>
    <row r="54" spans="3:24" x14ac:dyDescent="0.2">
      <c r="R54" s="208"/>
      <c r="S54" s="208"/>
      <c r="T54" s="208"/>
      <c r="U54" s="208"/>
      <c r="V54" s="208"/>
      <c r="W54" s="208"/>
      <c r="X54" s="208"/>
    </row>
    <row r="55" spans="3:24" x14ac:dyDescent="0.2">
      <c r="R55" s="208"/>
      <c r="S55" s="208"/>
      <c r="T55" s="208"/>
      <c r="U55" s="208"/>
      <c r="V55" s="208"/>
      <c r="W55" s="208"/>
      <c r="X55" s="208"/>
    </row>
    <row r="56" spans="3:24" x14ac:dyDescent="0.2">
      <c r="R56" s="208"/>
      <c r="S56" s="208"/>
      <c r="T56" s="208"/>
      <c r="U56" s="208"/>
      <c r="V56" s="208"/>
      <c r="W56" s="208"/>
      <c r="X56" s="208"/>
    </row>
  </sheetData>
  <sheetProtection password="CA35" sheet="1" objects="1" scenarios="1"/>
  <mergeCells count="21">
    <mergeCell ref="E21:M21"/>
    <mergeCell ref="C3:M3"/>
    <mergeCell ref="E12:I12"/>
    <mergeCell ref="E16:I16"/>
    <mergeCell ref="E18:I18"/>
    <mergeCell ref="E9:I9"/>
    <mergeCell ref="E6:I6"/>
    <mergeCell ref="C5:M5"/>
    <mergeCell ref="E15:I15"/>
    <mergeCell ref="D6:D8"/>
    <mergeCell ref="D18:D21"/>
    <mergeCell ref="D15:D17"/>
    <mergeCell ref="D12:D14"/>
    <mergeCell ref="D9:D11"/>
    <mergeCell ref="T45:V45"/>
    <mergeCell ref="S51:V51"/>
    <mergeCell ref="C36:M36"/>
    <mergeCell ref="C23:M23"/>
    <mergeCell ref="S38:S39"/>
    <mergeCell ref="T38:V38"/>
    <mergeCell ref="C45:M45"/>
  </mergeCells>
  <pageMargins left="0.7" right="0.7" top="0.78740157499999996" bottom="0.78740157499999996" header="0.3" footer="0.3"/>
  <pageSetup paperSize="9" scale="6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2"/>
  <sheetViews>
    <sheetView showGridLines="0" view="pageBreakPreview" topLeftCell="A16" zoomScaleNormal="100" zoomScaleSheetLayoutView="100" workbookViewId="0">
      <selection activeCell="E38" sqref="E38"/>
    </sheetView>
  </sheetViews>
  <sheetFormatPr baseColWidth="10" defaultRowHeight="15" x14ac:dyDescent="0.25"/>
  <cols>
    <col min="1" max="1" width="5.28515625" customWidth="1"/>
    <col min="2" max="2" width="20.5703125" bestFit="1" customWidth="1"/>
  </cols>
  <sheetData>
    <row r="2" spans="2:3" x14ac:dyDescent="0.25">
      <c r="B2" s="244" t="s">
        <v>228</v>
      </c>
      <c r="C2" s="244"/>
    </row>
  </sheetData>
  <sheetProtection password="CA35" sheet="1" objects="1" scenarios="1"/>
  <pageMargins left="0.7" right="0.7" top="0.78740157499999996" bottom="0.78740157499999996" header="0.3" footer="0.3"/>
  <pageSetup paperSize="9" scale="7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8"/>
  <sheetViews>
    <sheetView showGridLines="0" view="pageBreakPreview" topLeftCell="A10" zoomScale="80" zoomScaleNormal="100" zoomScaleSheetLayoutView="80" workbookViewId="0">
      <selection activeCell="B16" sqref="B16:E18"/>
    </sheetView>
  </sheetViews>
  <sheetFormatPr baseColWidth="10" defaultRowHeight="14.25" x14ac:dyDescent="0.2"/>
  <cols>
    <col min="1" max="1" width="3.140625" style="95" customWidth="1"/>
    <col min="2" max="2" width="22.5703125" style="95" customWidth="1"/>
    <col min="3" max="3" width="17.5703125" style="95" customWidth="1"/>
    <col min="4" max="4" width="19.28515625" style="95" customWidth="1"/>
    <col min="5" max="5" width="21.140625" style="95" customWidth="1"/>
    <col min="6" max="6" width="3.140625" style="95" customWidth="1"/>
    <col min="7" max="16384" width="11.42578125" style="95"/>
  </cols>
  <sheetData>
    <row r="1" spans="2:5" ht="16.5" customHeight="1" x14ac:dyDescent="0.2"/>
    <row r="2" spans="2:5" ht="34.5" customHeight="1" x14ac:dyDescent="0.2">
      <c r="B2" s="414" t="s">
        <v>251</v>
      </c>
      <c r="C2" s="414"/>
      <c r="D2" s="414"/>
      <c r="E2" s="414"/>
    </row>
    <row r="3" spans="2:5" ht="15" thickBot="1" x14ac:dyDescent="0.25"/>
    <row r="4" spans="2:5" x14ac:dyDescent="0.2">
      <c r="B4" s="175" t="s">
        <v>229</v>
      </c>
      <c r="C4" s="404" t="s">
        <v>231</v>
      </c>
      <c r="D4" s="405"/>
      <c r="E4" s="406"/>
    </row>
    <row r="5" spans="2:5" ht="21" customHeight="1" thickBot="1" x14ac:dyDescent="0.25">
      <c r="B5" s="265" t="s">
        <v>179</v>
      </c>
      <c r="C5" s="407"/>
      <c r="D5" s="408"/>
      <c r="E5" s="409"/>
    </row>
    <row r="6" spans="2:5" ht="30.75" customHeight="1" thickBot="1" x14ac:dyDescent="0.25">
      <c r="B6" s="129" t="s">
        <v>230</v>
      </c>
      <c r="C6" s="250" t="s">
        <v>232</v>
      </c>
      <c r="D6" s="250" t="s">
        <v>153</v>
      </c>
      <c r="E6" s="250" t="s">
        <v>154</v>
      </c>
    </row>
    <row r="7" spans="2:5" x14ac:dyDescent="0.2">
      <c r="B7" s="410" t="s">
        <v>254</v>
      </c>
      <c r="C7" s="245" t="s">
        <v>233</v>
      </c>
      <c r="D7" s="245" t="s">
        <v>235</v>
      </c>
      <c r="E7" s="245" t="s">
        <v>237</v>
      </c>
    </row>
    <row r="8" spans="2:5" ht="51.75" thickBot="1" x14ac:dyDescent="0.25">
      <c r="B8" s="411"/>
      <c r="C8" s="246" t="s">
        <v>234</v>
      </c>
      <c r="D8" s="246" t="s">
        <v>236</v>
      </c>
      <c r="E8" s="246" t="s">
        <v>238</v>
      </c>
    </row>
    <row r="9" spans="2:5" ht="90" thickBot="1" x14ac:dyDescent="0.25">
      <c r="B9" s="251" t="s">
        <v>239</v>
      </c>
      <c r="C9" s="246" t="s">
        <v>240</v>
      </c>
      <c r="D9" s="246" t="s">
        <v>241</v>
      </c>
      <c r="E9" s="246" t="s">
        <v>242</v>
      </c>
    </row>
    <row r="10" spans="2:5" ht="26.25" thickBot="1" x14ac:dyDescent="0.25">
      <c r="B10" s="251" t="s">
        <v>243</v>
      </c>
      <c r="C10" s="246" t="s">
        <v>244</v>
      </c>
      <c r="D10" s="246" t="s">
        <v>245</v>
      </c>
      <c r="E10" s="246" t="s">
        <v>246</v>
      </c>
    </row>
    <row r="11" spans="2:5" ht="39" thickBot="1" x14ac:dyDescent="0.25">
      <c r="B11" s="251" t="s">
        <v>255</v>
      </c>
      <c r="C11" s="246" t="s">
        <v>247</v>
      </c>
      <c r="D11" s="246" t="s">
        <v>248</v>
      </c>
      <c r="E11" s="246" t="s">
        <v>249</v>
      </c>
    </row>
    <row r="13" spans="2:5" ht="39.75" customHeight="1" x14ac:dyDescent="0.2">
      <c r="B13" s="412" t="s">
        <v>250</v>
      </c>
      <c r="C13" s="413"/>
      <c r="D13" s="413"/>
      <c r="E13" s="413"/>
    </row>
    <row r="14" spans="2:5" x14ac:dyDescent="0.2">
      <c r="B14" s="247"/>
      <c r="C14" s="248"/>
      <c r="D14" s="248"/>
      <c r="E14" s="248"/>
    </row>
    <row r="15" spans="2:5" ht="16.5" customHeight="1" x14ac:dyDescent="0.25">
      <c r="B15" s="249" t="s">
        <v>253</v>
      </c>
    </row>
    <row r="16" spans="2:5" ht="409.5" customHeight="1" x14ac:dyDescent="0.2">
      <c r="B16" s="415" t="s">
        <v>252</v>
      </c>
      <c r="C16" s="415"/>
      <c r="D16" s="415"/>
      <c r="E16" s="415"/>
    </row>
    <row r="17" spans="2:5" x14ac:dyDescent="0.2">
      <c r="B17" s="415"/>
      <c r="C17" s="415"/>
      <c r="D17" s="415"/>
      <c r="E17" s="415"/>
    </row>
    <row r="18" spans="2:5" ht="42" customHeight="1" x14ac:dyDescent="0.2">
      <c r="B18" s="415"/>
      <c r="C18" s="415"/>
      <c r="D18" s="415"/>
      <c r="E18" s="415"/>
    </row>
  </sheetData>
  <sheetProtection password="CA35" sheet="1" objects="1" scenarios="1"/>
  <mergeCells count="5">
    <mergeCell ref="C4:E5"/>
    <mergeCell ref="B7:B8"/>
    <mergeCell ref="B13:E13"/>
    <mergeCell ref="B2:E2"/>
    <mergeCell ref="B16:E18"/>
  </mergeCells>
  <pageMargins left="0.7" right="0.7" top="0.78740157499999996" bottom="0.78740157499999996"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952"/>
  <sheetViews>
    <sheetView zoomScale="80" zoomScaleNormal="80" workbookViewId="0">
      <selection activeCell="C14" sqref="C14"/>
    </sheetView>
  </sheetViews>
  <sheetFormatPr baseColWidth="10" defaultRowHeight="15" outlineLevelRow="1" x14ac:dyDescent="0.25"/>
  <cols>
    <col min="2" max="2" width="13.140625" customWidth="1"/>
    <col min="3" max="3" width="23.85546875" customWidth="1"/>
    <col min="4" max="4" width="10.140625" customWidth="1"/>
    <col min="5" max="5" width="23.42578125" customWidth="1"/>
    <col min="6" max="6" width="9.7109375" customWidth="1"/>
    <col min="7" max="7" width="22" customWidth="1"/>
    <col min="8" max="8" width="8.28515625" customWidth="1"/>
  </cols>
  <sheetData>
    <row r="1" spans="2:8" ht="15.75" thickBot="1" x14ac:dyDescent="0.3"/>
    <row r="2" spans="2:8" ht="15.75" customHeight="1" thickBot="1" x14ac:dyDescent="0.3">
      <c r="B2" s="367" t="s">
        <v>150</v>
      </c>
      <c r="C2" s="369" t="s">
        <v>151</v>
      </c>
      <c r="D2" s="370"/>
      <c r="E2" s="370"/>
      <c r="F2" s="370"/>
      <c r="G2" s="370"/>
      <c r="H2" s="371"/>
    </row>
    <row r="3" spans="2:8" ht="15.75" thickBot="1" x14ac:dyDescent="0.3">
      <c r="B3" s="368"/>
      <c r="C3" s="122" t="s">
        <v>152</v>
      </c>
      <c r="D3" s="122" t="s">
        <v>7</v>
      </c>
      <c r="E3" s="123" t="s">
        <v>153</v>
      </c>
      <c r="F3" s="123" t="s">
        <v>7</v>
      </c>
      <c r="G3" s="123" t="s">
        <v>154</v>
      </c>
      <c r="H3" s="123" t="s">
        <v>7</v>
      </c>
    </row>
    <row r="4" spans="2:8" ht="15.75" thickBot="1" x14ac:dyDescent="0.3">
      <c r="B4" s="171"/>
      <c r="C4" s="125" t="s">
        <v>155</v>
      </c>
      <c r="D4" s="125"/>
      <c r="E4" s="125" t="s">
        <v>156</v>
      </c>
      <c r="F4" s="125"/>
      <c r="G4" s="125" t="s">
        <v>157</v>
      </c>
      <c r="H4" s="125"/>
    </row>
    <row r="5" spans="2:8" ht="15.75" thickBot="1" x14ac:dyDescent="0.3">
      <c r="B5" s="127">
        <v>100</v>
      </c>
      <c r="C5" s="140">
        <v>150</v>
      </c>
      <c r="D5" s="141" t="b">
        <f>IF(AND('ANLAGE B6 Widerstandsfähigkeit '!$E$7="Windzone 1",'ANLAGE B6 Widerstandsfähigkeit '!$F$7=C5),B5)</f>
        <v>0</v>
      </c>
      <c r="E5" s="140"/>
      <c r="F5" s="172"/>
      <c r="G5" s="140"/>
      <c r="H5" s="173"/>
    </row>
    <row r="6" spans="2:8" ht="15.75" outlineLevel="1" thickBot="1" x14ac:dyDescent="0.3">
      <c r="B6" s="127">
        <v>100</v>
      </c>
      <c r="C6" s="140">
        <v>149</v>
      </c>
      <c r="D6" s="141" t="b">
        <f>IF(AND('ANLAGE B6 Widerstandsfähigkeit '!$E$7="Windzone 1",'ANLAGE B6 Widerstandsfähigkeit '!$F$7=C6),B6)</f>
        <v>0</v>
      </c>
      <c r="E6" s="140"/>
      <c r="F6" s="172"/>
      <c r="G6" s="140"/>
      <c r="H6" s="173"/>
    </row>
    <row r="7" spans="2:8" ht="15.75" outlineLevel="1" thickBot="1" x14ac:dyDescent="0.3">
      <c r="B7" s="127">
        <v>100</v>
      </c>
      <c r="C7" s="140">
        <v>148</v>
      </c>
      <c r="D7" s="141" t="b">
        <f>IF(AND('ANLAGE B6 Widerstandsfähigkeit '!$E$7="Windzone 1",'ANLAGE B6 Widerstandsfähigkeit '!$F$7=C7),B7)</f>
        <v>0</v>
      </c>
      <c r="E7" s="140"/>
      <c r="F7" s="172"/>
      <c r="G7" s="140"/>
      <c r="H7" s="173"/>
    </row>
    <row r="8" spans="2:8" ht="15.75" outlineLevel="1" thickBot="1" x14ac:dyDescent="0.3">
      <c r="B8" s="127">
        <v>100</v>
      </c>
      <c r="C8" s="140">
        <v>147</v>
      </c>
      <c r="D8" s="141" t="b">
        <f>IF(AND('ANLAGE B6 Widerstandsfähigkeit '!$E$7="Windzone 1",'ANLAGE B6 Widerstandsfähigkeit '!$F$7=C8),B8)</f>
        <v>0</v>
      </c>
      <c r="E8" s="140"/>
      <c r="F8" s="172"/>
      <c r="G8" s="140"/>
      <c r="H8" s="173"/>
    </row>
    <row r="9" spans="2:8" ht="15.75" outlineLevel="1" thickBot="1" x14ac:dyDescent="0.3">
      <c r="B9" s="127">
        <v>100</v>
      </c>
      <c r="C9" s="140">
        <v>146</v>
      </c>
      <c r="D9" s="141" t="b">
        <f>IF(AND('ANLAGE B6 Widerstandsfähigkeit '!$E$7="Windzone 1",'ANLAGE B6 Widerstandsfähigkeit '!$F$7=C9),B9)</f>
        <v>0</v>
      </c>
      <c r="E9" s="140"/>
      <c r="F9" s="172"/>
      <c r="G9" s="140"/>
      <c r="H9" s="173"/>
    </row>
    <row r="10" spans="2:8" ht="15.75" outlineLevel="1" thickBot="1" x14ac:dyDescent="0.3">
      <c r="B10" s="127">
        <v>100</v>
      </c>
      <c r="C10" s="140">
        <v>145</v>
      </c>
      <c r="D10" s="141" t="b">
        <f>IF(AND('ANLAGE B6 Widerstandsfähigkeit '!$E$7="Windzone 1",'ANLAGE B6 Widerstandsfähigkeit '!$F$7=C10),B10)</f>
        <v>0</v>
      </c>
      <c r="E10" s="140"/>
      <c r="F10" s="172"/>
      <c r="G10" s="140"/>
      <c r="H10" s="173"/>
    </row>
    <row r="11" spans="2:8" ht="15.75" outlineLevel="1" thickBot="1" x14ac:dyDescent="0.3">
      <c r="B11" s="127">
        <v>100</v>
      </c>
      <c r="C11" s="140">
        <v>144</v>
      </c>
      <c r="D11" s="141" t="b">
        <f>IF(AND('ANLAGE B6 Widerstandsfähigkeit '!$E$7="Windzone 1",'ANLAGE B6 Widerstandsfähigkeit '!$F$7=C11),B11)</f>
        <v>0</v>
      </c>
      <c r="E11" s="140"/>
      <c r="F11" s="172"/>
      <c r="G11" s="140"/>
      <c r="H11" s="173"/>
    </row>
    <row r="12" spans="2:8" ht="15.75" outlineLevel="1" thickBot="1" x14ac:dyDescent="0.3">
      <c r="B12" s="127">
        <v>100</v>
      </c>
      <c r="C12" s="140">
        <v>143</v>
      </c>
      <c r="D12" s="141" t="b">
        <f>IF(AND('ANLAGE B6 Widerstandsfähigkeit '!$E$7="Windzone 1",'ANLAGE B6 Widerstandsfähigkeit '!$F$7=C12),B12)</f>
        <v>0</v>
      </c>
      <c r="E12" s="140"/>
      <c r="F12" s="172"/>
      <c r="G12" s="140"/>
      <c r="H12" s="173"/>
    </row>
    <row r="13" spans="2:8" ht="15.75" outlineLevel="1" thickBot="1" x14ac:dyDescent="0.3">
      <c r="B13" s="127">
        <v>100</v>
      </c>
      <c r="C13" s="140">
        <v>142</v>
      </c>
      <c r="D13" s="141" t="b">
        <f>IF(AND('ANLAGE B6 Widerstandsfähigkeit '!$E$7="Windzone 1",'ANLAGE B6 Widerstandsfähigkeit '!$F$7=C13),B13)</f>
        <v>0</v>
      </c>
      <c r="E13" s="140"/>
      <c r="F13" s="172"/>
      <c r="G13" s="140"/>
      <c r="H13" s="173"/>
    </row>
    <row r="14" spans="2:8" ht="15.75" outlineLevel="1" thickBot="1" x14ac:dyDescent="0.3">
      <c r="B14" s="127">
        <v>100</v>
      </c>
      <c r="C14" s="140">
        <v>141</v>
      </c>
      <c r="D14" s="141" t="b">
        <f>IF(AND('ANLAGE B6 Widerstandsfähigkeit '!$E$7="Windzone 1",'ANLAGE B6 Widerstandsfähigkeit '!$F$7=C14),B14)</f>
        <v>0</v>
      </c>
      <c r="E14" s="140"/>
      <c r="F14" s="172"/>
      <c r="G14" s="140"/>
      <c r="H14" s="173"/>
    </row>
    <row r="15" spans="2:8" ht="15.75" outlineLevel="1" thickBot="1" x14ac:dyDescent="0.3">
      <c r="B15" s="127">
        <v>100</v>
      </c>
      <c r="C15" s="140">
        <v>140</v>
      </c>
      <c r="D15" s="141" t="b">
        <f>IF(AND('ANLAGE B6 Widerstandsfähigkeit '!$E$7="Windzone 1",'ANLAGE B6 Widerstandsfähigkeit '!$F$7=C15),B15)</f>
        <v>0</v>
      </c>
      <c r="E15" s="140"/>
      <c r="F15" s="172"/>
      <c r="G15" s="140"/>
      <c r="H15" s="173"/>
    </row>
    <row r="16" spans="2:8" ht="15.75" outlineLevel="1" thickBot="1" x14ac:dyDescent="0.3">
      <c r="B16" s="127">
        <v>100</v>
      </c>
      <c r="C16" s="140">
        <v>139</v>
      </c>
      <c r="D16" s="141" t="b">
        <f>IF(AND('ANLAGE B6 Widerstandsfähigkeit '!$E$7="Windzone 1",'ANLAGE B6 Widerstandsfähigkeit '!$F$7=C16),B16)</f>
        <v>0</v>
      </c>
      <c r="E16" s="140"/>
      <c r="F16" s="172"/>
      <c r="G16" s="140"/>
      <c r="H16" s="173"/>
    </row>
    <row r="17" spans="2:8" ht="15.75" outlineLevel="1" thickBot="1" x14ac:dyDescent="0.3">
      <c r="B17" s="127">
        <v>100</v>
      </c>
      <c r="C17" s="140">
        <v>138</v>
      </c>
      <c r="D17" s="141" t="b">
        <f>IF(AND('ANLAGE B6 Widerstandsfähigkeit '!$E$7="Windzone 1",'ANLAGE B6 Widerstandsfähigkeit '!$F$7=C17),B17)</f>
        <v>0</v>
      </c>
      <c r="E17" s="140"/>
      <c r="F17" s="172"/>
      <c r="G17" s="140"/>
      <c r="H17" s="173"/>
    </row>
    <row r="18" spans="2:8" ht="15.75" outlineLevel="1" thickBot="1" x14ac:dyDescent="0.3">
      <c r="B18" s="127">
        <v>100</v>
      </c>
      <c r="C18" s="140">
        <v>137</v>
      </c>
      <c r="D18" s="141" t="b">
        <f>IF(AND('ANLAGE B6 Widerstandsfähigkeit '!$E$7="Windzone 1",'ANLAGE B6 Widerstandsfähigkeit '!$F$7=C18),B18)</f>
        <v>0</v>
      </c>
      <c r="E18" s="140"/>
      <c r="F18" s="172"/>
      <c r="G18" s="140"/>
      <c r="H18" s="173"/>
    </row>
    <row r="19" spans="2:8" ht="15.75" outlineLevel="1" thickBot="1" x14ac:dyDescent="0.3">
      <c r="B19" s="127">
        <v>100</v>
      </c>
      <c r="C19" s="140">
        <v>136</v>
      </c>
      <c r="D19" s="141" t="b">
        <f>IF(AND('ANLAGE B6 Widerstandsfähigkeit '!$E$7="Windzone 1",'ANLAGE B6 Widerstandsfähigkeit '!$F$7=C19),B19)</f>
        <v>0</v>
      </c>
      <c r="E19" s="140"/>
      <c r="F19" s="172"/>
      <c r="G19" s="140"/>
      <c r="H19" s="173"/>
    </row>
    <row r="20" spans="2:8" ht="15.75" outlineLevel="1" thickBot="1" x14ac:dyDescent="0.3">
      <c r="B20" s="127">
        <v>100</v>
      </c>
      <c r="C20" s="140">
        <v>135</v>
      </c>
      <c r="D20" s="141" t="b">
        <f>IF(AND('ANLAGE B6 Widerstandsfähigkeit '!$E$7="Windzone 1",'ANLAGE B6 Widerstandsfähigkeit '!$F$7=C20),B20)</f>
        <v>0</v>
      </c>
      <c r="E20" s="140"/>
      <c r="F20" s="172"/>
      <c r="G20" s="140"/>
      <c r="H20" s="173"/>
    </row>
    <row r="21" spans="2:8" ht="15.75" outlineLevel="1" thickBot="1" x14ac:dyDescent="0.3">
      <c r="B21" s="127">
        <v>100</v>
      </c>
      <c r="C21" s="140">
        <v>134</v>
      </c>
      <c r="D21" s="141" t="b">
        <f>IF(AND('ANLAGE B6 Widerstandsfähigkeit '!$E$7="Windzone 1",'ANLAGE B6 Widerstandsfähigkeit '!$F$7=C21),B21)</f>
        <v>0</v>
      </c>
      <c r="E21" s="140"/>
      <c r="F21" s="172"/>
      <c r="G21" s="140"/>
      <c r="H21" s="173"/>
    </row>
    <row r="22" spans="2:8" ht="15.75" outlineLevel="1" thickBot="1" x14ac:dyDescent="0.3">
      <c r="B22" s="127">
        <v>100</v>
      </c>
      <c r="C22" s="140">
        <v>133</v>
      </c>
      <c r="D22" s="141" t="b">
        <f>IF(AND('ANLAGE B6 Widerstandsfähigkeit '!$E$7="Windzone 1",'ANLAGE B6 Widerstandsfähigkeit '!$F$7=C22),B22)</f>
        <v>0</v>
      </c>
      <c r="E22" s="140"/>
      <c r="F22" s="172"/>
      <c r="G22" s="140"/>
      <c r="H22" s="173"/>
    </row>
    <row r="23" spans="2:8" ht="15.75" outlineLevel="1" thickBot="1" x14ac:dyDescent="0.3">
      <c r="B23" s="127">
        <v>100</v>
      </c>
      <c r="C23" s="140">
        <v>132</v>
      </c>
      <c r="D23" s="141" t="b">
        <f>IF(AND('ANLAGE B6 Widerstandsfähigkeit '!$E$7="Windzone 1",'ANLAGE B6 Widerstandsfähigkeit '!$F$7=C23),B23)</f>
        <v>0</v>
      </c>
      <c r="E23" s="140"/>
      <c r="F23" s="172"/>
      <c r="G23" s="140"/>
      <c r="H23" s="173"/>
    </row>
    <row r="24" spans="2:8" ht="15.75" outlineLevel="1" thickBot="1" x14ac:dyDescent="0.3">
      <c r="B24" s="127">
        <v>100</v>
      </c>
      <c r="C24" s="140">
        <v>131</v>
      </c>
      <c r="D24" s="141" t="b">
        <f>IF(AND('ANLAGE B6 Widerstandsfähigkeit '!$E$7="Windzone 1",'ANLAGE B6 Widerstandsfähigkeit '!$F$7=C24),B24)</f>
        <v>0</v>
      </c>
      <c r="E24" s="140"/>
      <c r="F24" s="172"/>
      <c r="G24" s="140"/>
      <c r="H24" s="173"/>
    </row>
    <row r="25" spans="2:8" ht="15.75" outlineLevel="1" thickBot="1" x14ac:dyDescent="0.3">
      <c r="B25" s="127">
        <v>100</v>
      </c>
      <c r="C25" s="140">
        <v>130</v>
      </c>
      <c r="D25" s="141" t="b">
        <f>IF(AND('ANLAGE B6 Widerstandsfähigkeit '!$E$7="Windzone 1",'ANLAGE B6 Widerstandsfähigkeit '!$F$7=C25),B25)</f>
        <v>0</v>
      </c>
      <c r="E25" s="140">
        <v>150</v>
      </c>
      <c r="F25" s="141" t="b">
        <f>IF(AND('ANLAGE B6 Widerstandsfähigkeit '!$E$7="Windzone 2",'ANLAGE B6 Widerstandsfähigkeit '!$F$7=E25),B25)</f>
        <v>0</v>
      </c>
      <c r="G25" s="140"/>
      <c r="H25" s="141">
        <f>IF(AND('ANLAGE B6 Widerstandsfähigkeit '!$E$7="Windzone 3 und 4",'ANLAGE B6 Widerstandsfähigkeit '!$F$7=G25),B25)</f>
        <v>100</v>
      </c>
    </row>
    <row r="26" spans="2:8" ht="15.75" outlineLevel="1" thickBot="1" x14ac:dyDescent="0.3">
      <c r="B26" s="127">
        <v>100</v>
      </c>
      <c r="C26" s="140">
        <v>129</v>
      </c>
      <c r="D26" s="141" t="b">
        <f>IF(AND('ANLAGE B6 Widerstandsfähigkeit '!$E$7="Windzone 1",'ANLAGE B6 Widerstandsfähigkeit '!$F$7=C26),B26)</f>
        <v>0</v>
      </c>
      <c r="E26" s="140">
        <v>149</v>
      </c>
      <c r="F26" s="141" t="b">
        <f>IF(AND('ANLAGE B6 Widerstandsfähigkeit '!$E$7="Windzone 2",'ANLAGE B6 Widerstandsfähigkeit '!$F$7=E26),B26)</f>
        <v>0</v>
      </c>
      <c r="G26" s="140"/>
      <c r="H26" s="141">
        <f>IF(AND('ANLAGE B6 Widerstandsfähigkeit '!$E$7="Windzone 3 und 4",'ANLAGE B6 Widerstandsfähigkeit '!$F$7=G26),B26)</f>
        <v>100</v>
      </c>
    </row>
    <row r="27" spans="2:8" ht="15.75" outlineLevel="1" thickBot="1" x14ac:dyDescent="0.3">
      <c r="B27" s="127">
        <v>100</v>
      </c>
      <c r="C27" s="140">
        <v>128</v>
      </c>
      <c r="D27" s="141" t="b">
        <f>IF(AND('ANLAGE B6 Widerstandsfähigkeit '!$E$7="Windzone 1",'ANLAGE B6 Widerstandsfähigkeit '!$F$7=C27),B27)</f>
        <v>0</v>
      </c>
      <c r="E27" s="140">
        <v>148</v>
      </c>
      <c r="F27" s="141" t="b">
        <f>IF(AND('ANLAGE B6 Widerstandsfähigkeit '!$E$7="Windzone 2",'ANLAGE B6 Widerstandsfähigkeit '!$F$7=E27),B27)</f>
        <v>0</v>
      </c>
      <c r="G27" s="140"/>
      <c r="H27" s="141">
        <f>IF(AND('ANLAGE B6 Widerstandsfähigkeit '!$E$7="Windzone 3 und 4",'ANLAGE B6 Widerstandsfähigkeit '!$F$7=G27),B27)</f>
        <v>100</v>
      </c>
    </row>
    <row r="28" spans="2:8" ht="15.75" outlineLevel="1" thickBot="1" x14ac:dyDescent="0.3">
      <c r="B28" s="127">
        <v>100</v>
      </c>
      <c r="C28" s="140">
        <v>127</v>
      </c>
      <c r="D28" s="141" t="b">
        <f>IF(AND('ANLAGE B6 Widerstandsfähigkeit '!$E$7="Windzone 1",'ANLAGE B6 Widerstandsfähigkeit '!$F$7=C28),B28)</f>
        <v>0</v>
      </c>
      <c r="E28" s="140">
        <v>147</v>
      </c>
      <c r="F28" s="141" t="b">
        <f>IF(AND('ANLAGE B6 Widerstandsfähigkeit '!$E$7="Windzone 2",'ANLAGE B6 Widerstandsfähigkeit '!$F$7=E28),B28)</f>
        <v>0</v>
      </c>
      <c r="G28" s="140"/>
      <c r="H28" s="141">
        <f>IF(AND('ANLAGE B6 Widerstandsfähigkeit '!$E$7="Windzone 3 und 4",'ANLAGE B6 Widerstandsfähigkeit '!$F$7=G28),B28)</f>
        <v>100</v>
      </c>
    </row>
    <row r="29" spans="2:8" ht="15.75" outlineLevel="1" thickBot="1" x14ac:dyDescent="0.3">
      <c r="B29" s="127">
        <v>100</v>
      </c>
      <c r="C29" s="140">
        <v>126</v>
      </c>
      <c r="D29" s="141" t="b">
        <f>IF(AND('ANLAGE B6 Widerstandsfähigkeit '!$E$7="Windzone 1",'ANLAGE B6 Widerstandsfähigkeit '!$F$7=C29),B29)</f>
        <v>0</v>
      </c>
      <c r="E29" s="140">
        <v>146</v>
      </c>
      <c r="F29" s="141" t="b">
        <f>IF(AND('ANLAGE B6 Widerstandsfähigkeit '!$E$7="Windzone 2",'ANLAGE B6 Widerstandsfähigkeit '!$F$7=E29),B29)</f>
        <v>0</v>
      </c>
      <c r="G29" s="140"/>
      <c r="H29" s="141">
        <f>IF(AND('ANLAGE B6 Widerstandsfähigkeit '!$E$7="Windzone 3 und 4",'ANLAGE B6 Widerstandsfähigkeit '!$F$7=G29),B29)</f>
        <v>100</v>
      </c>
    </row>
    <row r="30" spans="2:8" ht="15.75" outlineLevel="1" thickBot="1" x14ac:dyDescent="0.3">
      <c r="B30" s="127">
        <v>100</v>
      </c>
      <c r="C30" s="140">
        <v>125</v>
      </c>
      <c r="D30" s="141" t="b">
        <f>IF(AND('ANLAGE B6 Widerstandsfähigkeit '!$E$7="Windzone 1",'ANLAGE B6 Widerstandsfähigkeit '!$F$7=C30),B30)</f>
        <v>0</v>
      </c>
      <c r="E30" s="140">
        <v>145</v>
      </c>
      <c r="F30" s="141" t="b">
        <f>IF(AND('ANLAGE B6 Widerstandsfähigkeit '!$E$7="Windzone 2",'ANLAGE B6 Widerstandsfähigkeit '!$F$7=E30),B30)</f>
        <v>0</v>
      </c>
      <c r="G30" s="140"/>
      <c r="H30" s="141">
        <f>IF(AND('ANLAGE B6 Widerstandsfähigkeit '!$E$7="Windzone 3 und 4",'ANLAGE B6 Widerstandsfähigkeit '!$F$7=G30),B30)</f>
        <v>100</v>
      </c>
    </row>
    <row r="31" spans="2:8" ht="15.75" outlineLevel="1" thickBot="1" x14ac:dyDescent="0.3">
      <c r="B31" s="127">
        <v>100</v>
      </c>
      <c r="C31" s="140">
        <v>124</v>
      </c>
      <c r="D31" s="141" t="b">
        <f>IF(AND('ANLAGE B6 Widerstandsfähigkeit '!$E$7="Windzone 1",'ANLAGE B6 Widerstandsfähigkeit '!$F$7=C31),B31)</f>
        <v>0</v>
      </c>
      <c r="E31" s="140">
        <v>144</v>
      </c>
      <c r="F31" s="141" t="b">
        <f>IF(AND('ANLAGE B6 Widerstandsfähigkeit '!$E$7="Windzone 2",'ANLAGE B6 Widerstandsfähigkeit '!$F$7=E31),B31)</f>
        <v>0</v>
      </c>
      <c r="G31" s="140"/>
      <c r="H31" s="141">
        <f>IF(AND('ANLAGE B6 Widerstandsfähigkeit '!$E$7="Windzone 3 und 4",'ANLAGE B6 Widerstandsfähigkeit '!$F$7=G31),B31)</f>
        <v>100</v>
      </c>
    </row>
    <row r="32" spans="2:8" ht="15.75" outlineLevel="1" thickBot="1" x14ac:dyDescent="0.3">
      <c r="B32" s="127">
        <v>100</v>
      </c>
      <c r="C32" s="140">
        <v>123</v>
      </c>
      <c r="D32" s="141" t="b">
        <f>IF(AND('ANLAGE B6 Widerstandsfähigkeit '!$E$7="Windzone 1",'ANLAGE B6 Widerstandsfähigkeit '!$F$7=C32),B32)</f>
        <v>0</v>
      </c>
      <c r="E32" s="140">
        <v>143</v>
      </c>
      <c r="F32" s="141" t="b">
        <f>IF(AND('ANLAGE B6 Widerstandsfähigkeit '!$E$7="Windzone 2",'ANLAGE B6 Widerstandsfähigkeit '!$F$7=E32),B32)</f>
        <v>0</v>
      </c>
      <c r="G32" s="140"/>
      <c r="H32" s="141">
        <f>IF(AND('ANLAGE B6 Widerstandsfähigkeit '!$E$7="Windzone 3 und 4",'ANLAGE B6 Widerstandsfähigkeit '!$F$7=G32),B32)</f>
        <v>100</v>
      </c>
    </row>
    <row r="33" spans="2:8" ht="15.75" outlineLevel="1" thickBot="1" x14ac:dyDescent="0.3">
      <c r="B33" s="127">
        <v>100</v>
      </c>
      <c r="C33" s="140">
        <v>122</v>
      </c>
      <c r="D33" s="141" t="b">
        <f>IF(AND('ANLAGE B6 Widerstandsfähigkeit '!$E$7="Windzone 1",'ANLAGE B6 Widerstandsfähigkeit '!$F$7=C33),B33)</f>
        <v>0</v>
      </c>
      <c r="E33" s="140">
        <v>142</v>
      </c>
      <c r="F33" s="141" t="b">
        <f>IF(AND('ANLAGE B6 Widerstandsfähigkeit '!$E$7="Windzone 2",'ANLAGE B6 Widerstandsfähigkeit '!$F$7=E33),B33)</f>
        <v>0</v>
      </c>
      <c r="G33" s="140"/>
      <c r="H33" s="141">
        <f>IF(AND('ANLAGE B6 Widerstandsfähigkeit '!$E$7="Windzone 3 und 4",'ANLAGE B6 Widerstandsfähigkeit '!$F$7=G33),B33)</f>
        <v>100</v>
      </c>
    </row>
    <row r="34" spans="2:8" ht="15.75" outlineLevel="1" thickBot="1" x14ac:dyDescent="0.3">
      <c r="B34" s="127">
        <v>100</v>
      </c>
      <c r="C34" s="140">
        <v>121</v>
      </c>
      <c r="D34" s="141" t="b">
        <f>IF(AND('ANLAGE B6 Widerstandsfähigkeit '!$E$7="Windzone 1",'ANLAGE B6 Widerstandsfähigkeit '!$F$7=C34),B34)</f>
        <v>0</v>
      </c>
      <c r="E34" s="140">
        <v>141</v>
      </c>
      <c r="F34" s="141" t="b">
        <f>IF(AND('ANLAGE B6 Widerstandsfähigkeit '!$E$7="Windzone 2",'ANLAGE B6 Widerstandsfähigkeit '!$F$7=E34),B34)</f>
        <v>0</v>
      </c>
      <c r="G34" s="140"/>
      <c r="H34" s="141">
        <f>IF(AND('ANLAGE B6 Widerstandsfähigkeit '!$E$7="Windzone 3 und 4",'ANLAGE B6 Widerstandsfähigkeit '!$F$7=G34),B34)</f>
        <v>100</v>
      </c>
    </row>
    <row r="35" spans="2:8" ht="15.75" outlineLevel="1" thickBot="1" x14ac:dyDescent="0.3">
      <c r="B35" s="127">
        <v>100</v>
      </c>
      <c r="C35" s="140">
        <v>120</v>
      </c>
      <c r="D35" s="141" t="b">
        <f>IF(AND('ANLAGE B6 Widerstandsfähigkeit '!$E$7="Windzone 1",'ANLAGE B6 Widerstandsfähigkeit '!$F$7=C35),B35)</f>
        <v>0</v>
      </c>
      <c r="E35" s="140">
        <v>140</v>
      </c>
      <c r="F35" s="141" t="b">
        <f>IF(AND('ANLAGE B6 Widerstandsfähigkeit '!$E$7="Windzone 2",'ANLAGE B6 Widerstandsfähigkeit '!$F$7=E35),B35)</f>
        <v>0</v>
      </c>
      <c r="G35" s="140">
        <v>150</v>
      </c>
      <c r="H35" s="141" t="b">
        <f>IF(AND('ANLAGE B6 Widerstandsfähigkeit '!$E$7="Windzone 3 und 4",'ANLAGE B6 Widerstandsfähigkeit '!$F$7=G35),B35)</f>
        <v>0</v>
      </c>
    </row>
    <row r="36" spans="2:8" ht="15.75" outlineLevel="1" thickBot="1" x14ac:dyDescent="0.3">
      <c r="B36" s="127">
        <v>100</v>
      </c>
      <c r="C36" s="140">
        <v>119</v>
      </c>
      <c r="D36" s="141" t="b">
        <f>IF(AND('ANLAGE B6 Widerstandsfähigkeit '!$E$7="Windzone 1",'ANLAGE B6 Widerstandsfähigkeit '!$F$7=C36),B36)</f>
        <v>0</v>
      </c>
      <c r="E36" s="140">
        <v>139</v>
      </c>
      <c r="F36" s="141" t="b">
        <f>IF(AND('ANLAGE B6 Widerstandsfähigkeit '!$E$7="Windzone 2",'ANLAGE B6 Widerstandsfähigkeit '!$F$7=E36),B36)</f>
        <v>0</v>
      </c>
      <c r="G36" s="140">
        <v>149</v>
      </c>
      <c r="H36" s="141" t="b">
        <f>IF(AND('ANLAGE B6 Widerstandsfähigkeit '!$E$7="Windzone 3 und 4",'ANLAGE B6 Widerstandsfähigkeit '!$F$7=G36),B36)</f>
        <v>0</v>
      </c>
    </row>
    <row r="37" spans="2:8" ht="15.75" outlineLevel="1" thickBot="1" x14ac:dyDescent="0.3">
      <c r="B37" s="127">
        <v>100</v>
      </c>
      <c r="C37" s="140">
        <v>118</v>
      </c>
      <c r="D37" s="141" t="b">
        <f>IF(AND('ANLAGE B6 Widerstandsfähigkeit '!$E$7="Windzone 1",'ANLAGE B6 Widerstandsfähigkeit '!$F$7=C37),B37)</f>
        <v>0</v>
      </c>
      <c r="E37" s="140">
        <v>138</v>
      </c>
      <c r="F37" s="141" t="b">
        <f>IF(AND('ANLAGE B6 Widerstandsfähigkeit '!$E$7="Windzone 2",'ANLAGE B6 Widerstandsfähigkeit '!$F$7=E37),B37)</f>
        <v>0</v>
      </c>
      <c r="G37" s="140">
        <v>148</v>
      </c>
      <c r="H37" s="141" t="b">
        <f>IF(AND('ANLAGE B6 Widerstandsfähigkeit '!$E$7="Windzone 3 und 4",'ANLAGE B6 Widerstandsfähigkeit '!$F$7=G37),B37)</f>
        <v>0</v>
      </c>
    </row>
    <row r="38" spans="2:8" ht="15.75" outlineLevel="1" thickBot="1" x14ac:dyDescent="0.3">
      <c r="B38" s="127">
        <v>100</v>
      </c>
      <c r="C38" s="140">
        <v>117</v>
      </c>
      <c r="D38" s="141" t="b">
        <f>IF(AND('ANLAGE B6 Widerstandsfähigkeit '!$E$7="Windzone 1",'ANLAGE B6 Widerstandsfähigkeit '!$F$7=C38),B38)</f>
        <v>0</v>
      </c>
      <c r="E38" s="140">
        <v>137</v>
      </c>
      <c r="F38" s="141" t="b">
        <f>IF(AND('ANLAGE B6 Widerstandsfähigkeit '!$E$7="Windzone 2",'ANLAGE B6 Widerstandsfähigkeit '!$F$7=E38),B38)</f>
        <v>0</v>
      </c>
      <c r="G38" s="140">
        <v>147</v>
      </c>
      <c r="H38" s="141" t="b">
        <f>IF(AND('ANLAGE B6 Widerstandsfähigkeit '!$E$7="Windzone 3 und 4",'ANLAGE B6 Widerstandsfähigkeit '!$F$7=G38),B38)</f>
        <v>0</v>
      </c>
    </row>
    <row r="39" spans="2:8" ht="15.75" outlineLevel="1" thickBot="1" x14ac:dyDescent="0.3">
      <c r="B39" s="127">
        <v>100</v>
      </c>
      <c r="C39" s="140">
        <v>116</v>
      </c>
      <c r="D39" s="141" t="b">
        <f>IF(AND('ANLAGE B6 Widerstandsfähigkeit '!$E$7="Windzone 1",'ANLAGE B6 Widerstandsfähigkeit '!$F$7=C39),B39)</f>
        <v>0</v>
      </c>
      <c r="E39" s="140">
        <v>136</v>
      </c>
      <c r="F39" s="141" t="b">
        <f>IF(AND('ANLAGE B6 Widerstandsfähigkeit '!$E$7="Windzone 2",'ANLAGE B6 Widerstandsfähigkeit '!$F$7=E39),B39)</f>
        <v>0</v>
      </c>
      <c r="G39" s="140">
        <v>146</v>
      </c>
      <c r="H39" s="141" t="b">
        <f>IF(AND('ANLAGE B6 Widerstandsfähigkeit '!$E$7="Windzone 3 und 4",'ANLAGE B6 Widerstandsfähigkeit '!$F$7=G39),B39)</f>
        <v>0</v>
      </c>
    </row>
    <row r="40" spans="2:8" ht="15.75" outlineLevel="1" thickBot="1" x14ac:dyDescent="0.3">
      <c r="B40" s="127">
        <v>100</v>
      </c>
      <c r="C40" s="140">
        <v>115</v>
      </c>
      <c r="D40" s="141" t="b">
        <f>IF(AND('ANLAGE B6 Widerstandsfähigkeit '!$E$7="Windzone 1",'ANLAGE B6 Widerstandsfähigkeit '!$F$7=C40),B40)</f>
        <v>0</v>
      </c>
      <c r="E40" s="140">
        <v>135</v>
      </c>
      <c r="F40" s="141" t="b">
        <f>IF(AND('ANLAGE B6 Widerstandsfähigkeit '!$E$7="Windzone 2",'ANLAGE B6 Widerstandsfähigkeit '!$F$7=E40),B40)</f>
        <v>0</v>
      </c>
      <c r="G40" s="140">
        <v>145</v>
      </c>
      <c r="H40" s="141" t="b">
        <f>IF(AND('ANLAGE B6 Widerstandsfähigkeit '!$E$7="Windzone 3 und 4",'ANLAGE B6 Widerstandsfähigkeit '!$F$7=G40),B40)</f>
        <v>0</v>
      </c>
    </row>
    <row r="41" spans="2:8" ht="15.75" outlineLevel="1" thickBot="1" x14ac:dyDescent="0.3">
      <c r="B41" s="127">
        <v>100</v>
      </c>
      <c r="C41" s="140">
        <v>114</v>
      </c>
      <c r="D41" s="141" t="b">
        <f>IF(AND('ANLAGE B6 Widerstandsfähigkeit '!$E$7="Windzone 1",'ANLAGE B6 Widerstandsfähigkeit '!$F$7=C41),B41)</f>
        <v>0</v>
      </c>
      <c r="E41" s="140">
        <v>134</v>
      </c>
      <c r="F41" s="141" t="b">
        <f>IF(AND('ANLAGE B6 Widerstandsfähigkeit '!$E$7="Windzone 2",'ANLAGE B6 Widerstandsfähigkeit '!$F$7=E41),B41)</f>
        <v>0</v>
      </c>
      <c r="G41" s="140">
        <v>144</v>
      </c>
      <c r="H41" s="141" t="b">
        <f>IF(AND('ANLAGE B6 Widerstandsfähigkeit '!$E$7="Windzone 3 und 4",'ANLAGE B6 Widerstandsfähigkeit '!$F$7=G41),B41)</f>
        <v>0</v>
      </c>
    </row>
    <row r="42" spans="2:8" ht="15.75" outlineLevel="1" thickBot="1" x14ac:dyDescent="0.3">
      <c r="B42" s="127">
        <v>100</v>
      </c>
      <c r="C42" s="140">
        <v>113</v>
      </c>
      <c r="D42" s="141" t="b">
        <f>IF(AND('ANLAGE B6 Widerstandsfähigkeit '!$E$7="Windzone 1",'ANLAGE B6 Widerstandsfähigkeit '!$F$7=C42),B42)</f>
        <v>0</v>
      </c>
      <c r="E42" s="140">
        <v>133</v>
      </c>
      <c r="F42" s="141" t="b">
        <f>IF(AND('ANLAGE B6 Widerstandsfähigkeit '!$E$7="Windzone 2",'ANLAGE B6 Widerstandsfähigkeit '!$F$7=E42),B42)</f>
        <v>0</v>
      </c>
      <c r="G42" s="140">
        <v>143</v>
      </c>
      <c r="H42" s="141" t="b">
        <f>IF(AND('ANLAGE B6 Widerstandsfähigkeit '!$E$7="Windzone 3 und 4",'ANLAGE B6 Widerstandsfähigkeit '!$F$7=G42),B42)</f>
        <v>0</v>
      </c>
    </row>
    <row r="43" spans="2:8" ht="15.75" outlineLevel="1" thickBot="1" x14ac:dyDescent="0.3">
      <c r="B43" s="127">
        <v>100</v>
      </c>
      <c r="C43" s="140">
        <v>112</v>
      </c>
      <c r="D43" s="141" t="b">
        <f>IF(AND('ANLAGE B6 Widerstandsfähigkeit '!$E$7="Windzone 1",'ANLAGE B6 Widerstandsfähigkeit '!$F$7=C43),B43)</f>
        <v>0</v>
      </c>
      <c r="E43" s="140">
        <v>132</v>
      </c>
      <c r="F43" s="141" t="b">
        <f>IF(AND('ANLAGE B6 Widerstandsfähigkeit '!$E$7="Windzone 2",'ANLAGE B6 Widerstandsfähigkeit '!$F$7=E43),B43)</f>
        <v>0</v>
      </c>
      <c r="G43" s="140">
        <v>142</v>
      </c>
      <c r="H43" s="141" t="b">
        <f>IF(AND('ANLAGE B6 Widerstandsfähigkeit '!$E$7="Windzone 3 und 4",'ANLAGE B6 Widerstandsfähigkeit '!$F$7=G43),B43)</f>
        <v>0</v>
      </c>
    </row>
    <row r="44" spans="2:8" ht="15.75" outlineLevel="1" thickBot="1" x14ac:dyDescent="0.3">
      <c r="B44" s="127">
        <v>100</v>
      </c>
      <c r="C44" s="140">
        <v>111</v>
      </c>
      <c r="D44" s="141" t="b">
        <f>IF(AND('ANLAGE B6 Widerstandsfähigkeit '!$E$7="Windzone 1",'ANLAGE B6 Widerstandsfähigkeit '!$F$7=C44),B44)</f>
        <v>0</v>
      </c>
      <c r="E44" s="140">
        <v>131</v>
      </c>
      <c r="F44" s="141" t="b">
        <f>IF(AND('ANLAGE B6 Widerstandsfähigkeit '!$E$7="Windzone 2",'ANLAGE B6 Widerstandsfähigkeit '!$F$7=E44),B44)</f>
        <v>0</v>
      </c>
      <c r="G44" s="140">
        <v>141</v>
      </c>
      <c r="H44" s="141" t="b">
        <f>IF(AND('ANLAGE B6 Widerstandsfähigkeit '!$E$7="Windzone 3 und 4",'ANLAGE B6 Widerstandsfähigkeit '!$F$7=G44),B44)</f>
        <v>0</v>
      </c>
    </row>
    <row r="45" spans="2:8" ht="15.75" outlineLevel="1" thickBot="1" x14ac:dyDescent="0.3">
      <c r="B45" s="127">
        <v>100</v>
      </c>
      <c r="C45" s="140">
        <v>110</v>
      </c>
      <c r="D45" s="141" t="b">
        <f>IF(AND('ANLAGE B6 Widerstandsfähigkeit '!$E$7="Windzone 1",'ANLAGE B6 Widerstandsfähigkeit '!$F$7=C45),B45)</f>
        <v>0</v>
      </c>
      <c r="E45" s="140">
        <v>130</v>
      </c>
      <c r="F45" s="141" t="b">
        <f>IF(AND('ANLAGE B6 Widerstandsfähigkeit '!$E$7="Windzone 2",'ANLAGE B6 Widerstandsfähigkeit '!$F$7=E45),B45)</f>
        <v>0</v>
      </c>
      <c r="G45" s="140">
        <v>140</v>
      </c>
      <c r="H45" s="141" t="b">
        <f>IF(AND('ANLAGE B6 Widerstandsfähigkeit '!$E$7="Windzone 3 und 4",'ANLAGE B6 Widerstandsfähigkeit '!$F$7=G45),B45)</f>
        <v>0</v>
      </c>
    </row>
    <row r="46" spans="2:8" ht="15.75" outlineLevel="1" thickBot="1" x14ac:dyDescent="0.3">
      <c r="B46" s="127">
        <v>100</v>
      </c>
      <c r="C46" s="140">
        <v>109</v>
      </c>
      <c r="D46" s="141" t="b">
        <f>IF(AND('ANLAGE B6 Widerstandsfähigkeit '!$E$7="Windzone 1",'ANLAGE B6 Widerstandsfähigkeit '!$F$7=C46),B46)</f>
        <v>0</v>
      </c>
      <c r="E46" s="140">
        <v>129</v>
      </c>
      <c r="F46" s="141" t="b">
        <f>IF(AND('ANLAGE B6 Widerstandsfähigkeit '!$E$7="Windzone 2",'ANLAGE B6 Widerstandsfähigkeit '!$F$7=E46),B46)</f>
        <v>0</v>
      </c>
      <c r="G46" s="140">
        <v>139</v>
      </c>
      <c r="H46" s="141" t="b">
        <f>IF(AND('ANLAGE B6 Widerstandsfähigkeit '!$E$7="Windzone 3 und 4",'ANLAGE B6 Widerstandsfähigkeit '!$F$7=G46),B46)</f>
        <v>0</v>
      </c>
    </row>
    <row r="47" spans="2:8" ht="15.75" outlineLevel="1" thickBot="1" x14ac:dyDescent="0.3">
      <c r="B47" s="127">
        <v>100</v>
      </c>
      <c r="C47" s="140">
        <v>108</v>
      </c>
      <c r="D47" s="141" t="b">
        <f>IF(AND('ANLAGE B6 Widerstandsfähigkeit '!$E$7="Windzone 1",'ANLAGE B6 Widerstandsfähigkeit '!$F$7=C47),B47)</f>
        <v>0</v>
      </c>
      <c r="E47" s="140">
        <v>128</v>
      </c>
      <c r="F47" s="141" t="b">
        <f>IF(AND('ANLAGE B6 Widerstandsfähigkeit '!$E$7="Windzone 2",'ANLAGE B6 Widerstandsfähigkeit '!$F$7=E47),B47)</f>
        <v>0</v>
      </c>
      <c r="G47" s="140">
        <v>138</v>
      </c>
      <c r="H47" s="141" t="b">
        <f>IF(AND('ANLAGE B6 Widerstandsfähigkeit '!$E$7="Windzone 3 und 4",'ANLAGE B6 Widerstandsfähigkeit '!$F$7=G47),B47)</f>
        <v>0</v>
      </c>
    </row>
    <row r="48" spans="2:8" ht="15.75" outlineLevel="1" thickBot="1" x14ac:dyDescent="0.3">
      <c r="B48" s="127">
        <v>100</v>
      </c>
      <c r="C48" s="140">
        <v>107</v>
      </c>
      <c r="D48" s="141" t="b">
        <f>IF(AND('ANLAGE B6 Widerstandsfähigkeit '!$E$7="Windzone 1",'ANLAGE B6 Widerstandsfähigkeit '!$F$7=C48),B48)</f>
        <v>0</v>
      </c>
      <c r="E48" s="140">
        <v>127</v>
      </c>
      <c r="F48" s="141" t="b">
        <f>IF(AND('ANLAGE B6 Widerstandsfähigkeit '!$E$7="Windzone 2",'ANLAGE B6 Widerstandsfähigkeit '!$F$7=E48),B48)</f>
        <v>0</v>
      </c>
      <c r="G48" s="140">
        <v>137</v>
      </c>
      <c r="H48" s="141" t="b">
        <f>IF(AND('ANLAGE B6 Widerstandsfähigkeit '!$E$7="Windzone 3 und 4",'ANLAGE B6 Widerstandsfähigkeit '!$F$7=G48),B48)</f>
        <v>0</v>
      </c>
    </row>
    <row r="49" spans="2:10" ht="15.75" outlineLevel="1" thickBot="1" x14ac:dyDescent="0.3">
      <c r="B49" s="127">
        <v>100</v>
      </c>
      <c r="C49" s="140">
        <v>106</v>
      </c>
      <c r="D49" s="141" t="b">
        <f>IF(AND('ANLAGE B6 Widerstandsfähigkeit '!$E$7="Windzone 1",'ANLAGE B6 Widerstandsfähigkeit '!$F$7=C49),B49)</f>
        <v>0</v>
      </c>
      <c r="E49" s="140">
        <v>126</v>
      </c>
      <c r="F49" s="141" t="b">
        <f>IF(AND('ANLAGE B6 Widerstandsfähigkeit '!$E$7="Windzone 2",'ANLAGE B6 Widerstandsfähigkeit '!$F$7=E49),B49)</f>
        <v>0</v>
      </c>
      <c r="G49" s="140">
        <v>136</v>
      </c>
      <c r="H49" s="141" t="b">
        <f>IF(AND('ANLAGE B6 Widerstandsfähigkeit '!$E$7="Windzone 3 und 4",'ANLAGE B6 Widerstandsfähigkeit '!$F$7=G49),B49)</f>
        <v>0</v>
      </c>
    </row>
    <row r="50" spans="2:10" ht="15.75" outlineLevel="1" thickBot="1" x14ac:dyDescent="0.3">
      <c r="B50" s="127">
        <v>100</v>
      </c>
      <c r="C50" s="140">
        <v>105</v>
      </c>
      <c r="D50" s="141" t="b">
        <f>IF(AND('ANLAGE B6 Widerstandsfähigkeit '!$E$7="Windzone 1",'ANLAGE B6 Widerstandsfähigkeit '!$F$7=C50),B50)</f>
        <v>0</v>
      </c>
      <c r="E50" s="140">
        <v>125</v>
      </c>
      <c r="F50" s="141" t="b">
        <f>IF(AND('ANLAGE B6 Widerstandsfähigkeit '!$E$7="Windzone 2",'ANLAGE B6 Widerstandsfähigkeit '!$F$7=E50),B50)</f>
        <v>0</v>
      </c>
      <c r="G50" s="140">
        <v>135</v>
      </c>
      <c r="H50" s="141" t="b">
        <f>IF(AND('ANLAGE B6 Widerstandsfähigkeit '!$E$7="Windzone 3 und 4",'ANLAGE B6 Widerstandsfähigkeit '!$F$7=G50),B50)</f>
        <v>0</v>
      </c>
    </row>
    <row r="51" spans="2:10" ht="15.75" outlineLevel="1" thickBot="1" x14ac:dyDescent="0.3">
      <c r="B51" s="127">
        <v>100</v>
      </c>
      <c r="C51" s="140">
        <v>104</v>
      </c>
      <c r="D51" s="141" t="b">
        <f>IF(AND('ANLAGE B6 Widerstandsfähigkeit '!$E$7="Windzone 1",'ANLAGE B6 Widerstandsfähigkeit '!$F$7=C51),B51)</f>
        <v>0</v>
      </c>
      <c r="E51" s="140">
        <v>124</v>
      </c>
      <c r="F51" s="141" t="b">
        <f>IF(AND('ANLAGE B6 Widerstandsfähigkeit '!$E$7="Windzone 2",'ANLAGE B6 Widerstandsfähigkeit '!$F$7=E51),B51)</f>
        <v>0</v>
      </c>
      <c r="G51" s="140">
        <v>134</v>
      </c>
      <c r="H51" s="141" t="b">
        <f>IF(AND('ANLAGE B6 Widerstandsfähigkeit '!$E$7="Windzone 3 und 4",'ANLAGE B6 Widerstandsfähigkeit '!$F$7=G51),B51)</f>
        <v>0</v>
      </c>
    </row>
    <row r="52" spans="2:10" ht="15.75" outlineLevel="1" thickBot="1" x14ac:dyDescent="0.3">
      <c r="B52" s="127">
        <v>100</v>
      </c>
      <c r="C52" s="140">
        <v>103</v>
      </c>
      <c r="D52" s="141" t="b">
        <f>IF(AND('ANLAGE B6 Widerstandsfähigkeit '!$E$7="Windzone 1",'ANLAGE B6 Widerstandsfähigkeit '!$F$7=C52),B52)</f>
        <v>0</v>
      </c>
      <c r="E52" s="140">
        <v>123</v>
      </c>
      <c r="F52" s="141" t="b">
        <f>IF(AND('ANLAGE B6 Widerstandsfähigkeit '!$E$7="Windzone 2",'ANLAGE B6 Widerstandsfähigkeit '!$F$7=E52),B52)</f>
        <v>0</v>
      </c>
      <c r="G52" s="140">
        <v>133</v>
      </c>
      <c r="H52" s="141" t="b">
        <f>IF(AND('ANLAGE B6 Widerstandsfähigkeit '!$E$7="Windzone 3 und 4",'ANLAGE B6 Widerstandsfähigkeit '!$F$7=G52),B52)</f>
        <v>0</v>
      </c>
    </row>
    <row r="53" spans="2:10" ht="15.75" outlineLevel="1" thickBot="1" x14ac:dyDescent="0.3">
      <c r="B53" s="127">
        <v>100</v>
      </c>
      <c r="C53" s="140">
        <v>102</v>
      </c>
      <c r="D53" s="141" t="b">
        <f>IF(AND('ANLAGE B6 Widerstandsfähigkeit '!$E$7="Windzone 1",'ANLAGE B6 Widerstandsfähigkeit '!$F$7=C53),B53)</f>
        <v>0</v>
      </c>
      <c r="E53" s="140">
        <v>122</v>
      </c>
      <c r="F53" s="141" t="b">
        <f>IF(AND('ANLAGE B6 Widerstandsfähigkeit '!$E$7="Windzone 2",'ANLAGE B6 Widerstandsfähigkeit '!$F$7=E53),B53)</f>
        <v>0</v>
      </c>
      <c r="G53" s="140">
        <v>132</v>
      </c>
      <c r="H53" s="141" t="b">
        <f>IF(AND('ANLAGE B6 Widerstandsfähigkeit '!$E$7="Windzone 3 und 4",'ANLAGE B6 Widerstandsfähigkeit '!$F$7=G53),B53)</f>
        <v>0</v>
      </c>
    </row>
    <row r="54" spans="2:10" ht="15.75" outlineLevel="1" thickBot="1" x14ac:dyDescent="0.3">
      <c r="B54" s="127">
        <v>100</v>
      </c>
      <c r="C54" s="140">
        <v>101</v>
      </c>
      <c r="D54" s="141" t="b">
        <f>IF(AND('ANLAGE B6 Widerstandsfähigkeit '!$E$7="Windzone 1",'ANLAGE B6 Widerstandsfähigkeit '!$F$7=C54),B54)</f>
        <v>0</v>
      </c>
      <c r="E54" s="140">
        <v>121</v>
      </c>
      <c r="F54" s="141" t="b">
        <f>IF(AND('ANLAGE B6 Widerstandsfähigkeit '!$E$7="Windzone 2",'ANLAGE B6 Widerstandsfähigkeit '!$F$7=E54),B54)</f>
        <v>0</v>
      </c>
      <c r="G54" s="140">
        <v>131</v>
      </c>
      <c r="H54" s="141" t="b">
        <f>IF(AND('ANLAGE B6 Widerstandsfähigkeit '!$E$7="Windzone 3 und 4",'ANLAGE B6 Widerstandsfähigkeit '!$F$7=G54),B54)</f>
        <v>0</v>
      </c>
    </row>
    <row r="55" spans="2:10" ht="15.75" outlineLevel="1" thickBot="1" x14ac:dyDescent="0.3">
      <c r="B55" s="127">
        <v>100</v>
      </c>
      <c r="C55" s="140">
        <v>100</v>
      </c>
      <c r="D55" s="141" t="b">
        <f>IF(AND('ANLAGE B6 Widerstandsfähigkeit '!$E$7="Windzone 1",'ANLAGE B6 Widerstandsfähigkeit '!$F$7=C55),B55)</f>
        <v>0</v>
      </c>
      <c r="E55" s="140">
        <v>120</v>
      </c>
      <c r="F55" s="141" t="b">
        <f>IF(AND('ANLAGE B6 Widerstandsfähigkeit '!$E$7="Windzone 2",'ANLAGE B6 Widerstandsfähigkeit '!$F$7=E55),B55)</f>
        <v>0</v>
      </c>
      <c r="G55" s="140">
        <v>130</v>
      </c>
      <c r="H55" s="141" t="b">
        <f>IF(AND('ANLAGE B6 Widerstandsfähigkeit '!$E$7="Windzone 3 und 4",'ANLAGE B6 Widerstandsfähigkeit '!$F$7=G55),B55)</f>
        <v>0</v>
      </c>
    </row>
    <row r="56" spans="2:10" ht="15.75" outlineLevel="1" thickBot="1" x14ac:dyDescent="0.3">
      <c r="B56" s="127">
        <v>100</v>
      </c>
      <c r="C56" s="140">
        <v>99</v>
      </c>
      <c r="D56" s="174" t="b">
        <f>IF(AND('ANLAGE B6 Widerstandsfähigkeit '!$E$7="Windzone 1",'ANLAGE B6 Widerstandsfähigkeit '!$F$7=C56),B56)</f>
        <v>0</v>
      </c>
      <c r="E56" s="140">
        <v>119</v>
      </c>
      <c r="F56" s="141" t="b">
        <f>IF(AND('ANLAGE B6 Widerstandsfähigkeit '!$E$7="Windzone 2",'ANLAGE B6 Widerstandsfähigkeit '!$F$7=E56),B56)</f>
        <v>0</v>
      </c>
      <c r="G56" s="140">
        <v>129</v>
      </c>
      <c r="H56" s="141" t="b">
        <f>IF(AND('ANLAGE B6 Widerstandsfähigkeit '!$E$7="Windzone 3 und 4",'ANLAGE B6 Widerstandsfähigkeit '!$F$7=G56),B56)</f>
        <v>0</v>
      </c>
    </row>
    <row r="57" spans="2:10" ht="15.75" outlineLevel="1" thickBot="1" x14ac:dyDescent="0.3">
      <c r="B57" s="127">
        <v>100</v>
      </c>
      <c r="C57" s="140">
        <v>98</v>
      </c>
      <c r="D57" s="174" t="b">
        <f>IF(AND('ANLAGE B6 Widerstandsfähigkeit '!$E$7="Windzone 1",'ANLAGE B6 Widerstandsfähigkeit '!$F$7=C57),B57)</f>
        <v>0</v>
      </c>
      <c r="E57" s="140">
        <v>118</v>
      </c>
      <c r="F57" s="141" t="b">
        <f>IF(AND('ANLAGE B6 Widerstandsfähigkeit '!$E$7="Windzone 2",'ANLAGE B6 Widerstandsfähigkeit '!$F$7=E57),B57)</f>
        <v>0</v>
      </c>
      <c r="G57" s="140">
        <v>128</v>
      </c>
      <c r="H57" s="141" t="b">
        <f>IF(AND('ANLAGE B6 Widerstandsfähigkeit '!$E$7="Windzone 3 und 4",'ANLAGE B6 Widerstandsfähigkeit '!$F$7=G57),B57)</f>
        <v>0</v>
      </c>
    </row>
    <row r="58" spans="2:10" ht="15.75" outlineLevel="1" thickBot="1" x14ac:dyDescent="0.3">
      <c r="B58" s="127">
        <v>100</v>
      </c>
      <c r="C58" s="140">
        <v>97</v>
      </c>
      <c r="D58" s="174" t="b">
        <f>IF(AND('ANLAGE B6 Widerstandsfähigkeit '!$E$7="Windzone 1",'ANLAGE B6 Widerstandsfähigkeit '!$F$7=C58),B58)</f>
        <v>0</v>
      </c>
      <c r="E58" s="140">
        <v>117</v>
      </c>
      <c r="F58" s="141" t="b">
        <f>IF(AND('ANLAGE B6 Widerstandsfähigkeit '!$E$7="Windzone 2",'ANLAGE B6 Widerstandsfähigkeit '!$F$7=E58),B58)</f>
        <v>0</v>
      </c>
      <c r="G58" s="140">
        <v>127</v>
      </c>
      <c r="H58" s="141" t="b">
        <f>IF(AND('ANLAGE B6 Widerstandsfähigkeit '!$E$7="Windzone 3 und 4",'ANLAGE B6 Widerstandsfähigkeit '!$F$7=G58),B58)</f>
        <v>0</v>
      </c>
    </row>
    <row r="59" spans="2:10" ht="15.75" outlineLevel="1" thickBot="1" x14ac:dyDescent="0.3">
      <c r="B59" s="127">
        <v>100</v>
      </c>
      <c r="C59" s="140">
        <v>96</v>
      </c>
      <c r="D59" s="174" t="b">
        <f>IF(AND('ANLAGE B6 Widerstandsfähigkeit '!$E$7="Windzone 1",'ANLAGE B6 Widerstandsfähigkeit '!$F$7=C59),B59)</f>
        <v>0</v>
      </c>
      <c r="E59" s="140">
        <v>116</v>
      </c>
      <c r="F59" s="141" t="b">
        <f>IF(AND('ANLAGE B6 Widerstandsfähigkeit '!$E$7="Windzone 2",'ANLAGE B6 Widerstandsfähigkeit '!$F$7=E59),B59)</f>
        <v>0</v>
      </c>
      <c r="G59" s="140">
        <v>126</v>
      </c>
      <c r="H59" s="141" t="b">
        <f>IF(AND('ANLAGE B6 Widerstandsfähigkeit '!$E$7="Windzone 3 und 4",'ANLAGE B6 Widerstandsfähigkeit '!$F$7=G59),B59)</f>
        <v>0</v>
      </c>
    </row>
    <row r="60" spans="2:10" ht="15.75" outlineLevel="1" thickBot="1" x14ac:dyDescent="0.3">
      <c r="B60" s="127">
        <v>100</v>
      </c>
      <c r="C60" s="140">
        <v>95</v>
      </c>
      <c r="D60" s="174" t="b">
        <f>IF(AND('ANLAGE B6 Widerstandsfähigkeit '!$E$7="Windzone 1",'ANLAGE B6 Widerstandsfähigkeit '!$F$7=C60),B60)</f>
        <v>0</v>
      </c>
      <c r="E60" s="140">
        <v>115</v>
      </c>
      <c r="F60" s="141" t="b">
        <f>IF(AND('ANLAGE B6 Widerstandsfähigkeit '!$E$7="Windzone 2",'ANLAGE B6 Widerstandsfähigkeit '!$F$7=E60),B60)</f>
        <v>0</v>
      </c>
      <c r="G60" s="140">
        <v>125</v>
      </c>
      <c r="H60" s="141" t="b">
        <f>IF(AND('ANLAGE B6 Widerstandsfähigkeit '!$E$7="Windzone 3 und 4",'ANLAGE B6 Widerstandsfähigkeit '!$F$7=G60),B60)</f>
        <v>0</v>
      </c>
    </row>
    <row r="61" spans="2:10" ht="15.75" outlineLevel="1" thickBot="1" x14ac:dyDescent="0.3">
      <c r="B61" s="127">
        <v>100</v>
      </c>
      <c r="C61" s="140">
        <v>94</v>
      </c>
      <c r="D61" s="174" t="b">
        <f>IF(AND('ANLAGE B6 Widerstandsfähigkeit '!$E$7="Windzone 1",'ANLAGE B6 Widerstandsfähigkeit '!$F$7=C61),B61)</f>
        <v>0</v>
      </c>
      <c r="E61" s="140">
        <v>114</v>
      </c>
      <c r="F61" s="141" t="b">
        <f>IF(AND('ANLAGE B6 Widerstandsfähigkeit '!$E$7="Windzone 2",'ANLAGE B6 Widerstandsfähigkeit '!$F$7=E61),B61)</f>
        <v>0</v>
      </c>
      <c r="G61" s="140">
        <v>124</v>
      </c>
      <c r="H61" s="141" t="b">
        <f>IF(AND('ANLAGE B6 Widerstandsfähigkeit '!$E$7="Windzone 3 und 4",'ANLAGE B6 Widerstandsfähigkeit '!$F$7=G61),B61)</f>
        <v>0</v>
      </c>
    </row>
    <row r="62" spans="2:10" ht="15.75" outlineLevel="1" thickBot="1" x14ac:dyDescent="0.3">
      <c r="B62" s="127">
        <v>100</v>
      </c>
      <c r="C62" s="140">
        <v>93</v>
      </c>
      <c r="D62" s="174" t="b">
        <f>IF(AND('ANLAGE B6 Widerstandsfähigkeit '!$E$7="Windzone 1",'ANLAGE B6 Widerstandsfähigkeit '!$F$7=C62),B62)</f>
        <v>0</v>
      </c>
      <c r="E62" s="140">
        <v>113</v>
      </c>
      <c r="F62" s="141" t="b">
        <f>IF(AND('ANLAGE B6 Widerstandsfähigkeit '!$E$7="Windzone 2",'ANLAGE B6 Widerstandsfähigkeit '!$F$7=E62),B62)</f>
        <v>0</v>
      </c>
      <c r="G62" s="140">
        <v>123</v>
      </c>
      <c r="H62" s="141" t="b">
        <f>IF(AND('ANLAGE B6 Widerstandsfähigkeit '!$E$7="Windzone 3 und 4",'ANLAGE B6 Widerstandsfähigkeit '!$F$7=G62),B62)</f>
        <v>0</v>
      </c>
    </row>
    <row r="63" spans="2:10" ht="15.75" outlineLevel="1" thickBot="1" x14ac:dyDescent="0.3">
      <c r="B63" s="127">
        <v>100</v>
      </c>
      <c r="C63" s="140">
        <v>92</v>
      </c>
      <c r="D63" s="174" t="b">
        <f>IF(AND('ANLAGE B6 Widerstandsfähigkeit '!$E$7="Windzone 1",'ANLAGE B6 Widerstandsfähigkeit '!$F$7=C63),B63)</f>
        <v>0</v>
      </c>
      <c r="E63" s="140">
        <v>112</v>
      </c>
      <c r="F63" s="141" t="b">
        <f>IF(AND('ANLAGE B6 Widerstandsfähigkeit '!$E$7="Windzone 2",'ANLAGE B6 Widerstandsfähigkeit '!$F$7=E63),B63)</f>
        <v>0</v>
      </c>
      <c r="G63" s="140">
        <v>122</v>
      </c>
      <c r="H63" s="141" t="b">
        <f>IF(AND('ANLAGE B6 Widerstandsfähigkeit '!$E$7="Windzone 3 und 4",'ANLAGE B6 Widerstandsfähigkeit '!$F$7=G63),B63)</f>
        <v>0</v>
      </c>
      <c r="J63" s="142" t="s">
        <v>187</v>
      </c>
    </row>
    <row r="64" spans="2:10" ht="15.75" outlineLevel="1" thickBot="1" x14ac:dyDescent="0.3">
      <c r="B64" s="127">
        <v>100</v>
      </c>
      <c r="C64" s="140">
        <v>91</v>
      </c>
      <c r="D64" s="174" t="b">
        <f>IF(AND('ANLAGE B6 Widerstandsfähigkeit '!$E$7="Windzone 1",'ANLAGE B6 Widerstandsfähigkeit '!$F$7=C64),B64)</f>
        <v>0</v>
      </c>
      <c r="E64" s="140">
        <v>111</v>
      </c>
      <c r="F64" s="141" t="b">
        <f>IF(AND('ANLAGE B6 Widerstandsfähigkeit '!$E$7="Windzone 2",'ANLAGE B6 Widerstandsfähigkeit '!$F$7=E64),B64)</f>
        <v>0</v>
      </c>
      <c r="G64" s="140">
        <v>121</v>
      </c>
      <c r="H64" s="141" t="b">
        <f>IF(AND('ANLAGE B6 Widerstandsfähigkeit '!$E$7="Windzone 3 und 4",'ANLAGE B6 Widerstandsfähigkeit '!$F$7=G64),B64)</f>
        <v>0</v>
      </c>
      <c r="J64" s="142" t="s">
        <v>188</v>
      </c>
    </row>
    <row r="65" spans="2:10" ht="15.75" outlineLevel="1" thickBot="1" x14ac:dyDescent="0.3">
      <c r="B65" s="127">
        <v>100</v>
      </c>
      <c r="C65" s="140">
        <v>100</v>
      </c>
      <c r="D65" s="174" t="b">
        <f>IF(AND('ANLAGE B6 Widerstandsfähigkeit '!$E$7="Windzone 1",'ANLAGE B6 Widerstandsfähigkeit '!$F$7=C65),B65)</f>
        <v>0</v>
      </c>
      <c r="E65" s="140">
        <v>110</v>
      </c>
      <c r="F65" s="141" t="b">
        <f>IF(AND('ANLAGE B6 Widerstandsfähigkeit '!$E$7="Windzone 2",'ANLAGE B6 Widerstandsfähigkeit '!$F$7=E65),B65)</f>
        <v>0</v>
      </c>
      <c r="G65" s="140">
        <v>120</v>
      </c>
      <c r="H65" s="141" t="b">
        <f>IF(AND('ANLAGE B6 Widerstandsfähigkeit '!$E$7="Windzone 3 und 4",'ANLAGE B6 Widerstandsfähigkeit '!$F$7=G65),B65)</f>
        <v>0</v>
      </c>
    </row>
    <row r="66" spans="2:10" ht="15.75" outlineLevel="1" thickBot="1" x14ac:dyDescent="0.3">
      <c r="B66" s="127">
        <v>100</v>
      </c>
      <c r="C66" s="140">
        <v>99</v>
      </c>
      <c r="D66" s="174" t="b">
        <f>IF(AND('ANLAGE B6 Widerstandsfähigkeit '!$E$7="Windzone 1",'ANLAGE B6 Widerstandsfähigkeit '!$F$7=C66),B66)</f>
        <v>0</v>
      </c>
      <c r="E66" s="140">
        <v>109</v>
      </c>
      <c r="F66" s="141" t="b">
        <f>IF(AND('ANLAGE B6 Widerstandsfähigkeit '!$E$7="Windzone 2",'ANLAGE B6 Widerstandsfähigkeit '!$F$7=E66),B66)</f>
        <v>0</v>
      </c>
      <c r="G66" s="140">
        <v>119</v>
      </c>
      <c r="H66" s="141" t="b">
        <f>IF(AND('ANLAGE B6 Widerstandsfähigkeit '!$E$7="Windzone 3 und 4",'ANLAGE B6 Widerstandsfähigkeit '!$F$7=G66),B66)</f>
        <v>0</v>
      </c>
    </row>
    <row r="67" spans="2:10" ht="15.75" outlineLevel="1" thickBot="1" x14ac:dyDescent="0.3">
      <c r="B67" s="127">
        <v>100</v>
      </c>
      <c r="C67" s="140">
        <v>98</v>
      </c>
      <c r="D67" s="174" t="b">
        <f>IF(AND('ANLAGE B6 Widerstandsfähigkeit '!$E$7="Windzone 1",'ANLAGE B6 Widerstandsfähigkeit '!$F$7=C67),B67)</f>
        <v>0</v>
      </c>
      <c r="E67" s="140">
        <v>108</v>
      </c>
      <c r="F67" s="141" t="b">
        <f>IF(AND('ANLAGE B6 Widerstandsfähigkeit '!$E$7="Windzone 2",'ANLAGE B6 Widerstandsfähigkeit '!$F$7=E67),B67)</f>
        <v>0</v>
      </c>
      <c r="G67" s="140">
        <v>118</v>
      </c>
      <c r="H67" s="141" t="b">
        <f>IF(AND('ANLAGE B6 Widerstandsfähigkeit '!$E$7="Windzone 3 und 4",'ANLAGE B6 Widerstandsfähigkeit '!$F$7=G67),B67)</f>
        <v>0</v>
      </c>
    </row>
    <row r="68" spans="2:10" ht="15.75" outlineLevel="1" thickBot="1" x14ac:dyDescent="0.3">
      <c r="B68" s="127">
        <v>100</v>
      </c>
      <c r="C68" s="140">
        <v>97</v>
      </c>
      <c r="D68" s="174" t="b">
        <f>IF(AND('ANLAGE B6 Widerstandsfähigkeit '!$E$7="Windzone 1",'ANLAGE B6 Widerstandsfähigkeit '!$F$7=C68),B68)</f>
        <v>0</v>
      </c>
      <c r="E68" s="140">
        <v>107</v>
      </c>
      <c r="F68" s="141" t="b">
        <f>IF(AND('ANLAGE B6 Widerstandsfähigkeit '!$E$7="Windzone 2",'ANLAGE B6 Widerstandsfähigkeit '!$F$7=E68),B68)</f>
        <v>0</v>
      </c>
      <c r="G68" s="140">
        <v>117</v>
      </c>
      <c r="H68" s="141" t="b">
        <f>IF(AND('ANLAGE B6 Widerstandsfähigkeit '!$E$7="Windzone 3 und 4",'ANLAGE B6 Widerstandsfähigkeit '!$F$7=G68),B68)</f>
        <v>0</v>
      </c>
    </row>
    <row r="69" spans="2:10" ht="15.75" outlineLevel="1" thickBot="1" x14ac:dyDescent="0.3">
      <c r="B69" s="127">
        <v>100</v>
      </c>
      <c r="C69" s="140">
        <v>96</v>
      </c>
      <c r="D69" s="174" t="b">
        <f>IF(AND('ANLAGE B6 Widerstandsfähigkeit '!$E$7="Windzone 1",'ANLAGE B6 Widerstandsfähigkeit '!$F$7=C69),B69)</f>
        <v>0</v>
      </c>
      <c r="E69" s="140">
        <v>106</v>
      </c>
      <c r="F69" s="141" t="b">
        <f>IF(AND('ANLAGE B6 Widerstandsfähigkeit '!$E$7="Windzone 2",'ANLAGE B6 Widerstandsfähigkeit '!$F$7=E69),B69)</f>
        <v>0</v>
      </c>
      <c r="G69" s="140">
        <v>116</v>
      </c>
      <c r="H69" s="141" t="b">
        <f>IF(AND('ANLAGE B6 Widerstandsfähigkeit '!$E$7="Windzone 3 und 4",'ANLAGE B6 Widerstandsfähigkeit '!$F$7=G69),B69)</f>
        <v>0</v>
      </c>
    </row>
    <row r="70" spans="2:10" ht="15.75" outlineLevel="1" thickBot="1" x14ac:dyDescent="0.3">
      <c r="B70" s="127">
        <v>100</v>
      </c>
      <c r="C70" s="140">
        <v>95</v>
      </c>
      <c r="D70" s="174" t="b">
        <f>IF(AND('ANLAGE B6 Widerstandsfähigkeit '!$E$7="Windzone 1",'ANLAGE B6 Widerstandsfähigkeit '!$F$7=C70),B70)</f>
        <v>0</v>
      </c>
      <c r="E70" s="140">
        <v>105</v>
      </c>
      <c r="F70" s="141" t="b">
        <f>IF(AND('ANLAGE B6 Widerstandsfähigkeit '!$E$7="Windzone 2",'ANLAGE B6 Widerstandsfähigkeit '!$F$7=E70),B70)</f>
        <v>0</v>
      </c>
      <c r="G70" s="140">
        <v>115</v>
      </c>
      <c r="H70" s="141" t="b">
        <f>IF(AND('ANLAGE B6 Widerstandsfähigkeit '!$E$7="Windzone 3 und 4",'ANLAGE B6 Widerstandsfähigkeit '!$F$7=G70),B70)</f>
        <v>0</v>
      </c>
    </row>
    <row r="71" spans="2:10" ht="15.75" outlineLevel="1" thickBot="1" x14ac:dyDescent="0.3">
      <c r="B71" s="127">
        <v>100</v>
      </c>
      <c r="C71" s="140">
        <v>94</v>
      </c>
      <c r="D71" s="174" t="b">
        <f>IF(AND('ANLAGE B6 Widerstandsfähigkeit '!$E$7="Windzone 1",'ANLAGE B6 Widerstandsfähigkeit '!$F$7=C71),B71)</f>
        <v>0</v>
      </c>
      <c r="E71" s="140">
        <v>104</v>
      </c>
      <c r="F71" s="141" t="b">
        <f>IF(AND('ANLAGE B6 Widerstandsfähigkeit '!$E$7="Windzone 2",'ANLAGE B6 Widerstandsfähigkeit '!$F$7=E71),B71)</f>
        <v>0</v>
      </c>
      <c r="G71" s="140">
        <v>114</v>
      </c>
      <c r="H71" s="141" t="b">
        <f>IF(AND('ANLAGE B6 Widerstandsfähigkeit '!$E$7="Windzone 3 und 4",'ANLAGE B6 Widerstandsfähigkeit '!$F$7=G71),B71)</f>
        <v>0</v>
      </c>
    </row>
    <row r="72" spans="2:10" ht="15.75" outlineLevel="1" thickBot="1" x14ac:dyDescent="0.3">
      <c r="B72" s="127">
        <v>100</v>
      </c>
      <c r="C72" s="140">
        <v>93</v>
      </c>
      <c r="D72" s="174" t="b">
        <f>IF(AND('ANLAGE B6 Widerstandsfähigkeit '!$E$7="Windzone 1",'ANLAGE B6 Widerstandsfähigkeit '!$F$7=C72),B72)</f>
        <v>0</v>
      </c>
      <c r="E72" s="140">
        <v>103</v>
      </c>
      <c r="F72" s="141" t="b">
        <f>IF(AND('ANLAGE B6 Widerstandsfähigkeit '!$E$7="Windzone 2",'ANLAGE B6 Widerstandsfähigkeit '!$F$7=E72),B72)</f>
        <v>0</v>
      </c>
      <c r="G72" s="140">
        <v>113</v>
      </c>
      <c r="H72" s="141" t="b">
        <f>IF(AND('ANLAGE B6 Widerstandsfähigkeit '!$E$7="Windzone 3 und 4",'ANLAGE B6 Widerstandsfähigkeit '!$F$7=G72),B72)</f>
        <v>0</v>
      </c>
    </row>
    <row r="73" spans="2:10" ht="15.75" outlineLevel="1" thickBot="1" x14ac:dyDescent="0.3">
      <c r="B73" s="127">
        <v>100</v>
      </c>
      <c r="C73" s="140">
        <v>92</v>
      </c>
      <c r="D73" s="174" t="b">
        <f>IF(AND('ANLAGE B6 Widerstandsfähigkeit '!$E$7="Windzone 1",'ANLAGE B6 Widerstandsfähigkeit '!$F$7=C73),B73)</f>
        <v>0</v>
      </c>
      <c r="E73" s="140">
        <v>102</v>
      </c>
      <c r="F73" s="141" t="b">
        <f>IF(AND('ANLAGE B6 Widerstandsfähigkeit '!$E$7="Windzone 2",'ANLAGE B6 Widerstandsfähigkeit '!$F$7=E73),B73)</f>
        <v>0</v>
      </c>
      <c r="G73" s="140">
        <v>112</v>
      </c>
      <c r="H73" s="141" t="b">
        <f>IF(AND('ANLAGE B6 Widerstandsfähigkeit '!$E$7="Windzone 3 und 4",'ANLAGE B6 Widerstandsfähigkeit '!$F$7=G73),B73)</f>
        <v>0</v>
      </c>
    </row>
    <row r="74" spans="2:10" ht="15.75" outlineLevel="1" thickBot="1" x14ac:dyDescent="0.3">
      <c r="B74" s="127">
        <v>100</v>
      </c>
      <c r="C74" s="140">
        <v>91</v>
      </c>
      <c r="D74" s="174" t="b">
        <f>IF(AND('ANLAGE B6 Widerstandsfähigkeit '!$E$7="Windzone 1",'ANLAGE B6 Widerstandsfähigkeit '!$F$7=C74),B74)</f>
        <v>0</v>
      </c>
      <c r="E74" s="140">
        <v>101</v>
      </c>
      <c r="F74" s="141" t="b">
        <f>IF(AND('ANLAGE B6 Widerstandsfähigkeit '!$E$7="Windzone 2",'ANLAGE B6 Widerstandsfähigkeit '!$F$7=E74),B74)</f>
        <v>0</v>
      </c>
      <c r="G74" s="140">
        <v>111</v>
      </c>
      <c r="H74" s="141" t="b">
        <f>IF(AND('ANLAGE B6 Widerstandsfähigkeit '!$E$7="Windzone 3 und 4",'ANLAGE B6 Widerstandsfähigkeit '!$F$7=G74),B74)</f>
        <v>0</v>
      </c>
      <c r="J74">
        <v>88</v>
      </c>
    </row>
    <row r="75" spans="2:10" ht="15.75" outlineLevel="1" thickBot="1" x14ac:dyDescent="0.3">
      <c r="B75" s="127">
        <v>100</v>
      </c>
      <c r="C75" s="140">
        <v>90</v>
      </c>
      <c r="D75" s="174" t="b">
        <f>IF(AND('ANLAGE B6 Widerstandsfähigkeit '!$E$7="Windzone 1",'ANLAGE B6 Widerstandsfähigkeit '!$F$7=C75),B75)</f>
        <v>0</v>
      </c>
      <c r="E75" s="140">
        <v>100</v>
      </c>
      <c r="F75" s="141" t="b">
        <f>IF(AND('ANLAGE B6 Widerstandsfähigkeit '!$E$7="Windzone 2",'ANLAGE B6 Widerstandsfähigkeit '!$F$7=E75),B75)</f>
        <v>0</v>
      </c>
      <c r="G75" s="140">
        <v>110</v>
      </c>
      <c r="H75" s="141" t="b">
        <f>IF(AND('ANLAGE B6 Widerstandsfähigkeit '!$E$7="Windzone 3 und 4",'ANLAGE B6 Widerstandsfähigkeit '!$F$7=G75),B75)</f>
        <v>0</v>
      </c>
      <c r="J75" t="b">
        <f>INDEX(H55:H155,MATCH(J74,G55:G155,0))</f>
        <v>0</v>
      </c>
    </row>
    <row r="76" spans="2:10" ht="15.75" outlineLevel="1" thickBot="1" x14ac:dyDescent="0.3">
      <c r="B76" s="127">
        <v>100</v>
      </c>
      <c r="C76" s="140">
        <v>89</v>
      </c>
      <c r="D76" s="174" t="b">
        <f>IF(AND('ANLAGE B6 Widerstandsfähigkeit '!$E$7="Windzone 1",'ANLAGE B6 Widerstandsfähigkeit '!$F$7=C76),B76)</f>
        <v>0</v>
      </c>
      <c r="E76" s="140">
        <v>99</v>
      </c>
      <c r="F76" s="141" t="b">
        <f>IF(AND('ANLAGE B6 Widerstandsfähigkeit '!$E$7="Windzone 2",'ANLAGE B6 Widerstandsfähigkeit '!$F$7=E76),B76)</f>
        <v>0</v>
      </c>
      <c r="G76" s="140">
        <v>109</v>
      </c>
      <c r="H76" s="141" t="b">
        <f>IF(AND('ANLAGE B6 Widerstandsfähigkeit '!$E$7="Windzone 3 und 4",'ANLAGE B6 Widerstandsfähigkeit '!$F$7=G76),B76)</f>
        <v>0</v>
      </c>
      <c r="J76" s="142" t="s">
        <v>185</v>
      </c>
    </row>
    <row r="77" spans="2:10" ht="15.75" outlineLevel="1" thickBot="1" x14ac:dyDescent="0.3">
      <c r="B77" s="127">
        <v>100</v>
      </c>
      <c r="C77" s="140">
        <v>88</v>
      </c>
      <c r="D77" s="174" t="b">
        <f>IF(AND('ANLAGE B6 Widerstandsfähigkeit '!$E$7="Windzone 1",'ANLAGE B6 Widerstandsfähigkeit '!$F$7=C77),B77)</f>
        <v>0</v>
      </c>
      <c r="E77" s="140">
        <v>98</v>
      </c>
      <c r="F77" s="141" t="b">
        <f>IF(AND('ANLAGE B6 Widerstandsfähigkeit '!$E$7="Windzone 2",'ANLAGE B6 Widerstandsfähigkeit '!$F$7=E77),B77)</f>
        <v>0</v>
      </c>
      <c r="G77" s="140">
        <v>108</v>
      </c>
      <c r="H77" s="141" t="b">
        <f>IF(AND('ANLAGE B6 Widerstandsfähigkeit '!$E$7="Windzone 3 und 4",'ANLAGE B6 Widerstandsfähigkeit '!$F$7=G77),B77)</f>
        <v>0</v>
      </c>
      <c r="J77" s="142" t="s">
        <v>186</v>
      </c>
    </row>
    <row r="78" spans="2:10" ht="15.75" outlineLevel="1" thickBot="1" x14ac:dyDescent="0.3">
      <c r="B78" s="127">
        <v>100</v>
      </c>
      <c r="C78" s="140">
        <v>87</v>
      </c>
      <c r="D78" s="174" t="b">
        <f>IF(AND('ANLAGE B6 Widerstandsfähigkeit '!$E$7="Windzone 1",'ANLAGE B6 Widerstandsfähigkeit '!$F$7=C78),B78)</f>
        <v>0</v>
      </c>
      <c r="E78" s="140">
        <v>97</v>
      </c>
      <c r="F78" s="141" t="b">
        <f>IF(AND('ANLAGE B6 Widerstandsfähigkeit '!$E$7="Windzone 2",'ANLAGE B6 Widerstandsfähigkeit '!$F$7=E78),B78)</f>
        <v>0</v>
      </c>
      <c r="G78" s="140">
        <v>107</v>
      </c>
      <c r="H78" s="141" t="b">
        <f>IF(AND('ANLAGE B6 Widerstandsfähigkeit '!$E$7="Windzone 3 und 4",'ANLAGE B6 Widerstandsfähigkeit '!$F$7=G78),B78)</f>
        <v>0</v>
      </c>
    </row>
    <row r="79" spans="2:10" ht="15.75" outlineLevel="1" thickBot="1" x14ac:dyDescent="0.3">
      <c r="B79" s="127">
        <v>100</v>
      </c>
      <c r="C79" s="140">
        <v>86</v>
      </c>
      <c r="D79" s="174" t="b">
        <f>IF(AND('ANLAGE B6 Widerstandsfähigkeit '!$E$7="Windzone 1",'ANLAGE B6 Widerstandsfähigkeit '!$F$7=C79),B79)</f>
        <v>0</v>
      </c>
      <c r="E79" s="140">
        <v>96</v>
      </c>
      <c r="F79" s="141" t="b">
        <f>IF(AND('ANLAGE B6 Widerstandsfähigkeit '!$E$7="Windzone 2",'ANLAGE B6 Widerstandsfähigkeit '!$F$7=E79),B79)</f>
        <v>0</v>
      </c>
      <c r="G79" s="140">
        <v>106</v>
      </c>
      <c r="H79" s="141" t="b">
        <f>IF(AND('ANLAGE B6 Widerstandsfähigkeit '!$E$7="Windzone 3 und 4",'ANLAGE B6 Widerstandsfähigkeit '!$F$7=G79),B79)</f>
        <v>0</v>
      </c>
    </row>
    <row r="80" spans="2:10" ht="15.75" outlineLevel="1" thickBot="1" x14ac:dyDescent="0.3">
      <c r="B80" s="127">
        <v>100</v>
      </c>
      <c r="C80" s="140">
        <v>85</v>
      </c>
      <c r="D80" s="174" t="b">
        <f>IF(AND('ANLAGE B6 Widerstandsfähigkeit '!$E$7="Windzone 1",'ANLAGE B6 Widerstandsfähigkeit '!$F$7=C80),B80)</f>
        <v>0</v>
      </c>
      <c r="E80" s="140">
        <v>95</v>
      </c>
      <c r="F80" s="141" t="b">
        <f>IF(AND('ANLAGE B6 Widerstandsfähigkeit '!$E$7="Windzone 2",'ANLAGE B6 Widerstandsfähigkeit '!$F$7=E80),B80)</f>
        <v>0</v>
      </c>
      <c r="G80" s="140">
        <v>105</v>
      </c>
      <c r="H80" s="141" t="b">
        <f>IF(AND('ANLAGE B6 Widerstandsfähigkeit '!$E$7="Windzone 3 und 4",'ANLAGE B6 Widerstandsfähigkeit '!$F$7=G80),B80)</f>
        <v>0</v>
      </c>
    </row>
    <row r="81" spans="2:8" ht="15.75" outlineLevel="1" thickBot="1" x14ac:dyDescent="0.3">
      <c r="B81" s="127">
        <v>100</v>
      </c>
      <c r="C81" s="140">
        <v>84</v>
      </c>
      <c r="D81" s="174" t="b">
        <f>IF(AND('ANLAGE B6 Widerstandsfähigkeit '!$E$7="Windzone 1",'ANLAGE B6 Widerstandsfähigkeit '!$F$7=C81),B81)</f>
        <v>0</v>
      </c>
      <c r="E81" s="140">
        <v>94</v>
      </c>
      <c r="F81" s="141" t="b">
        <f>IF(AND('ANLAGE B6 Widerstandsfähigkeit '!$E$7="Windzone 2",'ANLAGE B6 Widerstandsfähigkeit '!$F$7=E81),B81)</f>
        <v>0</v>
      </c>
      <c r="G81" s="140">
        <v>104</v>
      </c>
      <c r="H81" s="141" t="b">
        <f>IF(AND('ANLAGE B6 Widerstandsfähigkeit '!$E$7="Windzone 3 und 4",'ANLAGE B6 Widerstandsfähigkeit '!$F$7=G81),B81)</f>
        <v>0</v>
      </c>
    </row>
    <row r="82" spans="2:8" ht="15.75" outlineLevel="1" thickBot="1" x14ac:dyDescent="0.3">
      <c r="B82" s="127">
        <v>100</v>
      </c>
      <c r="C82" s="140">
        <v>83</v>
      </c>
      <c r="D82" s="174" t="b">
        <f>IF(AND('ANLAGE B6 Widerstandsfähigkeit '!$E$7="Windzone 1",'ANLAGE B6 Widerstandsfähigkeit '!$F$7=C82),B82)</f>
        <v>0</v>
      </c>
      <c r="E82" s="140">
        <v>93</v>
      </c>
      <c r="F82" s="141" t="b">
        <f>IF(AND('ANLAGE B6 Widerstandsfähigkeit '!$E$7="Windzone 2",'ANLAGE B6 Widerstandsfähigkeit '!$F$7=E82),B82)</f>
        <v>0</v>
      </c>
      <c r="G82" s="140">
        <v>103</v>
      </c>
      <c r="H82" s="141" t="b">
        <f>IF(AND('ANLAGE B6 Widerstandsfähigkeit '!$E$7="Windzone 3 und 4",'ANLAGE B6 Widerstandsfähigkeit '!$F$7=G82),B82)</f>
        <v>0</v>
      </c>
    </row>
    <row r="83" spans="2:8" ht="15.75" outlineLevel="1" thickBot="1" x14ac:dyDescent="0.3">
      <c r="B83" s="127">
        <v>100</v>
      </c>
      <c r="C83" s="140">
        <v>82</v>
      </c>
      <c r="D83" s="174" t="b">
        <f>IF(AND('ANLAGE B6 Widerstandsfähigkeit '!$E$7="Windzone 1",'ANLAGE B6 Widerstandsfähigkeit '!$F$7=C83),B83)</f>
        <v>0</v>
      </c>
      <c r="E83" s="140">
        <v>92</v>
      </c>
      <c r="F83" s="141" t="b">
        <f>IF(AND('ANLAGE B6 Widerstandsfähigkeit '!$E$7="Windzone 2",'ANLAGE B6 Widerstandsfähigkeit '!$F$7=E83),B83)</f>
        <v>0</v>
      </c>
      <c r="G83" s="140">
        <v>102</v>
      </c>
      <c r="H83" s="141" t="b">
        <f>IF(AND('ANLAGE B6 Widerstandsfähigkeit '!$E$7="Windzone 3 und 4",'ANLAGE B6 Widerstandsfähigkeit '!$F$7=G83),B83)</f>
        <v>0</v>
      </c>
    </row>
    <row r="84" spans="2:8" ht="15.75" outlineLevel="1" thickBot="1" x14ac:dyDescent="0.3">
      <c r="B84" s="127">
        <v>100</v>
      </c>
      <c r="C84" s="140">
        <v>81</v>
      </c>
      <c r="D84" s="174" t="b">
        <f>IF(AND('ANLAGE B6 Widerstandsfähigkeit '!$E$7="Windzone 1",'ANLAGE B6 Widerstandsfähigkeit '!$F$7=C84),B84)</f>
        <v>0</v>
      </c>
      <c r="E84" s="140">
        <v>91</v>
      </c>
      <c r="F84" s="141" t="b">
        <f>IF(AND('ANLAGE B6 Widerstandsfähigkeit '!$E$7="Windzone 2",'ANLAGE B6 Widerstandsfähigkeit '!$F$7=E84),B84)</f>
        <v>0</v>
      </c>
      <c r="G84" s="140">
        <v>101</v>
      </c>
      <c r="H84" s="141" t="b">
        <f>IF(AND('ANLAGE B6 Widerstandsfähigkeit '!$E$7="Windzone 3 und 4",'ANLAGE B6 Widerstandsfähigkeit '!$F$7=G84),B84)</f>
        <v>0</v>
      </c>
    </row>
    <row r="85" spans="2:8" ht="15.75" outlineLevel="1" thickBot="1" x14ac:dyDescent="0.3">
      <c r="B85" s="127">
        <v>100</v>
      </c>
      <c r="C85" s="140">
        <v>80</v>
      </c>
      <c r="D85" s="174" t="b">
        <f>IF(AND('ANLAGE B6 Widerstandsfähigkeit '!$E$7="Windzone 1",'ANLAGE B6 Widerstandsfähigkeit '!$F$7=C85),B85)</f>
        <v>0</v>
      </c>
      <c r="E85" s="140">
        <v>90</v>
      </c>
      <c r="F85" s="141" t="b">
        <f>IF(AND('ANLAGE B6 Widerstandsfähigkeit '!$E$7="Windzone 2",'ANLAGE B6 Widerstandsfähigkeit '!$F$7=E85),B85)</f>
        <v>0</v>
      </c>
      <c r="G85" s="140">
        <v>100</v>
      </c>
      <c r="H85" s="141" t="b">
        <f>IF(AND('ANLAGE B6 Widerstandsfähigkeit '!$E$7="Windzone 3 und 4",'ANLAGE B6 Widerstandsfähigkeit '!$F$7=G85),B85)</f>
        <v>0</v>
      </c>
    </row>
    <row r="86" spans="2:8" ht="15.75" outlineLevel="1" thickBot="1" x14ac:dyDescent="0.3">
      <c r="B86" s="127">
        <v>100</v>
      </c>
      <c r="C86" s="140">
        <v>79</v>
      </c>
      <c r="D86" s="174" t="b">
        <f>IF(AND('ANLAGE B6 Widerstandsfähigkeit '!$E$7="Windzone 1",'ANLAGE B6 Widerstandsfähigkeit '!$F$7=C86),B86)</f>
        <v>0</v>
      </c>
      <c r="E86" s="140">
        <v>89</v>
      </c>
      <c r="F86" s="141" t="b">
        <f>IF(AND('ANLAGE B6 Widerstandsfähigkeit '!$E$7="Windzone 2",'ANLAGE B6 Widerstandsfähigkeit '!$F$7=E86),B86)</f>
        <v>0</v>
      </c>
      <c r="G86" s="140">
        <v>99</v>
      </c>
      <c r="H86" s="141" t="b">
        <f>IF(AND('ANLAGE B6 Widerstandsfähigkeit '!$E$7="Windzone 3 und 4",'ANLAGE B6 Widerstandsfähigkeit '!$F$7=G86),B86)</f>
        <v>0</v>
      </c>
    </row>
    <row r="87" spans="2:8" ht="15.75" outlineLevel="1" thickBot="1" x14ac:dyDescent="0.3">
      <c r="B87" s="127">
        <v>100</v>
      </c>
      <c r="C87" s="140">
        <v>78</v>
      </c>
      <c r="D87" s="174" t="b">
        <f>IF(AND('ANLAGE B6 Widerstandsfähigkeit '!$E$7="Windzone 1",'ANLAGE B6 Widerstandsfähigkeit '!$F$7=C87),B87)</f>
        <v>0</v>
      </c>
      <c r="E87" s="140">
        <v>88</v>
      </c>
      <c r="F87" s="141" t="b">
        <f>IF(AND('ANLAGE B6 Widerstandsfähigkeit '!$E$7="Windzone 2",'ANLAGE B6 Widerstandsfähigkeit '!$F$7=E87),B87)</f>
        <v>0</v>
      </c>
      <c r="G87" s="140">
        <v>98</v>
      </c>
      <c r="H87" s="141" t="b">
        <f>IF(AND('ANLAGE B6 Widerstandsfähigkeit '!$E$7="Windzone 3 und 4",'ANLAGE B6 Widerstandsfähigkeit '!$F$7=G87),B87)</f>
        <v>0</v>
      </c>
    </row>
    <row r="88" spans="2:8" ht="15.75" outlineLevel="1" thickBot="1" x14ac:dyDescent="0.3">
      <c r="B88" s="127">
        <v>100</v>
      </c>
      <c r="C88" s="140">
        <v>77</v>
      </c>
      <c r="D88" s="174" t="b">
        <f>IF(AND('ANLAGE B6 Widerstandsfähigkeit '!$E$7="Windzone 1",'ANLAGE B6 Widerstandsfähigkeit '!$F$7=C88),B88)</f>
        <v>0</v>
      </c>
      <c r="E88" s="140">
        <v>87</v>
      </c>
      <c r="F88" s="141" t="b">
        <f>IF(AND('ANLAGE B6 Widerstandsfähigkeit '!$E$7="Windzone 2",'ANLAGE B6 Widerstandsfähigkeit '!$F$7=E88),B88)</f>
        <v>0</v>
      </c>
      <c r="G88" s="140">
        <v>97</v>
      </c>
      <c r="H88" s="141" t="b">
        <f>IF(AND('ANLAGE B6 Widerstandsfähigkeit '!$E$7="Windzone 3 und 4",'ANLAGE B6 Widerstandsfähigkeit '!$F$7=G88),B88)</f>
        <v>0</v>
      </c>
    </row>
    <row r="89" spans="2:8" ht="15.75" outlineLevel="1" thickBot="1" x14ac:dyDescent="0.3">
      <c r="B89" s="127">
        <v>100</v>
      </c>
      <c r="C89" s="140">
        <v>76</v>
      </c>
      <c r="D89" s="174" t="b">
        <f>IF(AND('ANLAGE B6 Widerstandsfähigkeit '!$E$7="Windzone 1",'ANLAGE B6 Widerstandsfähigkeit '!$F$7=C89),B89)</f>
        <v>0</v>
      </c>
      <c r="E89" s="140">
        <v>86</v>
      </c>
      <c r="F89" s="141" t="b">
        <f>IF(AND('ANLAGE B6 Widerstandsfähigkeit '!$E$7="Windzone 2",'ANLAGE B6 Widerstandsfähigkeit '!$F$7=E89),B89)</f>
        <v>0</v>
      </c>
      <c r="G89" s="140">
        <v>96</v>
      </c>
      <c r="H89" s="141" t="b">
        <f>IF(AND('ANLAGE B6 Widerstandsfähigkeit '!$E$7="Windzone 3 und 4",'ANLAGE B6 Widerstandsfähigkeit '!$F$7=G89),B89)</f>
        <v>0</v>
      </c>
    </row>
    <row r="90" spans="2:8" ht="15.75" outlineLevel="1" thickBot="1" x14ac:dyDescent="0.3">
      <c r="B90" s="127">
        <v>100</v>
      </c>
      <c r="C90" s="140">
        <v>75</v>
      </c>
      <c r="D90" s="174" t="b">
        <f>IF(AND('ANLAGE B6 Widerstandsfähigkeit '!$E$7="Windzone 1",'ANLAGE B6 Widerstandsfähigkeit '!$F$7=C90),B90)</f>
        <v>0</v>
      </c>
      <c r="E90" s="140">
        <v>85</v>
      </c>
      <c r="F90" s="141" t="b">
        <f>IF(AND('ANLAGE B6 Widerstandsfähigkeit '!$E$7="Windzone 2",'ANLAGE B6 Widerstandsfähigkeit '!$F$7=E90),B90)</f>
        <v>0</v>
      </c>
      <c r="G90" s="140">
        <v>95</v>
      </c>
      <c r="H90" s="141" t="b">
        <f>IF(AND('ANLAGE B6 Widerstandsfähigkeit '!$E$7="Windzone 3 und 4",'ANLAGE B6 Widerstandsfähigkeit '!$F$7=G90),B90)</f>
        <v>0</v>
      </c>
    </row>
    <row r="91" spans="2:8" ht="15.75" outlineLevel="1" thickBot="1" x14ac:dyDescent="0.3">
      <c r="B91" s="127">
        <v>100</v>
      </c>
      <c r="C91" s="140">
        <v>74</v>
      </c>
      <c r="D91" s="174" t="b">
        <f>IF(AND('ANLAGE B6 Widerstandsfähigkeit '!$E$7="Windzone 1",'ANLAGE B6 Widerstandsfähigkeit '!$F$7=C91),B91)</f>
        <v>0</v>
      </c>
      <c r="E91" s="140">
        <v>84</v>
      </c>
      <c r="F91" s="141" t="b">
        <f>IF(AND('ANLAGE B6 Widerstandsfähigkeit '!$E$7="Windzone 2",'ANLAGE B6 Widerstandsfähigkeit '!$F$7=E91),B91)</f>
        <v>0</v>
      </c>
      <c r="G91" s="140">
        <v>94</v>
      </c>
      <c r="H91" s="141" t="b">
        <f>IF(AND('ANLAGE B6 Widerstandsfähigkeit '!$E$7="Windzone 3 und 4",'ANLAGE B6 Widerstandsfähigkeit '!$F$7=G91),B91)</f>
        <v>0</v>
      </c>
    </row>
    <row r="92" spans="2:8" ht="15.75" outlineLevel="1" thickBot="1" x14ac:dyDescent="0.3">
      <c r="B92" s="127">
        <v>100</v>
      </c>
      <c r="C92" s="140">
        <v>73</v>
      </c>
      <c r="D92" s="174" t="b">
        <f>IF(AND('ANLAGE B6 Widerstandsfähigkeit '!$E$7="Windzone 1",'ANLAGE B6 Widerstandsfähigkeit '!$F$7=C92),B92)</f>
        <v>0</v>
      </c>
      <c r="E92" s="140">
        <v>83</v>
      </c>
      <c r="F92" s="141" t="b">
        <f>IF(AND('ANLAGE B6 Widerstandsfähigkeit '!$E$7="Windzone 2",'ANLAGE B6 Widerstandsfähigkeit '!$F$7=E92),B92)</f>
        <v>0</v>
      </c>
      <c r="G92" s="140">
        <v>93</v>
      </c>
      <c r="H92" s="141" t="b">
        <f>IF(AND('ANLAGE B6 Widerstandsfähigkeit '!$E$7="Windzone 3 und 4",'ANLAGE B6 Widerstandsfähigkeit '!$F$7=G92),B92)</f>
        <v>0</v>
      </c>
    </row>
    <row r="93" spans="2:8" ht="15.75" outlineLevel="1" thickBot="1" x14ac:dyDescent="0.3">
      <c r="B93" s="127">
        <v>100</v>
      </c>
      <c r="C93" s="140">
        <v>72</v>
      </c>
      <c r="D93" s="174" t="b">
        <f>IF(AND('ANLAGE B6 Widerstandsfähigkeit '!$E$7="Windzone 1",'ANLAGE B6 Widerstandsfähigkeit '!$F$7=C93),B93)</f>
        <v>0</v>
      </c>
      <c r="E93" s="140">
        <v>82</v>
      </c>
      <c r="F93" s="141" t="b">
        <f>IF(AND('ANLAGE B6 Widerstandsfähigkeit '!$E$7="Windzone 2",'ANLAGE B6 Widerstandsfähigkeit '!$F$7=E93),B93)</f>
        <v>0</v>
      </c>
      <c r="G93" s="140">
        <v>92</v>
      </c>
      <c r="H93" s="141" t="b">
        <f>IF(AND('ANLAGE B6 Widerstandsfähigkeit '!$E$7="Windzone 3 und 4",'ANLAGE B6 Widerstandsfähigkeit '!$F$7=G93),B93)</f>
        <v>0</v>
      </c>
    </row>
    <row r="94" spans="2:8" ht="15.75" outlineLevel="1" thickBot="1" x14ac:dyDescent="0.3">
      <c r="B94" s="127">
        <v>100</v>
      </c>
      <c r="C94" s="140">
        <v>71</v>
      </c>
      <c r="D94" s="174" t="b">
        <f>IF(AND('ANLAGE B6 Widerstandsfähigkeit '!$E$7="Windzone 1",'ANLAGE B6 Widerstandsfähigkeit '!$F$7=C94),B94)</f>
        <v>0</v>
      </c>
      <c r="E94" s="140">
        <v>81</v>
      </c>
      <c r="F94" s="141" t="b">
        <f>IF(AND('ANLAGE B6 Widerstandsfähigkeit '!$E$7="Windzone 2",'ANLAGE B6 Widerstandsfähigkeit '!$F$7=E94),B94)</f>
        <v>0</v>
      </c>
      <c r="G94" s="140">
        <v>91</v>
      </c>
      <c r="H94" s="141" t="b">
        <f>IF(AND('ANLAGE B6 Widerstandsfähigkeit '!$E$7="Windzone 3 und 4",'ANLAGE B6 Widerstandsfähigkeit '!$F$7=G94),B94)</f>
        <v>0</v>
      </c>
    </row>
    <row r="95" spans="2:8" ht="15.75" outlineLevel="1" thickBot="1" x14ac:dyDescent="0.3">
      <c r="B95" s="127">
        <v>100</v>
      </c>
      <c r="C95" s="140">
        <v>70</v>
      </c>
      <c r="D95" s="174" t="b">
        <f>IF(AND('ANLAGE B6 Widerstandsfähigkeit '!$E$7="Windzone 1",'ANLAGE B6 Widerstandsfähigkeit '!$F$7=C95),B95)</f>
        <v>0</v>
      </c>
      <c r="E95" s="140">
        <v>80</v>
      </c>
      <c r="F95" s="141" t="b">
        <f>IF(AND('ANLAGE B6 Widerstandsfähigkeit '!$E$7="Windzone 2",'ANLAGE B6 Widerstandsfähigkeit '!$F$7=E95),B95)</f>
        <v>0</v>
      </c>
      <c r="G95" s="140">
        <v>90</v>
      </c>
      <c r="H95" s="141" t="b">
        <f>IF(AND('ANLAGE B6 Widerstandsfähigkeit '!$E$7="Windzone 3 und 4",'ANLAGE B6 Widerstandsfähigkeit '!$F$7=G95),B95)</f>
        <v>0</v>
      </c>
    </row>
    <row r="96" spans="2:8" ht="15.75" outlineLevel="1" thickBot="1" x14ac:dyDescent="0.3">
      <c r="B96" s="127">
        <v>100</v>
      </c>
      <c r="C96" s="140">
        <v>69</v>
      </c>
      <c r="D96" s="174" t="b">
        <f>IF(AND('ANLAGE B6 Widerstandsfähigkeit '!$E$7="Windzone 1",'ANLAGE B6 Widerstandsfähigkeit '!$F$7=C96),B96)</f>
        <v>0</v>
      </c>
      <c r="E96" s="140">
        <v>79</v>
      </c>
      <c r="F96" s="141" t="b">
        <f>IF(AND('ANLAGE B6 Widerstandsfähigkeit '!$E$7="Windzone 2",'ANLAGE B6 Widerstandsfähigkeit '!$F$7=E96),B96)</f>
        <v>0</v>
      </c>
      <c r="G96" s="140">
        <v>89</v>
      </c>
      <c r="H96" s="141" t="b">
        <f>IF(AND('ANLAGE B6 Widerstandsfähigkeit '!$E$7="Windzone 3 und 4",'ANLAGE B6 Widerstandsfähigkeit '!$F$7=G96),B96)</f>
        <v>0</v>
      </c>
    </row>
    <row r="97" spans="2:8" ht="15.75" outlineLevel="1" thickBot="1" x14ac:dyDescent="0.3">
      <c r="B97" s="127">
        <v>100</v>
      </c>
      <c r="C97" s="140">
        <v>68</v>
      </c>
      <c r="D97" s="174" t="b">
        <f>IF(AND('ANLAGE B6 Widerstandsfähigkeit '!$E$7="Windzone 1",'ANLAGE B6 Widerstandsfähigkeit '!$F$7=C97),B97)</f>
        <v>0</v>
      </c>
      <c r="E97" s="140">
        <v>78</v>
      </c>
      <c r="F97" s="141" t="b">
        <f>IF(AND('ANLAGE B6 Widerstandsfähigkeit '!$E$7="Windzone 2",'ANLAGE B6 Widerstandsfähigkeit '!$F$7=E97),B97)</f>
        <v>0</v>
      </c>
      <c r="G97" s="140">
        <v>88</v>
      </c>
      <c r="H97" s="141" t="b">
        <f>IF(AND('ANLAGE B6 Widerstandsfähigkeit '!$E$7="Windzone 3 und 4",'ANLAGE B6 Widerstandsfähigkeit '!$F$7=G97),B97)</f>
        <v>0</v>
      </c>
    </row>
    <row r="98" spans="2:8" ht="15.75" outlineLevel="1" thickBot="1" x14ac:dyDescent="0.3">
      <c r="B98" s="127">
        <v>100</v>
      </c>
      <c r="C98" s="140">
        <v>67</v>
      </c>
      <c r="D98" s="174" t="b">
        <f>IF(AND('ANLAGE B6 Widerstandsfähigkeit '!$E$7="Windzone 1",'ANLAGE B6 Widerstandsfähigkeit '!$F$7=C98),B98)</f>
        <v>0</v>
      </c>
      <c r="E98" s="140">
        <v>77</v>
      </c>
      <c r="F98" s="141" t="b">
        <f>IF(AND('ANLAGE B6 Widerstandsfähigkeit '!$E$7="Windzone 2",'ANLAGE B6 Widerstandsfähigkeit '!$F$7=E98),B98)</f>
        <v>0</v>
      </c>
      <c r="G98" s="140">
        <v>87</v>
      </c>
      <c r="H98" s="141" t="b">
        <f>IF(AND('ANLAGE B6 Widerstandsfähigkeit '!$E$7="Windzone 3 und 4",'ANLAGE B6 Widerstandsfähigkeit '!$F$7=G98),B98)</f>
        <v>0</v>
      </c>
    </row>
    <row r="99" spans="2:8" ht="15.75" outlineLevel="1" thickBot="1" x14ac:dyDescent="0.3">
      <c r="B99" s="127">
        <v>100</v>
      </c>
      <c r="C99" s="140">
        <v>66</v>
      </c>
      <c r="D99" s="174" t="b">
        <f>IF(AND('ANLAGE B6 Widerstandsfähigkeit '!$E$7="Windzone 1",'ANLAGE B6 Widerstandsfähigkeit '!$F$7=C99),B99)</f>
        <v>0</v>
      </c>
      <c r="E99" s="140">
        <v>76</v>
      </c>
      <c r="F99" s="141" t="b">
        <f>IF(AND('ANLAGE B6 Widerstandsfähigkeit '!$E$7="Windzone 2",'ANLAGE B6 Widerstandsfähigkeit '!$F$7=E99),B99)</f>
        <v>0</v>
      </c>
      <c r="G99" s="140">
        <v>86</v>
      </c>
      <c r="H99" s="141" t="b">
        <f>IF(AND('ANLAGE B6 Widerstandsfähigkeit '!$E$7="Windzone 3 und 4",'ANLAGE B6 Widerstandsfähigkeit '!$F$7=G99),B99)</f>
        <v>0</v>
      </c>
    </row>
    <row r="100" spans="2:8" ht="15.75" outlineLevel="1" thickBot="1" x14ac:dyDescent="0.3">
      <c r="B100" s="138">
        <v>100</v>
      </c>
      <c r="C100" s="139">
        <f>'ANLAGE B8 Anforderungsniveau'!C12</f>
        <v>65</v>
      </c>
      <c r="D100" s="130" t="b">
        <f>IF(AND('ANLAGE B6 Widerstandsfähigkeit '!$E$7="Windzone 1",'ANLAGE B6 Widerstandsfähigkeit '!$F$7=C100),B100)</f>
        <v>0</v>
      </c>
      <c r="E100" s="139">
        <f>'ANLAGE B8 Anforderungsniveau'!D12</f>
        <v>75</v>
      </c>
      <c r="F100" s="141" t="b">
        <f>IF(AND('ANLAGE B6 Widerstandsfähigkeit '!$E$7="Windzone 2",'ANLAGE B6 Widerstandsfähigkeit '!$F$7=E100),B100)</f>
        <v>0</v>
      </c>
      <c r="G100" s="139">
        <f>'ANLAGE B8 Anforderungsniveau'!E12</f>
        <v>85</v>
      </c>
      <c r="H100" s="141" t="b">
        <f>IF(AND('ANLAGE B6 Widerstandsfähigkeit '!$E$7="Windzone 3 und 4",'ANLAGE B6 Widerstandsfähigkeit '!$F$7=G100),B100)</f>
        <v>0</v>
      </c>
    </row>
    <row r="101" spans="2:8" ht="15.75" outlineLevel="1" thickBot="1" x14ac:dyDescent="0.3">
      <c r="B101" s="189">
        <f t="shared" ref="B101:B113" si="0">($B$100-$B$115)/($C$100-$C$115)*(C101-$C$130)+$B$130</f>
        <v>98.333333333333343</v>
      </c>
      <c r="C101" s="130">
        <v>64</v>
      </c>
      <c r="D101" s="130" t="b">
        <f>IF(AND('ANLAGE B6 Widerstandsfähigkeit '!$E$7="Windzone 1",'ANLAGE B6 Widerstandsfähigkeit '!$F$7=C101),B101)</f>
        <v>0</v>
      </c>
      <c r="E101" s="130">
        <v>74</v>
      </c>
      <c r="F101" s="141" t="b">
        <f>IF(AND('ANLAGE B6 Widerstandsfähigkeit '!$E$7="Windzone 2",'ANLAGE B6 Widerstandsfähigkeit '!$F$7=E101),B101)</f>
        <v>0</v>
      </c>
      <c r="G101" s="130">
        <v>84</v>
      </c>
      <c r="H101" s="141" t="b">
        <f>IF(AND('ANLAGE B6 Widerstandsfähigkeit '!$E$7="Windzone 3 und 4",'ANLAGE B6 Widerstandsfähigkeit '!$F$7=G101),B101)</f>
        <v>0</v>
      </c>
    </row>
    <row r="102" spans="2:8" ht="15.75" thickBot="1" x14ac:dyDescent="0.3">
      <c r="B102" s="189">
        <f t="shared" si="0"/>
        <v>96.666666666666671</v>
      </c>
      <c r="C102" s="130">
        <v>63</v>
      </c>
      <c r="D102" s="130" t="b">
        <f>IF(AND('ANLAGE B6 Widerstandsfähigkeit '!$E$7="Windzone 1",'ANLAGE B6 Widerstandsfähigkeit '!$F$7=C102),B102)</f>
        <v>0</v>
      </c>
      <c r="E102" s="130">
        <v>73</v>
      </c>
      <c r="F102" s="141" t="b">
        <f>IF(AND('ANLAGE B6 Widerstandsfähigkeit '!$E$7="Windzone 2",'ANLAGE B6 Widerstandsfähigkeit '!$F$7=E102),B102)</f>
        <v>0</v>
      </c>
      <c r="G102" s="130">
        <v>83</v>
      </c>
      <c r="H102" s="141" t="b">
        <f>IF(AND('ANLAGE B6 Widerstandsfähigkeit '!$E$7="Windzone 3 und 4",'ANLAGE B6 Widerstandsfähigkeit '!$F$7=G102),B102)</f>
        <v>0</v>
      </c>
    </row>
    <row r="103" spans="2:8" ht="15.75" thickBot="1" x14ac:dyDescent="0.3">
      <c r="B103" s="189">
        <f t="shared" si="0"/>
        <v>95</v>
      </c>
      <c r="C103" s="130">
        <v>62</v>
      </c>
      <c r="D103" s="130" t="b">
        <f>IF(AND('ANLAGE B6 Widerstandsfähigkeit '!$E$7="Windzone 1",'ANLAGE B6 Widerstandsfähigkeit '!$F$7=C103),B103)</f>
        <v>0</v>
      </c>
      <c r="E103" s="130">
        <v>72</v>
      </c>
      <c r="F103" s="141" t="b">
        <f>IF(AND('ANLAGE B6 Widerstandsfähigkeit '!$E$7="Windzone 2",'ANLAGE B6 Widerstandsfähigkeit '!$F$7=E103),B103)</f>
        <v>0</v>
      </c>
      <c r="G103" s="130">
        <v>82</v>
      </c>
      <c r="H103" s="141" t="b">
        <f>IF(AND('ANLAGE B6 Widerstandsfähigkeit '!$E$7="Windzone 3 und 4",'ANLAGE B6 Widerstandsfähigkeit '!$F$7=G103),B103)</f>
        <v>0</v>
      </c>
    </row>
    <row r="104" spans="2:8" ht="15.75" thickBot="1" x14ac:dyDescent="0.3">
      <c r="B104" s="189">
        <f t="shared" si="0"/>
        <v>93.333333333333343</v>
      </c>
      <c r="C104" s="130">
        <v>61</v>
      </c>
      <c r="D104" s="130" t="b">
        <f>IF(AND('ANLAGE B6 Widerstandsfähigkeit '!$E$7="Windzone 1",'ANLAGE B6 Widerstandsfähigkeit '!$F$7=C104),B104)</f>
        <v>0</v>
      </c>
      <c r="E104" s="130">
        <v>71</v>
      </c>
      <c r="F104" s="141" t="b">
        <f>IF(AND('ANLAGE B6 Widerstandsfähigkeit '!$E$7="Windzone 2",'ANLAGE B6 Widerstandsfähigkeit '!$F$7=E104),B104)</f>
        <v>0</v>
      </c>
      <c r="G104" s="130">
        <v>81</v>
      </c>
      <c r="H104" s="141" t="b">
        <f>IF(AND('ANLAGE B6 Widerstandsfähigkeit '!$E$7="Windzone 3 und 4",'ANLAGE B6 Widerstandsfähigkeit '!$F$7=G104),B104)</f>
        <v>0</v>
      </c>
    </row>
    <row r="105" spans="2:8" ht="15.75" thickBot="1" x14ac:dyDescent="0.3">
      <c r="B105" s="189">
        <f t="shared" si="0"/>
        <v>91.666666666666671</v>
      </c>
      <c r="C105" s="130">
        <v>60</v>
      </c>
      <c r="D105" s="130" t="b">
        <f>IF(AND('ANLAGE B6 Widerstandsfähigkeit '!$E$7="Windzone 1",'ANLAGE B6 Widerstandsfähigkeit '!$F$7=C105),B105)</f>
        <v>0</v>
      </c>
      <c r="E105" s="130">
        <v>70</v>
      </c>
      <c r="F105" s="141" t="b">
        <f>IF(AND('ANLAGE B6 Widerstandsfähigkeit '!$E$7="Windzone 2",'ANLAGE B6 Widerstandsfähigkeit '!$F$7=E105),B105)</f>
        <v>0</v>
      </c>
      <c r="G105" s="130">
        <v>80</v>
      </c>
      <c r="H105" s="141" t="b">
        <f>IF(AND('ANLAGE B6 Widerstandsfähigkeit '!$E$7="Windzone 3 und 4",'ANLAGE B6 Widerstandsfähigkeit '!$F$7=G105),B105)</f>
        <v>0</v>
      </c>
    </row>
    <row r="106" spans="2:8" ht="15.75" thickBot="1" x14ac:dyDescent="0.3">
      <c r="B106" s="189">
        <f t="shared" si="0"/>
        <v>90</v>
      </c>
      <c r="C106" s="130">
        <v>59</v>
      </c>
      <c r="D106" s="130" t="b">
        <f>IF(AND('ANLAGE B6 Widerstandsfähigkeit '!$E$7="Windzone 1",'ANLAGE B6 Widerstandsfähigkeit '!$F$7=C106),B106)</f>
        <v>0</v>
      </c>
      <c r="E106" s="130">
        <v>69</v>
      </c>
      <c r="F106" s="141" t="b">
        <f>IF(AND('ANLAGE B6 Widerstandsfähigkeit '!$E$7="Windzone 2",'ANLAGE B6 Widerstandsfähigkeit '!$F$7=E106),B106)</f>
        <v>0</v>
      </c>
      <c r="G106" s="130">
        <v>79</v>
      </c>
      <c r="H106" s="141" t="b">
        <f>IF(AND('ANLAGE B6 Widerstandsfähigkeit '!$E$7="Windzone 3 und 4",'ANLAGE B6 Widerstandsfähigkeit '!$F$7=G106),B106)</f>
        <v>0</v>
      </c>
    </row>
    <row r="107" spans="2:8" ht="15.75" outlineLevel="1" thickBot="1" x14ac:dyDescent="0.3">
      <c r="B107" s="189">
        <f t="shared" si="0"/>
        <v>88.333333333333343</v>
      </c>
      <c r="C107" s="130">
        <v>58</v>
      </c>
      <c r="D107" s="130" t="b">
        <f>IF(AND('ANLAGE B6 Widerstandsfähigkeit '!$E$7="Windzone 1",'ANLAGE B6 Widerstandsfähigkeit '!$F$7=C107),B107)</f>
        <v>0</v>
      </c>
      <c r="E107" s="130">
        <v>68</v>
      </c>
      <c r="F107" s="141" t="b">
        <f>IF(AND('ANLAGE B6 Widerstandsfähigkeit '!$E$7="Windzone 2",'ANLAGE B6 Widerstandsfähigkeit '!$F$7=E107),B107)</f>
        <v>0</v>
      </c>
      <c r="G107" s="130">
        <v>78</v>
      </c>
      <c r="H107" s="141" t="b">
        <f>IF(AND('ANLAGE B6 Widerstandsfähigkeit '!$E$7="Windzone 3 und 4",'ANLAGE B6 Widerstandsfähigkeit '!$F$7=G107),B107)</f>
        <v>0</v>
      </c>
    </row>
    <row r="108" spans="2:8" ht="15.75" outlineLevel="1" thickBot="1" x14ac:dyDescent="0.3">
      <c r="B108" s="189">
        <f t="shared" si="0"/>
        <v>86.666666666666671</v>
      </c>
      <c r="C108" s="130">
        <v>57</v>
      </c>
      <c r="D108" s="130" t="b">
        <f>IF(AND('ANLAGE B6 Widerstandsfähigkeit '!$E$7="Windzone 1",'ANLAGE B6 Widerstandsfähigkeit '!$F$7=C108),B108)</f>
        <v>0</v>
      </c>
      <c r="E108" s="130">
        <v>67</v>
      </c>
      <c r="F108" s="141" t="b">
        <f>IF(AND('ANLAGE B6 Widerstandsfähigkeit '!$E$7="Windzone 2",'ANLAGE B6 Widerstandsfähigkeit '!$F$7=E108),B108)</f>
        <v>0</v>
      </c>
      <c r="G108" s="130">
        <v>77</v>
      </c>
      <c r="H108" s="141" t="b">
        <f>IF(AND('ANLAGE B6 Widerstandsfähigkeit '!$E$7="Windzone 3 und 4",'ANLAGE B6 Widerstandsfähigkeit '!$F$7=G108),B108)</f>
        <v>0</v>
      </c>
    </row>
    <row r="109" spans="2:8" ht="15.75" outlineLevel="1" thickBot="1" x14ac:dyDescent="0.3">
      <c r="B109" s="189">
        <f t="shared" si="0"/>
        <v>85</v>
      </c>
      <c r="C109" s="130">
        <v>56</v>
      </c>
      <c r="D109" s="130" t="b">
        <f>IF(AND('ANLAGE B6 Widerstandsfähigkeit '!$E$7="Windzone 1",'ANLAGE B6 Widerstandsfähigkeit '!$F$7=C109),B109)</f>
        <v>0</v>
      </c>
      <c r="E109" s="130">
        <v>66</v>
      </c>
      <c r="F109" s="141" t="b">
        <f>IF(AND('ANLAGE B6 Widerstandsfähigkeit '!$E$7="Windzone 2",'ANLAGE B6 Widerstandsfähigkeit '!$F$7=E109),B109)</f>
        <v>0</v>
      </c>
      <c r="G109" s="130">
        <v>76</v>
      </c>
      <c r="H109" s="141" t="b">
        <f>IF(AND('ANLAGE B6 Widerstandsfähigkeit '!$E$7="Windzone 3 und 4",'ANLAGE B6 Widerstandsfähigkeit '!$F$7=G109),B109)</f>
        <v>0</v>
      </c>
    </row>
    <row r="110" spans="2:8" ht="15.75" outlineLevel="1" thickBot="1" x14ac:dyDescent="0.3">
      <c r="B110" s="189">
        <f t="shared" si="0"/>
        <v>83.333333333333343</v>
      </c>
      <c r="C110" s="130">
        <v>55</v>
      </c>
      <c r="D110" s="130" t="b">
        <f>IF(AND('ANLAGE B6 Widerstandsfähigkeit '!$E$7="Windzone 1",'ANLAGE B6 Widerstandsfähigkeit '!$F$7=C110),B110)</f>
        <v>0</v>
      </c>
      <c r="E110" s="130">
        <v>65</v>
      </c>
      <c r="F110" s="141" t="b">
        <f>IF(AND('ANLAGE B6 Widerstandsfähigkeit '!$E$7="Windzone 2",'ANLAGE B6 Widerstandsfähigkeit '!$F$7=E110),B110)</f>
        <v>0</v>
      </c>
      <c r="G110" s="130">
        <v>75</v>
      </c>
      <c r="H110" s="141" t="b">
        <f>IF(AND('ANLAGE B6 Widerstandsfähigkeit '!$E$7="Windzone 3 und 4",'ANLAGE B6 Widerstandsfähigkeit '!$F$7=G110),B110)</f>
        <v>0</v>
      </c>
    </row>
    <row r="111" spans="2:8" ht="15.75" outlineLevel="1" thickBot="1" x14ac:dyDescent="0.3">
      <c r="B111" s="189">
        <f t="shared" si="0"/>
        <v>81.666666666666671</v>
      </c>
      <c r="C111" s="130">
        <v>54</v>
      </c>
      <c r="D111" s="130" t="b">
        <f>IF(AND('ANLAGE B6 Widerstandsfähigkeit '!$E$7="Windzone 1",'ANLAGE B6 Widerstandsfähigkeit '!$F$7=C111),B111)</f>
        <v>0</v>
      </c>
      <c r="E111" s="130">
        <v>64</v>
      </c>
      <c r="F111" s="141" t="b">
        <f>IF(AND('ANLAGE B6 Widerstandsfähigkeit '!$E$7="Windzone 2",'ANLAGE B6 Widerstandsfähigkeit '!$F$7=E111),B111)</f>
        <v>0</v>
      </c>
      <c r="G111" s="130">
        <v>74</v>
      </c>
      <c r="H111" s="141" t="b">
        <f>IF(AND('ANLAGE B6 Widerstandsfähigkeit '!$E$7="Windzone 3 und 4",'ANLAGE B6 Widerstandsfähigkeit '!$F$7=G111),B111)</f>
        <v>0</v>
      </c>
    </row>
    <row r="112" spans="2:8" ht="15" customHeight="1" outlineLevel="1" thickBot="1" x14ac:dyDescent="0.3">
      <c r="B112" s="189">
        <f t="shared" si="0"/>
        <v>80</v>
      </c>
      <c r="C112" s="130">
        <v>53</v>
      </c>
      <c r="D112" s="130" t="b">
        <f>IF(AND('ANLAGE B6 Widerstandsfähigkeit '!$E$7="Windzone 1",'ANLAGE B6 Widerstandsfähigkeit '!$F$7=C112),B112)</f>
        <v>0</v>
      </c>
      <c r="E112" s="130">
        <v>63</v>
      </c>
      <c r="F112" s="141" t="b">
        <f>IF(AND('ANLAGE B6 Widerstandsfähigkeit '!$E$7="Windzone 2",'ANLAGE B6 Widerstandsfähigkeit '!$F$7=E112),B112)</f>
        <v>0</v>
      </c>
      <c r="G112" s="130">
        <v>73</v>
      </c>
      <c r="H112" s="141" t="b">
        <f>IF(AND('ANLAGE B6 Widerstandsfähigkeit '!$E$7="Windzone 3 und 4",'ANLAGE B6 Widerstandsfähigkeit '!$F$7=G112),B112)</f>
        <v>0</v>
      </c>
    </row>
    <row r="113" spans="2:8" ht="15" customHeight="1" outlineLevel="1" thickBot="1" x14ac:dyDescent="0.3">
      <c r="B113" s="189">
        <f t="shared" si="0"/>
        <v>78.333333333333343</v>
      </c>
      <c r="C113" s="130">
        <v>52</v>
      </c>
      <c r="D113" s="130" t="b">
        <f>IF(AND('ANLAGE B6 Widerstandsfähigkeit '!$E$7="Windzone 1",'ANLAGE B6 Widerstandsfähigkeit '!$F$7=C113),B113)</f>
        <v>0</v>
      </c>
      <c r="E113" s="130">
        <v>62</v>
      </c>
      <c r="F113" s="141" t="b">
        <f>IF(AND('ANLAGE B6 Widerstandsfähigkeit '!$E$7="Windzone 2",'ANLAGE B6 Widerstandsfähigkeit '!$F$7=E113),B113)</f>
        <v>0</v>
      </c>
      <c r="G113" s="130">
        <v>72</v>
      </c>
      <c r="H113" s="141" t="b">
        <f>IF(AND('ANLAGE B6 Widerstandsfähigkeit '!$E$7="Windzone 3 und 4",'ANLAGE B6 Widerstandsfähigkeit '!$F$7=G113),B113)</f>
        <v>0</v>
      </c>
    </row>
    <row r="114" spans="2:8" ht="15" customHeight="1" outlineLevel="1" thickBot="1" x14ac:dyDescent="0.3">
      <c r="B114" s="189">
        <f>($B$100-$B$115)/($C$100-$C$115)*(C114-$C$130)+$B$130</f>
        <v>76.666666666666671</v>
      </c>
      <c r="C114" s="130">
        <v>51</v>
      </c>
      <c r="D114" s="130" t="b">
        <f>IF(AND('ANLAGE B6 Widerstandsfähigkeit '!$E$7="Windzone 1",'ANLAGE B6 Widerstandsfähigkeit '!$F$7=C114),B114)</f>
        <v>0</v>
      </c>
      <c r="E114" s="130">
        <v>61</v>
      </c>
      <c r="F114" s="141" t="b">
        <f>IF(AND('ANLAGE B6 Widerstandsfähigkeit '!$E$7="Windzone 2",'ANLAGE B6 Widerstandsfähigkeit '!$F$7=E114),B114)</f>
        <v>0</v>
      </c>
      <c r="G114" s="130">
        <v>71</v>
      </c>
      <c r="H114" s="141" t="b">
        <f>IF(AND('ANLAGE B6 Widerstandsfähigkeit '!$E$7="Windzone 3 und 4",'ANLAGE B6 Widerstandsfähigkeit '!$F$7=G114),B114)</f>
        <v>0</v>
      </c>
    </row>
    <row r="115" spans="2:8" ht="15" customHeight="1" outlineLevel="1" thickBot="1" x14ac:dyDescent="0.3">
      <c r="B115" s="138">
        <v>75</v>
      </c>
      <c r="C115" s="139">
        <f>'ANLAGE B8 Anforderungsniveau'!C13</f>
        <v>50</v>
      </c>
      <c r="D115" s="130" t="b">
        <f>IF(AND('ANLAGE B6 Widerstandsfähigkeit '!$E$7="Windzone 1",'ANLAGE B6 Widerstandsfähigkeit '!$F$7=C115),B115)</f>
        <v>0</v>
      </c>
      <c r="E115" s="139">
        <f>'ANLAGE B8 Anforderungsniveau'!D13</f>
        <v>60</v>
      </c>
      <c r="F115" s="141" t="b">
        <f>IF(AND('ANLAGE B6 Widerstandsfähigkeit '!$E$7="Windzone 2",'ANLAGE B6 Widerstandsfähigkeit '!$F$7=E115),B115)</f>
        <v>0</v>
      </c>
      <c r="G115" s="139">
        <f>'ANLAGE B8 Anforderungsniveau'!E13</f>
        <v>70</v>
      </c>
      <c r="H115" s="141" t="b">
        <f>IF(AND('ANLAGE B6 Widerstandsfähigkeit '!$E$7="Windzone 3 und 4",'ANLAGE B6 Widerstandsfähigkeit '!$F$7=G115),B115)</f>
        <v>0</v>
      </c>
    </row>
    <row r="116" spans="2:8" ht="15" customHeight="1" outlineLevel="1" thickBot="1" x14ac:dyDescent="0.3">
      <c r="B116" s="189">
        <f t="shared" ref="B116:B128" si="1">($B$115-$B$130)/($C$115-$C$130)*(C116-$C$130)+$B$130</f>
        <v>73.333333333333343</v>
      </c>
      <c r="C116" s="130">
        <v>49</v>
      </c>
      <c r="D116" s="130" t="b">
        <f>IF(AND('ANLAGE B6 Widerstandsfähigkeit '!$E$7="Windzone 1",'ANLAGE B6 Widerstandsfähigkeit '!$F$7=C116),B116)</f>
        <v>0</v>
      </c>
      <c r="E116" s="130">
        <v>59</v>
      </c>
      <c r="F116" s="141" t="b">
        <f>IF(AND('ANLAGE B6 Widerstandsfähigkeit '!$E$7="Windzone 2",'ANLAGE B6 Widerstandsfähigkeit '!$F$7=E116),B116)</f>
        <v>0</v>
      </c>
      <c r="G116" s="130">
        <v>69</v>
      </c>
      <c r="H116" s="141" t="b">
        <f>IF(AND('ANLAGE B6 Widerstandsfähigkeit '!$E$7="Windzone 3 und 4",'ANLAGE B6 Widerstandsfähigkeit '!$F$7=G116),B116)</f>
        <v>0</v>
      </c>
    </row>
    <row r="117" spans="2:8" ht="15.75" outlineLevel="1" thickBot="1" x14ac:dyDescent="0.3">
      <c r="B117" s="189">
        <f t="shared" si="1"/>
        <v>71.666666666666671</v>
      </c>
      <c r="C117" s="130">
        <v>48</v>
      </c>
      <c r="D117" s="130" t="b">
        <f>IF(AND('ANLAGE B6 Widerstandsfähigkeit '!$E$7="Windzone 1",'ANLAGE B6 Widerstandsfähigkeit '!$F$7=C117),B117)</f>
        <v>0</v>
      </c>
      <c r="E117" s="130">
        <v>58</v>
      </c>
      <c r="F117" s="141" t="b">
        <f>IF(AND('ANLAGE B6 Widerstandsfähigkeit '!$E$7="Windzone 2",'ANLAGE B6 Widerstandsfähigkeit '!$F$7=E117),B117)</f>
        <v>0</v>
      </c>
      <c r="G117" s="130">
        <v>68</v>
      </c>
      <c r="H117" s="141" t="b">
        <f>IF(AND('ANLAGE B6 Widerstandsfähigkeit '!$E$7="Windzone 3 und 4",'ANLAGE B6 Widerstandsfähigkeit '!$F$7=G117),B117)</f>
        <v>0</v>
      </c>
    </row>
    <row r="118" spans="2:8" ht="15.75" outlineLevel="1" thickBot="1" x14ac:dyDescent="0.3">
      <c r="B118" s="189">
        <f t="shared" si="1"/>
        <v>70</v>
      </c>
      <c r="C118" s="130">
        <v>47</v>
      </c>
      <c r="D118" s="130" t="b">
        <f>IF(AND('ANLAGE B6 Widerstandsfähigkeit '!$E$7="Windzone 1",'ANLAGE B6 Widerstandsfähigkeit '!$F$7=C118),B118)</f>
        <v>0</v>
      </c>
      <c r="E118" s="130">
        <v>57</v>
      </c>
      <c r="F118" s="141" t="b">
        <f>IF(AND('ANLAGE B6 Widerstandsfähigkeit '!$E$7="Windzone 2",'ANLAGE B6 Widerstandsfähigkeit '!$F$7=E118),B118)</f>
        <v>0</v>
      </c>
      <c r="G118" s="130">
        <v>67</v>
      </c>
      <c r="H118" s="141" t="b">
        <f>IF(AND('ANLAGE B6 Widerstandsfähigkeit '!$E$7="Windzone 3 und 4",'ANLAGE B6 Widerstandsfähigkeit '!$F$7=G118),B118)</f>
        <v>0</v>
      </c>
    </row>
    <row r="119" spans="2:8" ht="15.75" outlineLevel="1" thickBot="1" x14ac:dyDescent="0.3">
      <c r="B119" s="189">
        <f t="shared" si="1"/>
        <v>68.333333333333343</v>
      </c>
      <c r="C119" s="130">
        <v>46</v>
      </c>
      <c r="D119" s="130" t="b">
        <f>IF(AND('ANLAGE B6 Widerstandsfähigkeit '!$E$7="Windzone 1",'ANLAGE B6 Widerstandsfähigkeit '!$F$7=C119),B119)</f>
        <v>0</v>
      </c>
      <c r="E119" s="130">
        <v>56</v>
      </c>
      <c r="F119" s="141" t="b">
        <f>IF(AND('ANLAGE B6 Widerstandsfähigkeit '!$E$7="Windzone 2",'ANLAGE B6 Widerstandsfähigkeit '!$F$7=E119),B119)</f>
        <v>0</v>
      </c>
      <c r="G119" s="130">
        <v>66</v>
      </c>
      <c r="H119" s="141" t="b">
        <f>IF(AND('ANLAGE B6 Widerstandsfähigkeit '!$E$7="Windzone 3 und 4",'ANLAGE B6 Widerstandsfähigkeit '!$F$7=G119),B119)</f>
        <v>0</v>
      </c>
    </row>
    <row r="120" spans="2:8" ht="15.75" outlineLevel="1" thickBot="1" x14ac:dyDescent="0.3">
      <c r="B120" s="189">
        <f t="shared" si="1"/>
        <v>66.666666666666671</v>
      </c>
      <c r="C120" s="130">
        <v>45</v>
      </c>
      <c r="D120" s="130" t="b">
        <f>IF(AND('ANLAGE B6 Widerstandsfähigkeit '!$E$7="Windzone 1",'ANLAGE B6 Widerstandsfähigkeit '!$F$7=C120),B120)</f>
        <v>0</v>
      </c>
      <c r="E120" s="130">
        <v>55</v>
      </c>
      <c r="F120" s="141" t="b">
        <f>IF(AND('ANLAGE B6 Widerstandsfähigkeit '!$E$7="Windzone 2",'ANLAGE B6 Widerstandsfähigkeit '!$F$7=E120),B120)</f>
        <v>0</v>
      </c>
      <c r="G120" s="130">
        <v>65</v>
      </c>
      <c r="H120" s="141" t="b">
        <f>IF(AND('ANLAGE B6 Widerstandsfähigkeit '!$E$7="Windzone 3 und 4",'ANLAGE B6 Widerstandsfähigkeit '!$F$7=G120),B120)</f>
        <v>0</v>
      </c>
    </row>
    <row r="121" spans="2:8" ht="15.75" outlineLevel="1" thickBot="1" x14ac:dyDescent="0.3">
      <c r="B121" s="189">
        <f t="shared" si="1"/>
        <v>65</v>
      </c>
      <c r="C121" s="130">
        <v>44</v>
      </c>
      <c r="D121" s="130" t="b">
        <f>IF(AND('ANLAGE B6 Widerstandsfähigkeit '!$E$7="Windzone 1",'ANLAGE B6 Widerstandsfähigkeit '!$F$7=C121),B121)</f>
        <v>0</v>
      </c>
      <c r="E121" s="130">
        <v>54</v>
      </c>
      <c r="F121" s="141" t="b">
        <f>IF(AND('ANLAGE B6 Widerstandsfähigkeit '!$E$7="Windzone 2",'ANLAGE B6 Widerstandsfähigkeit '!$F$7=E121),B121)</f>
        <v>0</v>
      </c>
      <c r="G121" s="130">
        <v>64</v>
      </c>
      <c r="H121" s="141" t="b">
        <f>IF(AND('ANLAGE B6 Widerstandsfähigkeit '!$E$7="Windzone 3 und 4",'ANLAGE B6 Widerstandsfähigkeit '!$F$7=G121),B121)</f>
        <v>0</v>
      </c>
    </row>
    <row r="122" spans="2:8" ht="15.75" outlineLevel="1" thickBot="1" x14ac:dyDescent="0.3">
      <c r="B122" s="189">
        <f t="shared" si="1"/>
        <v>63.333333333333336</v>
      </c>
      <c r="C122" s="130">
        <v>43</v>
      </c>
      <c r="D122" s="130" t="b">
        <f>IF(AND('ANLAGE B6 Widerstandsfähigkeit '!$E$7="Windzone 1",'ANLAGE B6 Widerstandsfähigkeit '!$F$7=C122),B122)</f>
        <v>0</v>
      </c>
      <c r="E122" s="130">
        <v>53</v>
      </c>
      <c r="F122" s="141" t="b">
        <f>IF(AND('ANLAGE B6 Widerstandsfähigkeit '!$E$7="Windzone 2",'ANLAGE B6 Widerstandsfähigkeit '!$F$7=E122),B122)</f>
        <v>0</v>
      </c>
      <c r="G122" s="130">
        <v>63</v>
      </c>
      <c r="H122" s="141" t="b">
        <f>IF(AND('ANLAGE B6 Widerstandsfähigkeit '!$E$7="Windzone 3 und 4",'ANLAGE B6 Widerstandsfähigkeit '!$F$7=G122),B122)</f>
        <v>0</v>
      </c>
    </row>
    <row r="123" spans="2:8" ht="15.75" outlineLevel="1" thickBot="1" x14ac:dyDescent="0.3">
      <c r="B123" s="189">
        <f t="shared" si="1"/>
        <v>61.666666666666671</v>
      </c>
      <c r="C123" s="130">
        <v>42</v>
      </c>
      <c r="D123" s="130" t="b">
        <f>IF(AND('ANLAGE B6 Widerstandsfähigkeit '!$E$7="Windzone 1",'ANLAGE B6 Widerstandsfähigkeit '!$F$7=C123),B123)</f>
        <v>0</v>
      </c>
      <c r="E123" s="130">
        <v>52</v>
      </c>
      <c r="F123" s="141" t="b">
        <f>IF(AND('ANLAGE B6 Widerstandsfähigkeit '!$E$7="Windzone 2",'ANLAGE B6 Widerstandsfähigkeit '!$F$7=E123),B123)</f>
        <v>0</v>
      </c>
      <c r="G123" s="130">
        <v>62</v>
      </c>
      <c r="H123" s="141" t="b">
        <f>IF(AND('ANLAGE B6 Widerstandsfähigkeit '!$E$7="Windzone 3 und 4",'ANLAGE B6 Widerstandsfähigkeit '!$F$7=G123),B123)</f>
        <v>0</v>
      </c>
    </row>
    <row r="124" spans="2:8" ht="15.75" outlineLevel="1" thickBot="1" x14ac:dyDescent="0.3">
      <c r="B124" s="189">
        <f t="shared" si="1"/>
        <v>60</v>
      </c>
      <c r="C124" s="130">
        <v>41</v>
      </c>
      <c r="D124" s="130" t="b">
        <f>IF(AND('ANLAGE B6 Widerstandsfähigkeit '!$E$7="Windzone 1",'ANLAGE B6 Widerstandsfähigkeit '!$F$7=C124),B124)</f>
        <v>0</v>
      </c>
      <c r="E124" s="130">
        <v>51</v>
      </c>
      <c r="F124" s="141" t="b">
        <f>IF(AND('ANLAGE B6 Widerstandsfähigkeit '!$E$7="Windzone 2",'ANLAGE B6 Widerstandsfähigkeit '!$F$7=E124),B124)</f>
        <v>0</v>
      </c>
      <c r="G124" s="130">
        <v>61</v>
      </c>
      <c r="H124" s="141" t="b">
        <f>IF(AND('ANLAGE B6 Widerstandsfähigkeit '!$E$7="Windzone 3 und 4",'ANLAGE B6 Widerstandsfähigkeit '!$F$7=G124),B124)</f>
        <v>0</v>
      </c>
    </row>
    <row r="125" spans="2:8" ht="15.75" outlineLevel="1" thickBot="1" x14ac:dyDescent="0.3">
      <c r="B125" s="189">
        <f t="shared" si="1"/>
        <v>58.333333333333336</v>
      </c>
      <c r="C125" s="130">
        <v>40</v>
      </c>
      <c r="D125" s="130" t="b">
        <f>IF(AND('ANLAGE B6 Widerstandsfähigkeit '!$E$7="Windzone 1",'ANLAGE B6 Widerstandsfähigkeit '!$F$7=C125),B125)</f>
        <v>0</v>
      </c>
      <c r="E125" s="130">
        <v>50</v>
      </c>
      <c r="F125" s="141" t="b">
        <f>IF(AND('ANLAGE B6 Widerstandsfähigkeit '!$E$7="Windzone 2",'ANLAGE B6 Widerstandsfähigkeit '!$F$7=E125),B125)</f>
        <v>0</v>
      </c>
      <c r="G125" s="130">
        <v>60</v>
      </c>
      <c r="H125" s="141" t="b">
        <f>IF(AND('ANLAGE B6 Widerstandsfähigkeit '!$E$7="Windzone 3 und 4",'ANLAGE B6 Widerstandsfähigkeit '!$F$7=G125),B125)</f>
        <v>0</v>
      </c>
    </row>
    <row r="126" spans="2:8" ht="15.75" outlineLevel="1" thickBot="1" x14ac:dyDescent="0.3">
      <c r="B126" s="189">
        <f t="shared" si="1"/>
        <v>56.666666666666664</v>
      </c>
      <c r="C126" s="130">
        <v>39</v>
      </c>
      <c r="D126" s="130" t="b">
        <f>IF(AND('ANLAGE B6 Widerstandsfähigkeit '!$E$7="Windzone 1",'ANLAGE B6 Widerstandsfähigkeit '!$F$7=C126),B126)</f>
        <v>0</v>
      </c>
      <c r="E126" s="130">
        <v>49</v>
      </c>
      <c r="F126" s="141" t="b">
        <f>IF(AND('ANLAGE B6 Widerstandsfähigkeit '!$E$7="Windzone 2",'ANLAGE B6 Widerstandsfähigkeit '!$F$7=E126),B126)</f>
        <v>0</v>
      </c>
      <c r="G126" s="130">
        <v>59</v>
      </c>
      <c r="H126" s="141" t="b">
        <f>IF(AND('ANLAGE B6 Widerstandsfähigkeit '!$E$7="Windzone 3 und 4",'ANLAGE B6 Widerstandsfähigkeit '!$F$7=G126),B126)</f>
        <v>0</v>
      </c>
    </row>
    <row r="127" spans="2:8" ht="15.75" outlineLevel="1" thickBot="1" x14ac:dyDescent="0.3">
      <c r="B127" s="189">
        <f t="shared" si="1"/>
        <v>55</v>
      </c>
      <c r="C127" s="130">
        <v>38</v>
      </c>
      <c r="D127" s="130" t="b">
        <f>IF(AND('ANLAGE B6 Widerstandsfähigkeit '!$E$7="Windzone 1",'ANLAGE B6 Widerstandsfähigkeit '!$F$7=C127),B127)</f>
        <v>0</v>
      </c>
      <c r="E127" s="130">
        <v>48</v>
      </c>
      <c r="F127" s="141" t="b">
        <f>IF(AND('ANLAGE B6 Widerstandsfähigkeit '!$E$7="Windzone 2",'ANLAGE B6 Widerstandsfähigkeit '!$F$7=E127),B127)</f>
        <v>0</v>
      </c>
      <c r="G127" s="130">
        <v>58</v>
      </c>
      <c r="H127" s="141" t="b">
        <f>IF(AND('ANLAGE B6 Widerstandsfähigkeit '!$E$7="Windzone 3 und 4",'ANLAGE B6 Widerstandsfähigkeit '!$F$7=G127),B127)</f>
        <v>0</v>
      </c>
    </row>
    <row r="128" spans="2:8" ht="15.75" outlineLevel="1" thickBot="1" x14ac:dyDescent="0.3">
      <c r="B128" s="189">
        <f t="shared" si="1"/>
        <v>53.333333333333336</v>
      </c>
      <c r="C128" s="130">
        <v>37</v>
      </c>
      <c r="D128" s="130" t="b">
        <f>IF(AND('ANLAGE B6 Widerstandsfähigkeit '!$E$7="Windzone 1",'ANLAGE B6 Widerstandsfähigkeit '!$F$7=C128),B128)</f>
        <v>0</v>
      </c>
      <c r="E128" s="130">
        <v>47</v>
      </c>
      <c r="F128" s="141" t="b">
        <f>IF(AND('ANLAGE B6 Widerstandsfähigkeit '!$E$7="Windzone 2",'ANLAGE B6 Widerstandsfähigkeit '!$F$7=E128),B128)</f>
        <v>0</v>
      </c>
      <c r="G128" s="130">
        <v>57</v>
      </c>
      <c r="H128" s="141" t="b">
        <f>IF(AND('ANLAGE B6 Widerstandsfähigkeit '!$E$7="Windzone 3 und 4",'ANLAGE B6 Widerstandsfähigkeit '!$F$7=G128),B128)</f>
        <v>0</v>
      </c>
    </row>
    <row r="129" spans="2:8" ht="15.75" outlineLevel="1" thickBot="1" x14ac:dyDescent="0.3">
      <c r="B129" s="189">
        <f>($B$115-$B$130)/($C$115-$C$130)*(C129-$C$130)+$B$130</f>
        <v>51.666666666666664</v>
      </c>
      <c r="C129" s="130">
        <v>36</v>
      </c>
      <c r="D129" s="130" t="b">
        <f>IF(AND('ANLAGE B6 Widerstandsfähigkeit '!$E$7="Windzone 1",'ANLAGE B6 Widerstandsfähigkeit '!$F$7=C129),B129)</f>
        <v>0</v>
      </c>
      <c r="E129" s="130">
        <v>46</v>
      </c>
      <c r="F129" s="141" t="b">
        <f>IF(AND('ANLAGE B6 Widerstandsfähigkeit '!$E$7="Windzone 2",'ANLAGE B6 Widerstandsfähigkeit '!$F$7=E129),B129)</f>
        <v>0</v>
      </c>
      <c r="G129" s="130">
        <v>56</v>
      </c>
      <c r="H129" s="141" t="b">
        <f>IF(AND('ANLAGE B6 Widerstandsfähigkeit '!$E$7="Windzone 3 und 4",'ANLAGE B6 Widerstandsfähigkeit '!$F$7=G129),B129)</f>
        <v>0</v>
      </c>
    </row>
    <row r="130" spans="2:8" ht="15.75" outlineLevel="1" thickBot="1" x14ac:dyDescent="0.3">
      <c r="B130" s="138">
        <v>50</v>
      </c>
      <c r="C130" s="139">
        <f>'ANLAGE B8 Anforderungsniveau'!C14</f>
        <v>35</v>
      </c>
      <c r="D130" s="130" t="b">
        <f>IF(AND('ANLAGE B6 Widerstandsfähigkeit '!$E$7="Windzone 1",'ANLAGE B6 Widerstandsfähigkeit '!$F$7=C130),B130)</f>
        <v>0</v>
      </c>
      <c r="E130" s="139">
        <f>'ANLAGE B8 Anforderungsniveau'!D14</f>
        <v>45</v>
      </c>
      <c r="F130" s="141" t="b">
        <f>IF(AND('ANLAGE B6 Widerstandsfähigkeit '!$E$7="Windzone 2",'ANLAGE B6 Widerstandsfähigkeit '!$F$7=E130),B130)</f>
        <v>0</v>
      </c>
      <c r="G130" s="139">
        <f>'ANLAGE B8 Anforderungsniveau'!E14</f>
        <v>55</v>
      </c>
      <c r="H130" s="141" t="b">
        <f>IF(AND('ANLAGE B6 Widerstandsfähigkeit '!$E$7="Windzone 3 und 4",'ANLAGE B6 Widerstandsfähigkeit '!$F$7=G130),B130)</f>
        <v>0</v>
      </c>
    </row>
    <row r="131" spans="2:8" ht="15.75" outlineLevel="1" thickBot="1" x14ac:dyDescent="0.3">
      <c r="B131" s="189">
        <f t="shared" ref="B131:B144" si="2">($B$130-$B$145)/($C$130-$C$145)*(C131-$C$145)+$B$145</f>
        <v>48.333333333333336</v>
      </c>
      <c r="C131" s="130">
        <v>34</v>
      </c>
      <c r="D131" s="130" t="b">
        <f>IF(AND('ANLAGE B6 Widerstandsfähigkeit '!$E$7="Windzone 1",'ANLAGE B6 Widerstandsfähigkeit '!$F$7=C131),B131)</f>
        <v>0</v>
      </c>
      <c r="E131" s="130">
        <v>44</v>
      </c>
      <c r="F131" s="141" t="b">
        <f>IF(AND('ANLAGE B6 Widerstandsfähigkeit '!$E$7="Windzone 2",'ANLAGE B6 Widerstandsfähigkeit '!$F$7=E131),B131)</f>
        <v>0</v>
      </c>
      <c r="G131" s="130">
        <v>54</v>
      </c>
      <c r="H131" s="141" t="b">
        <f>IF(AND('ANLAGE B6 Widerstandsfähigkeit '!$E$7="Windzone 3 und 4",'ANLAGE B6 Widerstandsfähigkeit '!$F$7=G131),B131)</f>
        <v>0</v>
      </c>
    </row>
    <row r="132" spans="2:8" ht="15.75" outlineLevel="1" thickBot="1" x14ac:dyDescent="0.3">
      <c r="B132" s="189">
        <f t="shared" si="2"/>
        <v>46.666666666666671</v>
      </c>
      <c r="C132" s="130">
        <v>33</v>
      </c>
      <c r="D132" s="130" t="b">
        <f>IF(AND('ANLAGE B6 Widerstandsfähigkeit '!$E$7="Windzone 1",'ANLAGE B6 Widerstandsfähigkeit '!$F$7=C132),B132)</f>
        <v>0</v>
      </c>
      <c r="E132" s="130">
        <v>43</v>
      </c>
      <c r="F132" s="141" t="b">
        <f>IF(AND('ANLAGE B6 Widerstandsfähigkeit '!$E$7="Windzone 2",'ANLAGE B6 Widerstandsfähigkeit '!$F$7=E132),B132)</f>
        <v>0</v>
      </c>
      <c r="G132" s="130">
        <v>53</v>
      </c>
      <c r="H132" s="141" t="b">
        <f>IF(AND('ANLAGE B6 Widerstandsfähigkeit '!$E$7="Windzone 3 und 4",'ANLAGE B6 Widerstandsfähigkeit '!$F$7=G132),B132)</f>
        <v>0</v>
      </c>
    </row>
    <row r="133" spans="2:8" ht="15.75" outlineLevel="1" thickBot="1" x14ac:dyDescent="0.3">
      <c r="B133" s="189">
        <f t="shared" si="2"/>
        <v>45</v>
      </c>
      <c r="C133" s="130">
        <v>32</v>
      </c>
      <c r="D133" s="130" t="b">
        <f>IF(AND('ANLAGE B6 Widerstandsfähigkeit '!$E$7="Windzone 1",'ANLAGE B6 Widerstandsfähigkeit '!$F$7=C133),B133)</f>
        <v>0</v>
      </c>
      <c r="E133" s="130">
        <v>42</v>
      </c>
      <c r="F133" s="141" t="b">
        <f>IF(AND('ANLAGE B6 Widerstandsfähigkeit '!$E$7="Windzone 2",'ANLAGE B6 Widerstandsfähigkeit '!$F$7=E133),B133)</f>
        <v>0</v>
      </c>
      <c r="G133" s="130">
        <v>52</v>
      </c>
      <c r="H133" s="141" t="b">
        <f>IF(AND('ANLAGE B6 Widerstandsfähigkeit '!$E$7="Windzone 3 und 4",'ANLAGE B6 Widerstandsfähigkeit '!$F$7=G133),B133)</f>
        <v>0</v>
      </c>
    </row>
    <row r="134" spans="2:8" ht="15.75" outlineLevel="1" thickBot="1" x14ac:dyDescent="0.3">
      <c r="B134" s="189">
        <f t="shared" si="2"/>
        <v>43.333333333333336</v>
      </c>
      <c r="C134" s="130">
        <v>31</v>
      </c>
      <c r="D134" s="130" t="b">
        <f>IF(AND('ANLAGE B6 Widerstandsfähigkeit '!$E$7="Windzone 1",'ANLAGE B6 Widerstandsfähigkeit '!$F$7=C134),B134)</f>
        <v>0</v>
      </c>
      <c r="E134" s="130">
        <v>41</v>
      </c>
      <c r="F134" s="141" t="b">
        <f>IF(AND('ANLAGE B6 Widerstandsfähigkeit '!$E$7="Windzone 2",'ANLAGE B6 Widerstandsfähigkeit '!$F$7=E134),B134)</f>
        <v>0</v>
      </c>
      <c r="G134" s="130">
        <v>51</v>
      </c>
      <c r="H134" s="141" t="b">
        <f>IF(AND('ANLAGE B6 Widerstandsfähigkeit '!$E$7="Windzone 3 und 4",'ANLAGE B6 Widerstandsfähigkeit '!$F$7=G134),B134)</f>
        <v>0</v>
      </c>
    </row>
    <row r="135" spans="2:8" ht="15.75" outlineLevel="1" thickBot="1" x14ac:dyDescent="0.3">
      <c r="B135" s="189">
        <f t="shared" si="2"/>
        <v>41.666666666666671</v>
      </c>
      <c r="C135" s="130">
        <v>30</v>
      </c>
      <c r="D135" s="130" t="b">
        <f>IF(AND('ANLAGE B6 Widerstandsfähigkeit '!$E$7="Windzone 1",'ANLAGE B6 Widerstandsfähigkeit '!$F$7=C135),B135)</f>
        <v>0</v>
      </c>
      <c r="E135" s="130">
        <v>40</v>
      </c>
      <c r="F135" s="141" t="b">
        <f>IF(AND('ANLAGE B6 Widerstandsfähigkeit '!$E$7="Windzone 2",'ANLAGE B6 Widerstandsfähigkeit '!$F$7=E135),B135)</f>
        <v>0</v>
      </c>
      <c r="G135" s="130">
        <v>50</v>
      </c>
      <c r="H135" s="141" t="b">
        <f>IF(AND('ANLAGE B6 Widerstandsfähigkeit '!$E$7="Windzone 3 und 4",'ANLAGE B6 Widerstandsfähigkeit '!$F$7=G135),B135)</f>
        <v>0</v>
      </c>
    </row>
    <row r="136" spans="2:8" ht="15.75" outlineLevel="1" thickBot="1" x14ac:dyDescent="0.3">
      <c r="B136" s="189">
        <f t="shared" si="2"/>
        <v>40</v>
      </c>
      <c r="C136" s="130">
        <v>29</v>
      </c>
      <c r="D136" s="130" t="b">
        <f>IF(AND('ANLAGE B6 Widerstandsfähigkeit '!$E$7="Windzone 1",'ANLAGE B6 Widerstandsfähigkeit '!$F$7=C136),B136)</f>
        <v>0</v>
      </c>
      <c r="E136" s="130">
        <v>39</v>
      </c>
      <c r="F136" s="141" t="b">
        <f>IF(AND('ANLAGE B6 Widerstandsfähigkeit '!$E$7="Windzone 2",'ANLAGE B6 Widerstandsfähigkeit '!$F$7=E136),B136)</f>
        <v>0</v>
      </c>
      <c r="G136" s="130">
        <v>49</v>
      </c>
      <c r="H136" s="141" t="b">
        <f>IF(AND('ANLAGE B6 Widerstandsfähigkeit '!$E$7="Windzone 3 und 4",'ANLAGE B6 Widerstandsfähigkeit '!$F$7=G136),B136)</f>
        <v>0</v>
      </c>
    </row>
    <row r="137" spans="2:8" ht="15.75" outlineLevel="1" thickBot="1" x14ac:dyDescent="0.3">
      <c r="B137" s="189">
        <f t="shared" si="2"/>
        <v>38.333333333333336</v>
      </c>
      <c r="C137" s="130">
        <v>28</v>
      </c>
      <c r="D137" s="130" t="b">
        <f>IF(AND('ANLAGE B6 Widerstandsfähigkeit '!$E$7="Windzone 1",'ANLAGE B6 Widerstandsfähigkeit '!$F$7=C137),B137)</f>
        <v>0</v>
      </c>
      <c r="E137" s="130">
        <v>38</v>
      </c>
      <c r="F137" s="141" t="b">
        <f>IF(AND('ANLAGE B6 Widerstandsfähigkeit '!$E$7="Windzone 2",'ANLAGE B6 Widerstandsfähigkeit '!$F$7=E137),B137)</f>
        <v>0</v>
      </c>
      <c r="G137" s="130">
        <v>48</v>
      </c>
      <c r="H137" s="141" t="b">
        <f>IF(AND('ANLAGE B6 Widerstandsfähigkeit '!$E$7="Windzone 3 und 4",'ANLAGE B6 Widerstandsfähigkeit '!$F$7=G137),B137)</f>
        <v>0</v>
      </c>
    </row>
    <row r="138" spans="2:8" ht="15.75" outlineLevel="1" thickBot="1" x14ac:dyDescent="0.3">
      <c r="B138" s="189">
        <f t="shared" si="2"/>
        <v>36.666666666666671</v>
      </c>
      <c r="C138" s="130">
        <v>27</v>
      </c>
      <c r="D138" s="130" t="b">
        <f>IF(AND('ANLAGE B6 Widerstandsfähigkeit '!$E$7="Windzone 1",'ANLAGE B6 Widerstandsfähigkeit '!$F$7=C138),B138)</f>
        <v>0</v>
      </c>
      <c r="E138" s="130">
        <v>37</v>
      </c>
      <c r="F138" s="141" t="b">
        <f>IF(AND('ANLAGE B6 Widerstandsfähigkeit '!$E$7="Windzone 2",'ANLAGE B6 Widerstandsfähigkeit '!$F$7=E138),B138)</f>
        <v>0</v>
      </c>
      <c r="G138" s="130">
        <v>47</v>
      </c>
      <c r="H138" s="141" t="b">
        <f>IF(AND('ANLAGE B6 Widerstandsfähigkeit '!$E$7="Windzone 3 und 4",'ANLAGE B6 Widerstandsfähigkeit '!$F$7=G138),B138)</f>
        <v>0</v>
      </c>
    </row>
    <row r="139" spans="2:8" ht="15.75" outlineLevel="1" thickBot="1" x14ac:dyDescent="0.3">
      <c r="B139" s="189">
        <f t="shared" si="2"/>
        <v>35</v>
      </c>
      <c r="C139" s="130">
        <v>26</v>
      </c>
      <c r="D139" s="130" t="b">
        <f>IF(AND('ANLAGE B6 Widerstandsfähigkeit '!$E$7="Windzone 1",'ANLAGE B6 Widerstandsfähigkeit '!$F$7=C139),B139)</f>
        <v>0</v>
      </c>
      <c r="E139" s="130">
        <v>36</v>
      </c>
      <c r="F139" s="141" t="b">
        <f>IF(AND('ANLAGE B6 Widerstandsfähigkeit '!$E$7="Windzone 2",'ANLAGE B6 Widerstandsfähigkeit '!$F$7=E139),B139)</f>
        <v>0</v>
      </c>
      <c r="G139" s="130">
        <v>46</v>
      </c>
      <c r="H139" s="141" t="b">
        <f>IF(AND('ANLAGE B6 Widerstandsfähigkeit '!$E$7="Windzone 3 und 4",'ANLAGE B6 Widerstandsfähigkeit '!$F$7=G139),B139)</f>
        <v>0</v>
      </c>
    </row>
    <row r="140" spans="2:8" ht="15.75" outlineLevel="1" thickBot="1" x14ac:dyDescent="0.3">
      <c r="B140" s="189">
        <f t="shared" si="2"/>
        <v>33.333333333333336</v>
      </c>
      <c r="C140" s="130">
        <v>25</v>
      </c>
      <c r="D140" s="130" t="b">
        <f>IF(AND('ANLAGE B6 Widerstandsfähigkeit '!$E$7="Windzone 1",'ANLAGE B6 Widerstandsfähigkeit '!$F$7=C140),B140)</f>
        <v>0</v>
      </c>
      <c r="E140" s="130">
        <v>35</v>
      </c>
      <c r="F140" s="141" t="b">
        <f>IF(AND('ANLAGE B6 Widerstandsfähigkeit '!$E$7="Windzone 2",'ANLAGE B6 Widerstandsfähigkeit '!$F$7=E140),B140)</f>
        <v>0</v>
      </c>
      <c r="G140" s="130">
        <v>45</v>
      </c>
      <c r="H140" s="141" t="b">
        <f>IF(AND('ANLAGE B6 Widerstandsfähigkeit '!$E$7="Windzone 3 und 4",'ANLAGE B6 Widerstandsfähigkeit '!$F$7=G140),B140)</f>
        <v>0</v>
      </c>
    </row>
    <row r="141" spans="2:8" ht="15.75" outlineLevel="1" thickBot="1" x14ac:dyDescent="0.3">
      <c r="B141" s="189">
        <f t="shared" si="2"/>
        <v>31.666666666666668</v>
      </c>
      <c r="C141" s="130">
        <v>24</v>
      </c>
      <c r="D141" s="130" t="b">
        <f>IF(AND('ANLAGE B6 Widerstandsfähigkeit '!$E$7="Windzone 1",'ANLAGE B6 Widerstandsfähigkeit '!$F$7=C141),B141)</f>
        <v>0</v>
      </c>
      <c r="E141" s="130">
        <v>34</v>
      </c>
      <c r="F141" s="141" t="b">
        <f>IF(AND('ANLAGE B6 Widerstandsfähigkeit '!$E$7="Windzone 2",'ANLAGE B6 Widerstandsfähigkeit '!$F$7=E141),B141)</f>
        <v>0</v>
      </c>
      <c r="G141" s="130">
        <v>44</v>
      </c>
      <c r="H141" s="141" t="b">
        <f>IF(AND('ANLAGE B6 Widerstandsfähigkeit '!$E$7="Windzone 3 und 4",'ANLAGE B6 Widerstandsfähigkeit '!$F$7=G141),B141)</f>
        <v>0</v>
      </c>
    </row>
    <row r="142" spans="2:8" ht="15.75" outlineLevel="1" thickBot="1" x14ac:dyDescent="0.3">
      <c r="B142" s="189">
        <f t="shared" si="2"/>
        <v>30</v>
      </c>
      <c r="C142" s="130">
        <v>23</v>
      </c>
      <c r="D142" s="130" t="b">
        <f>IF(AND('ANLAGE B6 Widerstandsfähigkeit '!$E$7="Windzone 1",'ANLAGE B6 Widerstandsfähigkeit '!$F$7=C142),B142)</f>
        <v>0</v>
      </c>
      <c r="E142" s="130">
        <v>33</v>
      </c>
      <c r="F142" s="141" t="b">
        <f>IF(AND('ANLAGE B6 Widerstandsfähigkeit '!$E$7="Windzone 2",'ANLAGE B6 Widerstandsfähigkeit '!$F$7=E142),B142)</f>
        <v>0</v>
      </c>
      <c r="G142" s="130">
        <v>43</v>
      </c>
      <c r="H142" s="141" t="b">
        <f>IF(AND('ANLAGE B6 Widerstandsfähigkeit '!$E$7="Windzone 3 und 4",'ANLAGE B6 Widerstandsfähigkeit '!$F$7=G142),B142)</f>
        <v>0</v>
      </c>
    </row>
    <row r="143" spans="2:8" ht="15.75" outlineLevel="1" thickBot="1" x14ac:dyDescent="0.3">
      <c r="B143" s="189">
        <f t="shared" si="2"/>
        <v>28.333333333333332</v>
      </c>
      <c r="C143" s="130">
        <v>22</v>
      </c>
      <c r="D143" s="130" t="b">
        <f>IF(AND('ANLAGE B6 Widerstandsfähigkeit '!$E$7="Windzone 1",'ANLAGE B6 Widerstandsfähigkeit '!$F$7=C143),B143)</f>
        <v>0</v>
      </c>
      <c r="E143" s="130">
        <v>32</v>
      </c>
      <c r="F143" s="141" t="b">
        <f>IF(AND('ANLAGE B6 Widerstandsfähigkeit '!$E$7="Windzone 2",'ANLAGE B6 Widerstandsfähigkeit '!$F$7=E143),B143)</f>
        <v>0</v>
      </c>
      <c r="G143" s="130">
        <v>42</v>
      </c>
      <c r="H143" s="141" t="b">
        <f>IF(AND('ANLAGE B6 Widerstandsfähigkeit '!$E$7="Windzone 3 und 4",'ANLAGE B6 Widerstandsfähigkeit '!$F$7=G143),B143)</f>
        <v>0</v>
      </c>
    </row>
    <row r="144" spans="2:8" ht="15.75" outlineLevel="1" thickBot="1" x14ac:dyDescent="0.3">
      <c r="B144" s="189">
        <f t="shared" si="2"/>
        <v>26.666666666666668</v>
      </c>
      <c r="C144" s="130">
        <v>21</v>
      </c>
      <c r="D144" s="130" t="b">
        <f>IF(AND('ANLAGE B6 Widerstandsfähigkeit '!$E$7="Windzone 1",'ANLAGE B6 Widerstandsfähigkeit '!$F$7=C144),B144)</f>
        <v>0</v>
      </c>
      <c r="E144" s="130">
        <v>31</v>
      </c>
      <c r="F144" s="141" t="b">
        <f>IF(AND('ANLAGE B6 Widerstandsfähigkeit '!$E$7="Windzone 2",'ANLAGE B6 Widerstandsfähigkeit '!$F$7=E144),B144)</f>
        <v>0</v>
      </c>
      <c r="G144" s="130">
        <v>41</v>
      </c>
      <c r="H144" s="141" t="b">
        <f>IF(AND('ANLAGE B6 Widerstandsfähigkeit '!$E$7="Windzone 3 und 4",'ANLAGE B6 Widerstandsfähigkeit '!$F$7=G144),B144)</f>
        <v>0</v>
      </c>
    </row>
    <row r="145" spans="2:12" ht="15.75" outlineLevel="1" thickBot="1" x14ac:dyDescent="0.3">
      <c r="B145" s="138">
        <v>25</v>
      </c>
      <c r="C145" s="139">
        <f>'ANLAGE B8 Anforderungsniveau'!C15</f>
        <v>20</v>
      </c>
      <c r="D145" s="130" t="b">
        <f>IF(AND('ANLAGE B6 Widerstandsfähigkeit '!$E$7="Windzone 1",'ANLAGE B6 Widerstandsfähigkeit '!$F$7=C145),B145)</f>
        <v>0</v>
      </c>
      <c r="E145" s="139">
        <f>'ANLAGE B8 Anforderungsniveau'!D15</f>
        <v>30</v>
      </c>
      <c r="F145" s="141" t="b">
        <f>IF(AND('ANLAGE B6 Widerstandsfähigkeit '!$E$7="Windzone 2",'ANLAGE B6 Widerstandsfähigkeit '!$F$7=E145),B145)</f>
        <v>0</v>
      </c>
      <c r="G145" s="139">
        <f>'ANLAGE B8 Anforderungsniveau'!E15</f>
        <v>40</v>
      </c>
      <c r="H145" s="141" t="b">
        <f>IF(AND('ANLAGE B6 Widerstandsfähigkeit '!$E$7="Windzone 3 und 4",'ANLAGE B6 Widerstandsfähigkeit '!$F$7=G145),B145)</f>
        <v>0</v>
      </c>
    </row>
    <row r="146" spans="2:12" ht="15.75" outlineLevel="1" thickBot="1" x14ac:dyDescent="0.3">
      <c r="B146" s="131">
        <f t="shared" ref="B146:B154" si="3">($B$145-$B$155)/($C$145-$C$155)*(C146-$C$155)+$B$155</f>
        <v>23.5</v>
      </c>
      <c r="C146" s="130">
        <v>19</v>
      </c>
      <c r="D146" s="130" t="b">
        <f>IF(AND('ANLAGE B6 Widerstandsfähigkeit '!$E$7="Windzone 1",'ANLAGE B6 Widerstandsfähigkeit '!$F$7=C146),B146)</f>
        <v>0</v>
      </c>
      <c r="E146" s="130">
        <v>29</v>
      </c>
      <c r="F146" s="141" t="b">
        <f>IF(AND('ANLAGE B6 Widerstandsfähigkeit '!$E$7="Windzone 2",'ANLAGE B6 Widerstandsfähigkeit '!$F$7=E146),B146)</f>
        <v>0</v>
      </c>
      <c r="G146" s="130">
        <v>39</v>
      </c>
      <c r="H146" s="141" t="b">
        <f>IF(AND('ANLAGE B6 Widerstandsfähigkeit '!$E$7="Windzone 3 und 4",'ANLAGE B6 Widerstandsfähigkeit '!$F$7=G146),B146)</f>
        <v>0</v>
      </c>
    </row>
    <row r="147" spans="2:12" ht="15.75" outlineLevel="1" thickBot="1" x14ac:dyDescent="0.3">
      <c r="B147" s="131">
        <f t="shared" si="3"/>
        <v>22</v>
      </c>
      <c r="C147" s="130">
        <v>18</v>
      </c>
      <c r="D147" s="130" t="b">
        <f>IF(AND('ANLAGE B6 Widerstandsfähigkeit '!$E$7="Windzone 1",'ANLAGE B6 Widerstandsfähigkeit '!$F$7=C147),B147)</f>
        <v>0</v>
      </c>
      <c r="E147" s="130">
        <v>28</v>
      </c>
      <c r="F147" s="141" t="b">
        <f>IF(AND('ANLAGE B6 Widerstandsfähigkeit '!$E$7="Windzone 2",'ANLAGE B6 Widerstandsfähigkeit '!$F$7=E147),B147)</f>
        <v>0</v>
      </c>
      <c r="G147" s="130">
        <v>38</v>
      </c>
      <c r="H147" s="141" t="b">
        <f>IF(AND('ANLAGE B6 Widerstandsfähigkeit '!$E$7="Windzone 3 und 4",'ANLAGE B6 Widerstandsfähigkeit '!$F$7=G147),B147)</f>
        <v>0</v>
      </c>
    </row>
    <row r="148" spans="2:12" ht="15.75" customHeight="1" outlineLevel="1" thickBot="1" x14ac:dyDescent="0.3">
      <c r="B148" s="131">
        <f t="shared" si="3"/>
        <v>20.5</v>
      </c>
      <c r="C148" s="130">
        <v>17</v>
      </c>
      <c r="D148" s="130" t="b">
        <f>IF(AND('ANLAGE B6 Widerstandsfähigkeit '!$E$7="Windzone 1",'ANLAGE B6 Widerstandsfähigkeit '!$F$7=C148),B148)</f>
        <v>0</v>
      </c>
      <c r="E148" s="130">
        <v>27</v>
      </c>
      <c r="F148" s="141" t="b">
        <f>IF(AND('ANLAGE B6 Widerstandsfähigkeit '!$E$7="Windzone 2",'ANLAGE B6 Widerstandsfähigkeit '!$F$7=E148),B148)</f>
        <v>0</v>
      </c>
      <c r="G148" s="130">
        <v>37</v>
      </c>
      <c r="H148" s="141" t="b">
        <f>IF(AND('ANLAGE B6 Widerstandsfähigkeit '!$E$7="Windzone 3 und 4",'ANLAGE B6 Widerstandsfähigkeit '!$F$7=G148),B148)</f>
        <v>0</v>
      </c>
    </row>
    <row r="149" spans="2:12" ht="15.75" outlineLevel="1" thickBot="1" x14ac:dyDescent="0.3">
      <c r="B149" s="131">
        <f t="shared" si="3"/>
        <v>19</v>
      </c>
      <c r="C149" s="130">
        <v>16</v>
      </c>
      <c r="D149" s="130" t="b">
        <f>IF(AND('ANLAGE B6 Widerstandsfähigkeit '!$E$7="Windzone 1",'ANLAGE B6 Widerstandsfähigkeit '!$F$7=C149),B149)</f>
        <v>0</v>
      </c>
      <c r="E149" s="130">
        <v>26</v>
      </c>
      <c r="F149" s="141" t="b">
        <f>IF(AND('ANLAGE B6 Widerstandsfähigkeit '!$E$7="Windzone 2",'ANLAGE B6 Widerstandsfähigkeit '!$F$7=E149),B149)</f>
        <v>0</v>
      </c>
      <c r="G149" s="130">
        <v>36</v>
      </c>
      <c r="H149" s="141" t="b">
        <f>IF(AND('ANLAGE B6 Widerstandsfähigkeit '!$E$7="Windzone 3 und 4",'ANLAGE B6 Widerstandsfähigkeit '!$F$7=G149),B149)</f>
        <v>0</v>
      </c>
    </row>
    <row r="150" spans="2:12" ht="15.75" outlineLevel="1" thickBot="1" x14ac:dyDescent="0.3">
      <c r="B150" s="131">
        <f t="shared" si="3"/>
        <v>17.5</v>
      </c>
      <c r="C150" s="130">
        <v>15</v>
      </c>
      <c r="D150" s="130" t="b">
        <f>IF(AND('ANLAGE B6 Widerstandsfähigkeit '!$E$7="Windzone 1",'ANLAGE B6 Widerstandsfähigkeit '!$F$7=C150),B150)</f>
        <v>0</v>
      </c>
      <c r="E150" s="130">
        <v>25</v>
      </c>
      <c r="F150" s="141" t="b">
        <f>IF(AND('ANLAGE B6 Widerstandsfähigkeit '!$E$7="Windzone 2",'ANLAGE B6 Widerstandsfähigkeit '!$F$7=E150),B150)</f>
        <v>0</v>
      </c>
      <c r="G150" s="130">
        <v>35</v>
      </c>
      <c r="H150" s="141" t="b">
        <f>IF(AND('ANLAGE B6 Widerstandsfähigkeit '!$E$7="Windzone 3 und 4",'ANLAGE B6 Widerstandsfähigkeit '!$F$7=G150),B150)</f>
        <v>0</v>
      </c>
    </row>
    <row r="151" spans="2:12" ht="15.75" outlineLevel="1" thickBot="1" x14ac:dyDescent="0.3">
      <c r="B151" s="131">
        <f t="shared" si="3"/>
        <v>16</v>
      </c>
      <c r="C151" s="130">
        <v>14</v>
      </c>
      <c r="D151" s="130" t="b">
        <f>IF(AND('ANLAGE B6 Widerstandsfähigkeit '!$E$7="Windzone 1",'ANLAGE B6 Widerstandsfähigkeit '!$F$7=C151),B151)</f>
        <v>0</v>
      </c>
      <c r="E151" s="130">
        <v>24</v>
      </c>
      <c r="F151" s="141" t="b">
        <f>IF(AND('ANLAGE B6 Widerstandsfähigkeit '!$E$7="Windzone 2",'ANLAGE B6 Widerstandsfähigkeit '!$F$7=E151),B151)</f>
        <v>0</v>
      </c>
      <c r="G151" s="130">
        <v>34</v>
      </c>
      <c r="H151" s="141" t="b">
        <f>IF(AND('ANLAGE B6 Widerstandsfähigkeit '!$E$7="Windzone 3 und 4",'ANLAGE B6 Widerstandsfähigkeit '!$F$7=G151),B151)</f>
        <v>0</v>
      </c>
    </row>
    <row r="152" spans="2:12" ht="15.75" outlineLevel="1" thickBot="1" x14ac:dyDescent="0.3">
      <c r="B152" s="131">
        <f t="shared" si="3"/>
        <v>14.5</v>
      </c>
      <c r="C152" s="130">
        <v>13</v>
      </c>
      <c r="D152" s="130" t="b">
        <f>IF(AND('ANLAGE B6 Widerstandsfähigkeit '!$E$7="Windzone 1",'ANLAGE B6 Widerstandsfähigkeit '!$F$7=C152),B152)</f>
        <v>0</v>
      </c>
      <c r="E152" s="130">
        <v>23</v>
      </c>
      <c r="F152" s="141" t="b">
        <f>IF(AND('ANLAGE B6 Widerstandsfähigkeit '!$E$7="Windzone 2",'ANLAGE B6 Widerstandsfähigkeit '!$F$7=E152),B152)</f>
        <v>0</v>
      </c>
      <c r="G152" s="130">
        <v>33</v>
      </c>
      <c r="H152" s="141" t="b">
        <f>IF(AND('ANLAGE B6 Widerstandsfähigkeit '!$E$7="Windzone 3 und 4",'ANLAGE B6 Widerstandsfähigkeit '!$F$7=G152),B152)</f>
        <v>0</v>
      </c>
    </row>
    <row r="153" spans="2:12" ht="15.75" outlineLevel="1" thickBot="1" x14ac:dyDescent="0.3">
      <c r="B153" s="131">
        <f t="shared" si="3"/>
        <v>13</v>
      </c>
      <c r="C153" s="130">
        <v>12</v>
      </c>
      <c r="D153" s="130" t="b">
        <f>IF(AND('ANLAGE B6 Widerstandsfähigkeit '!$E$7="Windzone 1",'ANLAGE B6 Widerstandsfähigkeit '!$F$7=C153),B153)</f>
        <v>0</v>
      </c>
      <c r="E153" s="130">
        <v>22</v>
      </c>
      <c r="F153" s="141" t="b">
        <f>IF(AND('ANLAGE B6 Widerstandsfähigkeit '!$E$7="Windzone 2",'ANLAGE B6 Widerstandsfähigkeit '!$F$7=E153),B153)</f>
        <v>0</v>
      </c>
      <c r="G153" s="130">
        <v>32</v>
      </c>
      <c r="H153" s="141" t="b">
        <f>IF(AND('ANLAGE B6 Widerstandsfähigkeit '!$E$7="Windzone 3 und 4",'ANLAGE B6 Widerstandsfähigkeit '!$F$7=G153),B153)</f>
        <v>0</v>
      </c>
    </row>
    <row r="154" spans="2:12" ht="15.75" outlineLevel="1" thickBot="1" x14ac:dyDescent="0.3">
      <c r="B154" s="131">
        <f t="shared" si="3"/>
        <v>11.5</v>
      </c>
      <c r="C154" s="130">
        <v>11</v>
      </c>
      <c r="D154" s="130" t="b">
        <f>IF(AND('ANLAGE B6 Widerstandsfähigkeit '!$E$7="Windzone 1",'ANLAGE B6 Widerstandsfähigkeit '!$F$7=C154),B154)</f>
        <v>0</v>
      </c>
      <c r="E154" s="130">
        <v>21</v>
      </c>
      <c r="F154" s="141" t="b">
        <f>IF(AND('ANLAGE B6 Widerstandsfähigkeit '!$E$7="Windzone 2",'ANLAGE B6 Widerstandsfähigkeit '!$F$7=E154),B154)</f>
        <v>0</v>
      </c>
      <c r="G154" s="130">
        <v>31</v>
      </c>
      <c r="H154" s="141" t="b">
        <f>IF(AND('ANLAGE B6 Widerstandsfähigkeit '!$E$7="Windzone 3 und 4",'ANLAGE B6 Widerstandsfähigkeit '!$F$7=G154),B154)</f>
        <v>0</v>
      </c>
    </row>
    <row r="155" spans="2:12" ht="15.75" outlineLevel="1" thickBot="1" x14ac:dyDescent="0.3">
      <c r="B155" s="138">
        <v>10</v>
      </c>
      <c r="C155" s="139">
        <f>'ANLAGE B8 Anforderungsniveau'!C16</f>
        <v>10</v>
      </c>
      <c r="D155" s="141" t="b">
        <f>IF(AND('ANLAGE B6 Widerstandsfähigkeit '!$E$7="Windzone 1",'ANLAGE B6 Widerstandsfähigkeit '!$F$7=C155),B155)</f>
        <v>0</v>
      </c>
      <c r="E155" s="139">
        <f>'ANLAGE B8 Anforderungsniveau'!D16</f>
        <v>20</v>
      </c>
      <c r="F155" s="141" t="b">
        <f>IF(AND('ANLAGE B6 Widerstandsfähigkeit '!$E$7="Windzone 2",'ANLAGE B6 Widerstandsfähigkeit '!$F$7=E155),B155)</f>
        <v>0</v>
      </c>
      <c r="G155" s="139">
        <f>'ANLAGE B8 Anforderungsniveau'!E16</f>
        <v>30</v>
      </c>
      <c r="H155" s="141" t="b">
        <f>IF(AND('ANLAGE B6 Widerstandsfähigkeit '!$E$7="Windzone 3 und 4",'ANLAGE B6 Widerstandsfähigkeit '!$F$7=G155),B155)</f>
        <v>0</v>
      </c>
    </row>
    <row r="156" spans="2:12" outlineLevel="1" x14ac:dyDescent="0.25">
      <c r="B156" s="143">
        <v>9</v>
      </c>
      <c r="C156" s="144">
        <v>9</v>
      </c>
      <c r="D156" s="145" t="b">
        <f>IF(AND('ANLAGE B6 Widerstandsfähigkeit '!$E$7="Windzone 1",'ANLAGE B6 Widerstandsfähigkeit '!$F$7=C156),B156)</f>
        <v>0</v>
      </c>
      <c r="E156" s="143">
        <v>19</v>
      </c>
      <c r="F156" s="143" t="b">
        <f>IF(AND('ANLAGE B6 Widerstandsfähigkeit '!$E$7="Windzone 2",'ANLAGE B6 Widerstandsfähigkeit '!$F$7=E156),$B$156-K156)</f>
        <v>0</v>
      </c>
      <c r="G156" s="143">
        <v>29</v>
      </c>
      <c r="H156" s="145" t="b">
        <f>IF(AND('ANLAGE B6 Widerstandsfähigkeit '!$E$7="Windzone 3 und 4",'ANLAGE B6 Widerstandsfähigkeit '!$F$7=G156),$B$156-L156)</f>
        <v>0</v>
      </c>
    </row>
    <row r="157" spans="2:12" outlineLevel="1" x14ac:dyDescent="0.25">
      <c r="B157" s="146">
        <v>8</v>
      </c>
      <c r="C157" s="144">
        <v>8</v>
      </c>
      <c r="D157" s="145" t="b">
        <f>IF(AND('ANLAGE B6 Widerstandsfähigkeit '!$E$7="Windzone 1",'ANLAGE B6 Widerstandsfähigkeit '!$F$7=C157),B157)</f>
        <v>0</v>
      </c>
      <c r="E157" s="143">
        <v>18</v>
      </c>
      <c r="F157" t="b">
        <f>IF(AND('ANLAGE B6 Widerstandsfähigkeit '!$E$7="Windzone 2",'ANLAGE B6 Widerstandsfähigkeit '!$F$7=E157),$B$156-K157)</f>
        <v>0</v>
      </c>
      <c r="G157" s="143">
        <v>28</v>
      </c>
      <c r="H157" t="b">
        <f>IF(AND('ANLAGE B6 Widerstandsfähigkeit '!$E$7="Windzone 3 und 4",'ANLAGE B6 Widerstandsfähigkeit '!$F$7=G157),$B$156-L157)</f>
        <v>0</v>
      </c>
      <c r="J157" s="147">
        <v>0</v>
      </c>
      <c r="K157" s="147">
        <v>0</v>
      </c>
      <c r="L157" s="147">
        <v>0</v>
      </c>
    </row>
    <row r="158" spans="2:12" outlineLevel="1" x14ac:dyDescent="0.25">
      <c r="B158" s="143">
        <v>7</v>
      </c>
      <c r="C158" s="144">
        <v>7</v>
      </c>
      <c r="D158" s="145" t="b">
        <f>IF(AND('ANLAGE B6 Widerstandsfähigkeit '!$E$7="Windzone 1",'ANLAGE B6 Widerstandsfähigkeit '!$F$7=C158),B158)</f>
        <v>0</v>
      </c>
      <c r="E158" s="143">
        <v>17</v>
      </c>
      <c r="F158" t="b">
        <f>IF(AND('ANLAGE B6 Widerstandsfähigkeit '!$E$7="Windzone 2",'ANLAGE B6 Widerstandsfähigkeit '!$F$7=E158),$B$156-K158)</f>
        <v>0</v>
      </c>
      <c r="G158" s="143">
        <v>27</v>
      </c>
      <c r="H158" t="b">
        <f>IF(AND('ANLAGE B6 Widerstandsfähigkeit '!$E$7="Windzone 3 und 4",'ANLAGE B6 Widerstandsfähigkeit '!$F$7=G158),$B$156-L158)</f>
        <v>0</v>
      </c>
      <c r="J158" s="147">
        <v>1</v>
      </c>
      <c r="K158" s="147">
        <v>1</v>
      </c>
      <c r="L158" s="147">
        <v>0</v>
      </c>
    </row>
    <row r="159" spans="2:12" outlineLevel="1" x14ac:dyDescent="0.25">
      <c r="B159" s="146">
        <v>6</v>
      </c>
      <c r="C159" s="144">
        <v>6</v>
      </c>
      <c r="D159" s="145" t="b">
        <f>IF(AND('ANLAGE B6 Widerstandsfähigkeit '!$E$7="Windzone 1",'ANLAGE B6 Widerstandsfähigkeit '!$F$7=C159),B159)</f>
        <v>0</v>
      </c>
      <c r="E159" s="143">
        <v>16</v>
      </c>
      <c r="F159" t="b">
        <f>IF(AND('ANLAGE B6 Widerstandsfähigkeit '!$E$7="Windzone 2",'ANLAGE B6 Widerstandsfähigkeit '!$F$7=E159),$B$156-K159)</f>
        <v>0</v>
      </c>
      <c r="G159" s="143">
        <v>26</v>
      </c>
      <c r="H159" t="b">
        <f>IF(AND('ANLAGE B6 Widerstandsfähigkeit '!$E$7="Windzone 3 und 4",'ANLAGE B6 Widerstandsfähigkeit '!$F$7=G159),$B$156-L159)</f>
        <v>0</v>
      </c>
      <c r="J159" s="147">
        <v>1</v>
      </c>
      <c r="K159" s="147">
        <v>1</v>
      </c>
      <c r="L159" s="147">
        <v>1</v>
      </c>
    </row>
    <row r="160" spans="2:12" outlineLevel="1" x14ac:dyDescent="0.25">
      <c r="B160" s="143">
        <v>5</v>
      </c>
      <c r="C160" s="144">
        <v>5</v>
      </c>
      <c r="D160" s="145" t="b">
        <f>IF(AND('ANLAGE B6 Widerstandsfähigkeit '!$E$7="Windzone 1",'ANLAGE B6 Widerstandsfähigkeit '!$F$7=C160),B160)</f>
        <v>0</v>
      </c>
      <c r="E160" s="143">
        <v>15</v>
      </c>
      <c r="F160" t="b">
        <f>IF(AND('ANLAGE B6 Widerstandsfähigkeit '!$E$7="Windzone 2",'ANLAGE B6 Widerstandsfähigkeit '!$F$7=E160),$B$156-K160)</f>
        <v>0</v>
      </c>
      <c r="G160" s="143">
        <v>25</v>
      </c>
      <c r="H160" t="b">
        <f>IF(AND('ANLAGE B6 Widerstandsfähigkeit '!$E$7="Windzone 3 und 4",'ANLAGE B6 Widerstandsfähigkeit '!$F$7=G160),$B$156-L160)</f>
        <v>0</v>
      </c>
      <c r="J160" s="147">
        <v>2</v>
      </c>
      <c r="K160" s="147">
        <v>2</v>
      </c>
      <c r="L160" s="147">
        <v>1</v>
      </c>
    </row>
    <row r="161" spans="2:12" outlineLevel="1" x14ac:dyDescent="0.25">
      <c r="B161" s="146">
        <v>4</v>
      </c>
      <c r="C161" s="144">
        <v>4</v>
      </c>
      <c r="D161" s="145" t="b">
        <f>IF(AND('ANLAGE B6 Widerstandsfähigkeit '!$E$7="Windzone 1",'ANLAGE B6 Widerstandsfähigkeit '!$F$7=C161),B161)</f>
        <v>0</v>
      </c>
      <c r="E161" s="143">
        <v>14</v>
      </c>
      <c r="F161" t="b">
        <f>IF(AND('ANLAGE B6 Widerstandsfähigkeit '!$E$7="Windzone 2",'ANLAGE B6 Widerstandsfähigkeit '!$F$7=E161),$B$156-K161)</f>
        <v>0</v>
      </c>
      <c r="G161" s="143">
        <v>24</v>
      </c>
      <c r="H161" t="b">
        <f>IF(AND('ANLAGE B6 Widerstandsfähigkeit '!$E$7="Windzone 3 und 4",'ANLAGE B6 Widerstandsfähigkeit '!$F$7=G161),$B$156-L161)</f>
        <v>0</v>
      </c>
      <c r="J161" s="147">
        <v>2</v>
      </c>
      <c r="K161" s="147">
        <v>2</v>
      </c>
      <c r="L161" s="147">
        <v>1</v>
      </c>
    </row>
    <row r="162" spans="2:12" outlineLevel="1" x14ac:dyDescent="0.25">
      <c r="B162" s="143">
        <v>3</v>
      </c>
      <c r="C162" s="144">
        <v>3</v>
      </c>
      <c r="D162" s="145" t="b">
        <f>IF(AND('ANLAGE B6 Widerstandsfähigkeit '!$E$7="Windzone 1",'ANLAGE B6 Widerstandsfähigkeit '!$F$7=C162),B162)</f>
        <v>0</v>
      </c>
      <c r="E162" s="143">
        <v>13</v>
      </c>
      <c r="F162" t="b">
        <f>IF(AND('ANLAGE B6 Widerstandsfähigkeit '!$E$7="Windzone 2",'ANLAGE B6 Widerstandsfähigkeit '!$F$7=E162),$B$156-K162)</f>
        <v>0</v>
      </c>
      <c r="G162" s="143">
        <v>23</v>
      </c>
      <c r="H162" t="b">
        <f>IF(AND('ANLAGE B6 Widerstandsfähigkeit '!$E$7="Windzone 3 und 4",'ANLAGE B6 Widerstandsfähigkeit '!$F$7=G162),$B$156-L162)</f>
        <v>0</v>
      </c>
      <c r="J162" s="147">
        <v>3</v>
      </c>
      <c r="K162" s="147">
        <v>3</v>
      </c>
      <c r="L162" s="147">
        <v>2</v>
      </c>
    </row>
    <row r="163" spans="2:12" outlineLevel="1" x14ac:dyDescent="0.25">
      <c r="B163" s="146">
        <v>2</v>
      </c>
      <c r="C163" s="144">
        <v>2</v>
      </c>
      <c r="D163" s="145" t="b">
        <f>IF(AND('ANLAGE B6 Widerstandsfähigkeit '!$E$7="Windzone 1",'ANLAGE B6 Widerstandsfähigkeit '!$F$7=C163),B163)</f>
        <v>0</v>
      </c>
      <c r="E163" s="143">
        <v>12</v>
      </c>
      <c r="F163" t="b">
        <f>IF(AND('ANLAGE B6 Widerstandsfähigkeit '!$E$7="Windzone 2",'ANLAGE B6 Widerstandsfähigkeit '!$F$7=E163),$B$156-K163)</f>
        <v>0</v>
      </c>
      <c r="G163" s="143">
        <v>22</v>
      </c>
      <c r="H163" t="b">
        <f>IF(AND('ANLAGE B6 Widerstandsfähigkeit '!$E$7="Windzone 3 und 4",'ANLAGE B6 Widerstandsfähigkeit '!$F$7=G163),$B$156-L163)</f>
        <v>0</v>
      </c>
      <c r="J163" s="147">
        <v>3</v>
      </c>
      <c r="K163" s="147">
        <v>3</v>
      </c>
      <c r="L163" s="147">
        <v>2</v>
      </c>
    </row>
    <row r="164" spans="2:12" outlineLevel="1" x14ac:dyDescent="0.25">
      <c r="B164" s="143">
        <v>1</v>
      </c>
      <c r="C164" s="144">
        <v>1</v>
      </c>
      <c r="D164" s="145" t="b">
        <f>IF(AND('ANLAGE B6 Widerstandsfähigkeit '!$E$7="Windzone 1",'ANLAGE B6 Widerstandsfähigkeit '!$F$7=C164),B164)</f>
        <v>0</v>
      </c>
      <c r="E164" s="143">
        <v>11</v>
      </c>
      <c r="F164" t="b">
        <f>IF(AND('ANLAGE B6 Widerstandsfähigkeit '!$E$7="Windzone 2",'ANLAGE B6 Widerstandsfähigkeit '!$F$7=E164),$B$156-K164)</f>
        <v>0</v>
      </c>
      <c r="G164" s="143">
        <v>21</v>
      </c>
      <c r="H164" t="b">
        <f>IF(AND('ANLAGE B6 Widerstandsfähigkeit '!$E$7="Windzone 3 und 4",'ANLAGE B6 Widerstandsfähigkeit '!$F$7=G164),$B$156-L164)</f>
        <v>0</v>
      </c>
      <c r="J164" s="147">
        <v>4</v>
      </c>
      <c r="K164" s="147">
        <v>4</v>
      </c>
      <c r="L164" s="147">
        <v>2</v>
      </c>
    </row>
    <row r="165" spans="2:12" outlineLevel="1" x14ac:dyDescent="0.25">
      <c r="B165" s="146">
        <v>0</v>
      </c>
      <c r="C165" s="144">
        <v>0</v>
      </c>
      <c r="D165" s="145" t="b">
        <f>IF(AND('ANLAGE B6 Widerstandsfähigkeit '!$E$7="Windzone 1",'ANLAGE B6 Widerstandsfähigkeit '!$F$7=C165),B165)</f>
        <v>0</v>
      </c>
      <c r="E165" s="143">
        <v>10</v>
      </c>
      <c r="F165" t="b">
        <f>IF(AND('ANLAGE B6 Widerstandsfähigkeit '!$E$7="Windzone 2",'ANLAGE B6 Widerstandsfähigkeit '!$F$7=E165),$B$156-K165)</f>
        <v>0</v>
      </c>
      <c r="G165" s="143">
        <v>20</v>
      </c>
      <c r="H165" t="b">
        <f>IF(AND('ANLAGE B6 Widerstandsfähigkeit '!$E$7="Windzone 3 und 4",'ANLAGE B6 Widerstandsfähigkeit '!$F$7=G165),$B$156-L165)</f>
        <v>0</v>
      </c>
      <c r="J165" s="147">
        <v>4</v>
      </c>
      <c r="K165" s="147">
        <v>4</v>
      </c>
      <c r="L165" s="147">
        <v>3</v>
      </c>
    </row>
    <row r="166" spans="2:12" outlineLevel="1" x14ac:dyDescent="0.25">
      <c r="B166" s="144"/>
      <c r="C166" s="144"/>
      <c r="E166" s="143">
        <v>9</v>
      </c>
      <c r="F166" t="b">
        <f>IF(AND('ANLAGE B6 Widerstandsfähigkeit '!$E$7="Windzone 2",'ANLAGE B6 Widerstandsfähigkeit '!$F$7=E166),$B$156-K166)</f>
        <v>0</v>
      </c>
      <c r="G166" s="143">
        <v>19</v>
      </c>
      <c r="H166" t="b">
        <f>IF(AND('ANLAGE B6 Widerstandsfähigkeit '!$E$7="Windzone 3 und 4",'ANLAGE B6 Widerstandsfähigkeit '!$F$7=G166),$B$156-L166)</f>
        <v>0</v>
      </c>
      <c r="J166" s="147">
        <v>5</v>
      </c>
      <c r="K166" s="147">
        <v>5</v>
      </c>
      <c r="L166" s="147">
        <v>3</v>
      </c>
    </row>
    <row r="167" spans="2:12" outlineLevel="1" x14ac:dyDescent="0.25">
      <c r="B167" s="144"/>
      <c r="C167" s="144"/>
      <c r="E167" s="143">
        <v>8</v>
      </c>
      <c r="F167" t="b">
        <f>IF(AND('ANLAGE B6 Widerstandsfähigkeit '!$E$7="Windzone 2",'ANLAGE B6 Widerstandsfähigkeit '!$F$7=E167),$B$156-K167)</f>
        <v>0</v>
      </c>
      <c r="G167" s="143">
        <v>18</v>
      </c>
      <c r="H167" t="b">
        <f>IF(AND('ANLAGE B6 Widerstandsfähigkeit '!$E$7="Windzone 3 und 4",'ANLAGE B6 Widerstandsfähigkeit '!$F$7=G167),$B$156-L167)</f>
        <v>0</v>
      </c>
      <c r="J167" s="147">
        <v>5</v>
      </c>
      <c r="K167" s="147">
        <v>5</v>
      </c>
      <c r="L167" s="147">
        <v>3</v>
      </c>
    </row>
    <row r="168" spans="2:12" outlineLevel="1" x14ac:dyDescent="0.25">
      <c r="B168" s="144"/>
      <c r="C168" s="144"/>
      <c r="E168" s="143">
        <v>7</v>
      </c>
      <c r="F168" t="b">
        <f>IF(AND('ANLAGE B6 Widerstandsfähigkeit '!$E$7="Windzone 2",'ANLAGE B6 Widerstandsfähigkeit '!$F$7=E168),$B$156-K168)</f>
        <v>0</v>
      </c>
      <c r="G168" s="143">
        <v>17</v>
      </c>
      <c r="H168" t="b">
        <f>IF(AND('ANLAGE B6 Widerstandsfähigkeit '!$E$7="Windzone 3 und 4",'ANLAGE B6 Widerstandsfähigkeit '!$F$7=G168),$B$156-L168)</f>
        <v>0</v>
      </c>
      <c r="J168" s="147">
        <v>6</v>
      </c>
      <c r="K168" s="147">
        <v>6</v>
      </c>
      <c r="L168" s="147">
        <v>4</v>
      </c>
    </row>
    <row r="169" spans="2:12" outlineLevel="1" x14ac:dyDescent="0.25">
      <c r="B169" s="144"/>
      <c r="C169" s="144"/>
      <c r="E169" s="143">
        <v>6</v>
      </c>
      <c r="F169" t="b">
        <f>IF(AND('ANLAGE B6 Widerstandsfähigkeit '!$E$7="Windzone 2",'ANLAGE B6 Widerstandsfähigkeit '!$F$7=E169),$B$156-K169)</f>
        <v>0</v>
      </c>
      <c r="G169" s="143">
        <v>16</v>
      </c>
      <c r="H169" t="b">
        <f>IF(AND('ANLAGE B6 Widerstandsfähigkeit '!$E$7="Windzone 3 und 4",'ANLAGE B6 Widerstandsfähigkeit '!$F$7=G169),$B$156-L169)</f>
        <v>0</v>
      </c>
      <c r="J169" s="147">
        <v>6</v>
      </c>
      <c r="K169" s="147">
        <v>6</v>
      </c>
      <c r="L169" s="147">
        <v>4</v>
      </c>
    </row>
    <row r="170" spans="2:12" outlineLevel="1" x14ac:dyDescent="0.25">
      <c r="B170" s="144"/>
      <c r="C170" s="144"/>
      <c r="E170" s="143">
        <v>5</v>
      </c>
      <c r="F170" t="b">
        <f>IF(AND('ANLAGE B6 Widerstandsfähigkeit '!$E$7="Windzone 2",'ANLAGE B6 Widerstandsfähigkeit '!$F$7=E170),$B$156-K170)</f>
        <v>0</v>
      </c>
      <c r="G170" s="143">
        <v>15</v>
      </c>
      <c r="H170" t="b">
        <f>IF(AND('ANLAGE B6 Widerstandsfähigkeit '!$E$7="Windzone 3 und 4",'ANLAGE B6 Widerstandsfähigkeit '!$F$7=G170),$B$156-L170)</f>
        <v>0</v>
      </c>
      <c r="J170" s="147">
        <v>7</v>
      </c>
      <c r="K170" s="147">
        <v>7</v>
      </c>
      <c r="L170" s="147">
        <v>4</v>
      </c>
    </row>
    <row r="171" spans="2:12" outlineLevel="1" x14ac:dyDescent="0.25">
      <c r="B171" s="144"/>
      <c r="C171" s="144"/>
      <c r="E171" s="143">
        <v>4</v>
      </c>
      <c r="F171" t="b">
        <f>IF(AND('ANLAGE B6 Widerstandsfähigkeit '!$E$7="Windzone 2",'ANLAGE B6 Widerstandsfähigkeit '!$F$7=E171),$B$156-K171)</f>
        <v>0</v>
      </c>
      <c r="G171" s="143">
        <v>14</v>
      </c>
      <c r="H171" t="b">
        <f>IF(AND('ANLAGE B6 Widerstandsfähigkeit '!$E$7="Windzone 3 und 4",'ANLAGE B6 Widerstandsfähigkeit '!$F$7=G171),$B$156-L171)</f>
        <v>0</v>
      </c>
      <c r="J171" s="147">
        <v>7</v>
      </c>
      <c r="K171" s="147">
        <v>7</v>
      </c>
      <c r="L171" s="147">
        <v>5</v>
      </c>
    </row>
    <row r="172" spans="2:12" outlineLevel="1" x14ac:dyDescent="0.25">
      <c r="B172" s="144"/>
      <c r="C172" s="144"/>
      <c r="E172" s="143">
        <v>3</v>
      </c>
      <c r="F172" t="b">
        <f>IF(AND('ANLAGE B6 Widerstandsfähigkeit '!$E$7="Windzone 2",'ANLAGE B6 Widerstandsfähigkeit '!$F$7=E172),$B$156-K172)</f>
        <v>0</v>
      </c>
      <c r="G172" s="143">
        <v>13</v>
      </c>
      <c r="H172" t="b">
        <f>IF(AND('ANLAGE B6 Widerstandsfähigkeit '!$E$7="Windzone 3 und 4",'ANLAGE B6 Widerstandsfähigkeit '!$F$7=G172),$B$156-L172)</f>
        <v>0</v>
      </c>
      <c r="J172" s="147">
        <v>8</v>
      </c>
      <c r="K172" s="147">
        <v>8</v>
      </c>
      <c r="L172" s="147">
        <v>5</v>
      </c>
    </row>
    <row r="173" spans="2:12" outlineLevel="1" x14ac:dyDescent="0.25">
      <c r="B173" s="144"/>
      <c r="C173" s="144"/>
      <c r="E173" s="143">
        <v>2</v>
      </c>
      <c r="F173" t="b">
        <f>IF(AND('ANLAGE B6 Widerstandsfähigkeit '!$E$7="Windzone 2",'ANLAGE B6 Widerstandsfähigkeit '!$F$7=E173),$B$156-K173)</f>
        <v>0</v>
      </c>
      <c r="G173" s="143">
        <v>12</v>
      </c>
      <c r="H173" t="b">
        <f>IF(AND('ANLAGE B6 Widerstandsfähigkeit '!$E$7="Windzone 3 und 4",'ANLAGE B6 Widerstandsfähigkeit '!$F$7=G173),$B$156-L173)</f>
        <v>0</v>
      </c>
      <c r="J173" s="147">
        <v>8</v>
      </c>
      <c r="K173" s="147">
        <v>8</v>
      </c>
      <c r="L173" s="147">
        <v>5</v>
      </c>
    </row>
    <row r="174" spans="2:12" outlineLevel="1" x14ac:dyDescent="0.25">
      <c r="B174" s="144"/>
      <c r="C174" s="144"/>
      <c r="E174" s="143">
        <v>1</v>
      </c>
      <c r="F174" t="b">
        <f>IF(AND('ANLAGE B6 Widerstandsfähigkeit '!$E$7="Windzone 2",'ANLAGE B6 Widerstandsfähigkeit '!$F$7=E174),$B$156-K174)</f>
        <v>0</v>
      </c>
      <c r="G174" s="143">
        <v>11</v>
      </c>
      <c r="H174" t="b">
        <f>IF(AND('ANLAGE B6 Widerstandsfähigkeit '!$E$7="Windzone 3 und 4",'ANLAGE B6 Widerstandsfähigkeit '!$F$7=G174),$B$156-L174)</f>
        <v>0</v>
      </c>
      <c r="J174" s="147">
        <v>9</v>
      </c>
      <c r="K174" s="147">
        <v>9</v>
      </c>
      <c r="L174" s="147">
        <v>6</v>
      </c>
    </row>
    <row r="175" spans="2:12" outlineLevel="1" x14ac:dyDescent="0.25">
      <c r="B175" s="144"/>
      <c r="C175" s="144"/>
      <c r="E175" s="143">
        <v>0</v>
      </c>
      <c r="F175" t="b">
        <f>IF(AND('ANLAGE B6 Widerstandsfähigkeit '!$E$7="Windzone 2",'ANLAGE B6 Widerstandsfähigkeit '!$F$7=E175),$B$156-K175)</f>
        <v>0</v>
      </c>
      <c r="G175" s="143">
        <v>10</v>
      </c>
      <c r="H175" t="b">
        <f>IF(AND('ANLAGE B6 Widerstandsfähigkeit '!$E$7="Windzone 3 und 4",'ANLAGE B6 Widerstandsfähigkeit '!$F$7=G175),$B$156-L175)</f>
        <v>0</v>
      </c>
      <c r="J175" s="147">
        <v>9</v>
      </c>
      <c r="K175" s="147">
        <v>9</v>
      </c>
      <c r="L175" s="147">
        <v>6</v>
      </c>
    </row>
    <row r="176" spans="2:12" outlineLevel="1" x14ac:dyDescent="0.25">
      <c r="B176" s="144"/>
      <c r="C176" s="144"/>
      <c r="E176" s="143"/>
      <c r="G176" s="143">
        <v>9</v>
      </c>
      <c r="H176" t="b">
        <f>IF(AND('ANLAGE B6 Widerstandsfähigkeit '!$E$7="Windzone 3 und 4",'ANLAGE B6 Widerstandsfähigkeit '!$F$7=G176),$B$156-L176)</f>
        <v>0</v>
      </c>
      <c r="J176" s="147"/>
      <c r="K176" s="147"/>
      <c r="L176" s="147">
        <v>6</v>
      </c>
    </row>
    <row r="177" spans="2:12" outlineLevel="1" x14ac:dyDescent="0.25">
      <c r="B177" s="144"/>
      <c r="C177" s="144"/>
      <c r="E177" s="143"/>
      <c r="G177" s="143">
        <v>8</v>
      </c>
      <c r="H177" t="b">
        <f>IF(AND('ANLAGE B6 Widerstandsfähigkeit '!$E$7="Windzone 3 und 4",'ANLAGE B6 Widerstandsfähigkeit '!$F$7=G177),$B$156-L177)</f>
        <v>0</v>
      </c>
      <c r="K177" s="147"/>
      <c r="L177" s="147">
        <v>7</v>
      </c>
    </row>
    <row r="178" spans="2:12" outlineLevel="1" x14ac:dyDescent="0.25">
      <c r="B178" s="144"/>
      <c r="C178" s="144"/>
      <c r="E178" s="143"/>
      <c r="G178" s="143">
        <v>7</v>
      </c>
      <c r="H178" t="b">
        <f>IF(AND('ANLAGE B6 Widerstandsfähigkeit '!$E$7="Windzone 3 und 4",'ANLAGE B6 Widerstandsfähigkeit '!$F$7=G178),$B$156-L178)</f>
        <v>0</v>
      </c>
      <c r="K178" s="147"/>
      <c r="L178" s="147">
        <v>7</v>
      </c>
    </row>
    <row r="179" spans="2:12" outlineLevel="1" x14ac:dyDescent="0.25">
      <c r="B179" s="144"/>
      <c r="C179" s="144"/>
      <c r="E179" s="143"/>
      <c r="G179" s="143">
        <v>6</v>
      </c>
      <c r="H179" t="b">
        <f>IF(AND('ANLAGE B6 Widerstandsfähigkeit '!$E$7="Windzone 3 und 4",'ANLAGE B6 Widerstandsfähigkeit '!$F$7=G179),$B$156-L179)</f>
        <v>0</v>
      </c>
      <c r="K179" s="147"/>
      <c r="L179" s="147">
        <v>7</v>
      </c>
    </row>
    <row r="180" spans="2:12" outlineLevel="1" x14ac:dyDescent="0.25">
      <c r="B180" s="144"/>
      <c r="C180" s="144"/>
      <c r="E180" s="143"/>
      <c r="G180" s="143">
        <v>5</v>
      </c>
      <c r="H180" t="b">
        <f>IF(AND('ANLAGE B6 Widerstandsfähigkeit '!$E$7="Windzone 3 und 4",'ANLAGE B6 Widerstandsfähigkeit '!$F$7=G180),$B$156-L180)</f>
        <v>0</v>
      </c>
      <c r="K180" s="147"/>
      <c r="L180" s="147">
        <v>8</v>
      </c>
    </row>
    <row r="181" spans="2:12" outlineLevel="1" x14ac:dyDescent="0.25">
      <c r="B181" s="144"/>
      <c r="C181" s="144"/>
      <c r="E181" s="143"/>
      <c r="G181" s="143">
        <v>4</v>
      </c>
      <c r="H181" t="b">
        <f>IF(AND('ANLAGE B6 Widerstandsfähigkeit '!$E$7="Windzone 3 und 4",'ANLAGE B6 Widerstandsfähigkeit '!$F$7=G181),$B$156-L181)</f>
        <v>0</v>
      </c>
      <c r="K181" s="147"/>
      <c r="L181" s="147">
        <v>8</v>
      </c>
    </row>
    <row r="182" spans="2:12" outlineLevel="1" x14ac:dyDescent="0.25">
      <c r="B182" s="144"/>
      <c r="C182" s="144"/>
      <c r="E182" s="143"/>
      <c r="G182" s="143">
        <v>3</v>
      </c>
      <c r="H182" t="b">
        <f>IF(AND('ANLAGE B6 Widerstandsfähigkeit '!$E$7="Windzone 3 und 4",'ANLAGE B6 Widerstandsfähigkeit '!$F$7=G182),$B$156-L182)</f>
        <v>0</v>
      </c>
      <c r="K182" s="147"/>
      <c r="L182" s="147">
        <v>8</v>
      </c>
    </row>
    <row r="183" spans="2:12" outlineLevel="1" x14ac:dyDescent="0.25">
      <c r="B183" s="144"/>
      <c r="C183" s="144"/>
      <c r="E183" s="143"/>
      <c r="G183" s="143">
        <v>2</v>
      </c>
      <c r="H183" t="b">
        <f>IF(AND('ANLAGE B6 Widerstandsfähigkeit '!$E$7="Windzone 3 und 4",'ANLAGE B6 Widerstandsfähigkeit '!$F$7=G183),$B$156-L183)</f>
        <v>0</v>
      </c>
      <c r="K183" s="147"/>
      <c r="L183" s="147">
        <v>9</v>
      </c>
    </row>
    <row r="184" spans="2:12" outlineLevel="1" x14ac:dyDescent="0.25">
      <c r="B184" s="144"/>
      <c r="C184" s="144"/>
      <c r="E184" s="143"/>
      <c r="G184" s="143">
        <v>1</v>
      </c>
      <c r="H184" t="b">
        <f>IF(AND('ANLAGE B6 Widerstandsfähigkeit '!$E$7="Windzone 3 und 4",'ANLAGE B6 Widerstandsfähigkeit '!$F$7=G184),$B$156-L184)</f>
        <v>0</v>
      </c>
      <c r="K184" s="147"/>
      <c r="L184" s="147">
        <v>9</v>
      </c>
    </row>
    <row r="185" spans="2:12" outlineLevel="1" x14ac:dyDescent="0.25">
      <c r="B185" s="144"/>
      <c r="C185" s="144"/>
      <c r="E185" s="143"/>
      <c r="G185" s="143">
        <v>0</v>
      </c>
      <c r="H185">
        <f>IF(AND('ANLAGE B6 Widerstandsfähigkeit '!$E$7="Windzone 3 und 4",'ANLAGE B6 Widerstandsfähigkeit '!$F$7=G185),$B$156-L185)</f>
        <v>0</v>
      </c>
      <c r="K185" s="147"/>
      <c r="L185" s="147">
        <v>9</v>
      </c>
    </row>
    <row r="186" spans="2:12" outlineLevel="1" x14ac:dyDescent="0.25">
      <c r="G186" s="143"/>
      <c r="L186" s="147"/>
    </row>
    <row r="187" spans="2:12" outlineLevel="1" x14ac:dyDescent="0.25">
      <c r="G187" s="143"/>
      <c r="L187" s="147"/>
    </row>
    <row r="188" spans="2:12" outlineLevel="1" x14ac:dyDescent="0.25">
      <c r="G188" s="143"/>
      <c r="L188" s="147"/>
    </row>
    <row r="189" spans="2:12" ht="15.75" outlineLevel="1" thickBot="1" x14ac:dyDescent="0.3">
      <c r="G189" s="143"/>
      <c r="L189" s="147"/>
    </row>
    <row r="190" spans="2:12" ht="15.75" outlineLevel="1" thickBot="1" x14ac:dyDescent="0.3">
      <c r="B190" s="367" t="s">
        <v>150</v>
      </c>
      <c r="C190" s="369" t="s">
        <v>151</v>
      </c>
      <c r="D190" s="370"/>
      <c r="E190" s="370"/>
      <c r="F190" s="370"/>
      <c r="G190" s="370"/>
      <c r="H190" s="371"/>
      <c r="L190" s="147"/>
    </row>
    <row r="191" spans="2:12" ht="15.75" outlineLevel="1" thickBot="1" x14ac:dyDescent="0.3">
      <c r="B191" s="368"/>
      <c r="C191" s="122" t="s">
        <v>152</v>
      </c>
      <c r="D191" s="122" t="s">
        <v>7</v>
      </c>
      <c r="E191" s="123" t="s">
        <v>153</v>
      </c>
      <c r="F191" s="123" t="s">
        <v>7</v>
      </c>
      <c r="G191" s="123" t="s">
        <v>154</v>
      </c>
      <c r="H191" s="123" t="s">
        <v>7</v>
      </c>
      <c r="L191" s="147"/>
    </row>
    <row r="192" spans="2:12" ht="24.75" outlineLevel="1" thickBot="1" x14ac:dyDescent="0.3">
      <c r="B192" s="171"/>
      <c r="C192" s="125" t="s">
        <v>180</v>
      </c>
      <c r="D192" s="125"/>
      <c r="E192" s="125" t="s">
        <v>168</v>
      </c>
      <c r="F192" s="125"/>
      <c r="G192" s="125" t="s">
        <v>159</v>
      </c>
      <c r="H192" s="125"/>
      <c r="L192" s="147"/>
    </row>
    <row r="193" spans="2:12" ht="15.75" outlineLevel="1" thickBot="1" x14ac:dyDescent="0.3">
      <c r="B193" s="127">
        <f t="shared" ref="B193:B256" si="4">B5</f>
        <v>100</v>
      </c>
      <c r="C193" s="140">
        <f t="shared" ref="C193:C200" si="5">C5</f>
        <v>150</v>
      </c>
      <c r="D193" s="141" t="b">
        <f>IF(AND('ANLAGE B6 Widerstandsfähigkeit '!$E$8="Starkregengefahrenklassen 1 und 2",'ANLAGE B6 Widerstandsfähigkeit '!$F$8=C193),B193)</f>
        <v>0</v>
      </c>
      <c r="E193" s="140"/>
      <c r="F193" s="172"/>
      <c r="G193" s="140"/>
      <c r="H193" s="173"/>
      <c r="L193" s="147"/>
    </row>
    <row r="194" spans="2:12" ht="15.75" outlineLevel="1" thickBot="1" x14ac:dyDescent="0.3">
      <c r="B194" s="127">
        <f t="shared" si="4"/>
        <v>100</v>
      </c>
      <c r="C194" s="140">
        <f t="shared" si="5"/>
        <v>149</v>
      </c>
      <c r="D194" s="141" t="b">
        <f>IF(AND('ANLAGE B6 Widerstandsfähigkeit '!$E$8="Starkregengefahrenklassen 1 und 2",'ANLAGE B6 Widerstandsfähigkeit '!$F$8=C194),B194)</f>
        <v>0</v>
      </c>
      <c r="E194" s="140"/>
      <c r="F194" s="172"/>
      <c r="G194" s="140"/>
      <c r="H194" s="173"/>
      <c r="L194" s="147"/>
    </row>
    <row r="195" spans="2:12" ht="15.75" outlineLevel="1" thickBot="1" x14ac:dyDescent="0.3">
      <c r="B195" s="127">
        <f t="shared" si="4"/>
        <v>100</v>
      </c>
      <c r="C195" s="140">
        <f t="shared" si="5"/>
        <v>148</v>
      </c>
      <c r="D195" s="141" t="b">
        <f>IF(AND('ANLAGE B6 Widerstandsfähigkeit '!$E$8="Starkregengefahrenklassen 1 und 2",'ANLAGE B6 Widerstandsfähigkeit '!$F$8=C195),B195)</f>
        <v>0</v>
      </c>
      <c r="E195" s="140"/>
      <c r="F195" s="172"/>
      <c r="G195" s="140"/>
      <c r="H195" s="173"/>
      <c r="L195" s="147"/>
    </row>
    <row r="196" spans="2:12" ht="15.75" outlineLevel="1" thickBot="1" x14ac:dyDescent="0.3">
      <c r="B196" s="127">
        <f t="shared" si="4"/>
        <v>100</v>
      </c>
      <c r="C196" s="140">
        <f t="shared" si="5"/>
        <v>147</v>
      </c>
      <c r="D196" s="141" t="b">
        <f>IF(AND('ANLAGE B6 Widerstandsfähigkeit '!$E$8="Starkregengefahrenklassen 1 und 2",'ANLAGE B6 Widerstandsfähigkeit '!$F$8=C196),B196)</f>
        <v>0</v>
      </c>
      <c r="E196" s="140"/>
      <c r="F196" s="172"/>
      <c r="G196" s="140"/>
      <c r="H196" s="173"/>
      <c r="L196" s="147"/>
    </row>
    <row r="197" spans="2:12" ht="15.75" outlineLevel="1" thickBot="1" x14ac:dyDescent="0.3">
      <c r="B197" s="127">
        <f t="shared" si="4"/>
        <v>100</v>
      </c>
      <c r="C197" s="140">
        <f t="shared" si="5"/>
        <v>146</v>
      </c>
      <c r="D197" s="141" t="b">
        <f>IF(AND('ANLAGE B6 Widerstandsfähigkeit '!$E$8="Starkregengefahrenklassen 1 und 2",'ANLAGE B6 Widerstandsfähigkeit '!$F$8=C197),B197)</f>
        <v>0</v>
      </c>
      <c r="E197" s="140"/>
      <c r="F197" s="172"/>
      <c r="G197" s="140"/>
      <c r="H197" s="173"/>
      <c r="L197" s="147"/>
    </row>
    <row r="198" spans="2:12" ht="15.75" outlineLevel="1" thickBot="1" x14ac:dyDescent="0.3">
      <c r="B198" s="127">
        <f t="shared" si="4"/>
        <v>100</v>
      </c>
      <c r="C198" s="140">
        <f t="shared" si="5"/>
        <v>145</v>
      </c>
      <c r="D198" s="141" t="b">
        <f>IF(AND('ANLAGE B6 Widerstandsfähigkeit '!$E$8="Starkregengefahrenklassen 1 und 2",'ANLAGE B6 Widerstandsfähigkeit '!$F$8=C198),B198)</f>
        <v>0</v>
      </c>
      <c r="E198" s="140"/>
      <c r="F198" s="172"/>
      <c r="G198" s="140"/>
      <c r="H198" s="173"/>
      <c r="L198" s="147"/>
    </row>
    <row r="199" spans="2:12" ht="15.75" outlineLevel="1" thickBot="1" x14ac:dyDescent="0.3">
      <c r="B199" s="127">
        <f t="shared" si="4"/>
        <v>100</v>
      </c>
      <c r="C199" s="140">
        <f t="shared" si="5"/>
        <v>144</v>
      </c>
      <c r="D199" s="141" t="b">
        <f>IF(AND('ANLAGE B6 Widerstandsfähigkeit '!$E$8="Starkregengefahrenklassen 1 und 2",'ANLAGE B6 Widerstandsfähigkeit '!$F$8=C199),B199)</f>
        <v>0</v>
      </c>
      <c r="E199" s="140"/>
      <c r="F199" s="172"/>
      <c r="G199" s="140"/>
      <c r="H199" s="173"/>
      <c r="L199" s="147"/>
    </row>
    <row r="200" spans="2:12" ht="15.75" outlineLevel="1" thickBot="1" x14ac:dyDescent="0.3">
      <c r="B200" s="127">
        <f t="shared" si="4"/>
        <v>100</v>
      </c>
      <c r="C200" s="140">
        <f t="shared" si="5"/>
        <v>143</v>
      </c>
      <c r="D200" s="141" t="b">
        <f>IF(AND('ANLAGE B6 Widerstandsfähigkeit '!$E$8="Starkregengefahrenklassen 1 und 2",'ANLAGE B6 Widerstandsfähigkeit '!$F$8=C200),B200)</f>
        <v>0</v>
      </c>
      <c r="E200" s="140"/>
      <c r="F200" s="172"/>
      <c r="G200" s="140"/>
      <c r="H200" s="173"/>
      <c r="L200" s="147"/>
    </row>
    <row r="201" spans="2:12" ht="15.75" outlineLevel="1" thickBot="1" x14ac:dyDescent="0.3">
      <c r="B201" s="127">
        <f t="shared" si="4"/>
        <v>100</v>
      </c>
      <c r="C201" s="140">
        <f t="shared" ref="C201:C227" si="6">C13</f>
        <v>142</v>
      </c>
      <c r="D201" s="141" t="b">
        <f>IF(AND('ANLAGE B6 Widerstandsfähigkeit '!$E$8="Starkregengefahrenklassen 1 und 2",'ANLAGE B6 Widerstandsfähigkeit '!$F$8=C201),B201)</f>
        <v>0</v>
      </c>
      <c r="E201" s="140"/>
      <c r="F201" s="172"/>
      <c r="G201" s="140"/>
      <c r="H201" s="173"/>
      <c r="L201" s="147"/>
    </row>
    <row r="202" spans="2:12" ht="15.75" outlineLevel="1" thickBot="1" x14ac:dyDescent="0.3">
      <c r="B202" s="127">
        <f t="shared" si="4"/>
        <v>100</v>
      </c>
      <c r="C202" s="140">
        <f t="shared" si="6"/>
        <v>141</v>
      </c>
      <c r="D202" s="141" t="b">
        <f>IF(AND('ANLAGE B6 Widerstandsfähigkeit '!$E$8="Starkregengefahrenklassen 1 und 2",'ANLAGE B6 Widerstandsfähigkeit '!$F$8=C202),B202)</f>
        <v>0</v>
      </c>
      <c r="E202" s="140"/>
      <c r="F202" s="172"/>
      <c r="G202" s="140"/>
      <c r="H202" s="173"/>
      <c r="L202" s="147"/>
    </row>
    <row r="203" spans="2:12" ht="15.75" outlineLevel="1" thickBot="1" x14ac:dyDescent="0.3">
      <c r="B203" s="127">
        <f t="shared" si="4"/>
        <v>100</v>
      </c>
      <c r="C203" s="140">
        <f t="shared" si="6"/>
        <v>140</v>
      </c>
      <c r="D203" s="141" t="b">
        <f>IF(AND('ANLAGE B6 Widerstandsfähigkeit '!$E$8="Starkregengefahrenklassen 1 und 2",'ANLAGE B6 Widerstandsfähigkeit '!$F$8=C203),B203)</f>
        <v>0</v>
      </c>
      <c r="E203" s="140"/>
      <c r="F203" s="172"/>
      <c r="G203" s="140"/>
      <c r="H203" s="173"/>
      <c r="L203" s="147"/>
    </row>
    <row r="204" spans="2:12" ht="15.75" outlineLevel="1" thickBot="1" x14ac:dyDescent="0.3">
      <c r="B204" s="127">
        <f t="shared" si="4"/>
        <v>100</v>
      </c>
      <c r="C204" s="140">
        <f t="shared" si="6"/>
        <v>139</v>
      </c>
      <c r="D204" s="141" t="b">
        <f>IF(AND('ANLAGE B6 Widerstandsfähigkeit '!$E$8="Starkregengefahrenklassen 1 und 2",'ANLAGE B6 Widerstandsfähigkeit '!$F$8=C204),B204)</f>
        <v>0</v>
      </c>
      <c r="E204" s="140"/>
      <c r="F204" s="172"/>
      <c r="G204" s="140"/>
      <c r="H204" s="173"/>
      <c r="L204" s="147"/>
    </row>
    <row r="205" spans="2:12" ht="15.75" outlineLevel="1" thickBot="1" x14ac:dyDescent="0.3">
      <c r="B205" s="127">
        <f t="shared" si="4"/>
        <v>100</v>
      </c>
      <c r="C205" s="140">
        <f t="shared" si="6"/>
        <v>138</v>
      </c>
      <c r="D205" s="141" t="b">
        <f>IF(AND('ANLAGE B6 Widerstandsfähigkeit '!$E$8="Starkregengefahrenklassen 1 und 2",'ANLAGE B6 Widerstandsfähigkeit '!$F$8=C205),B205)</f>
        <v>0</v>
      </c>
      <c r="E205" s="140"/>
      <c r="F205" s="172"/>
      <c r="G205" s="140"/>
      <c r="H205" s="173"/>
      <c r="L205" s="147"/>
    </row>
    <row r="206" spans="2:12" ht="15.75" outlineLevel="1" thickBot="1" x14ac:dyDescent="0.3">
      <c r="B206" s="127">
        <f t="shared" si="4"/>
        <v>100</v>
      </c>
      <c r="C206" s="140">
        <f t="shared" si="6"/>
        <v>137</v>
      </c>
      <c r="D206" s="141" t="b">
        <f>IF(AND('ANLAGE B6 Widerstandsfähigkeit '!$E$8="Starkregengefahrenklassen 1 und 2",'ANLAGE B6 Widerstandsfähigkeit '!$F$8=C206),B206)</f>
        <v>0</v>
      </c>
      <c r="E206" s="140"/>
      <c r="F206" s="172"/>
      <c r="G206" s="140"/>
      <c r="H206" s="173"/>
      <c r="L206" s="147"/>
    </row>
    <row r="207" spans="2:12" ht="15.75" outlineLevel="1" thickBot="1" x14ac:dyDescent="0.3">
      <c r="B207" s="127">
        <f t="shared" si="4"/>
        <v>100</v>
      </c>
      <c r="C207" s="140">
        <f t="shared" si="6"/>
        <v>136</v>
      </c>
      <c r="D207" s="141" t="b">
        <f>IF(AND('ANLAGE B6 Widerstandsfähigkeit '!$E$8="Starkregengefahrenklassen 1 und 2",'ANLAGE B6 Widerstandsfähigkeit '!$F$8=C207),B207)</f>
        <v>0</v>
      </c>
      <c r="E207" s="140"/>
      <c r="F207" s="172"/>
      <c r="G207" s="140"/>
      <c r="H207" s="173"/>
      <c r="L207" s="147"/>
    </row>
    <row r="208" spans="2:12" ht="15.75" outlineLevel="1" thickBot="1" x14ac:dyDescent="0.3">
      <c r="B208" s="127">
        <f t="shared" si="4"/>
        <v>100</v>
      </c>
      <c r="C208" s="140">
        <f t="shared" si="6"/>
        <v>135</v>
      </c>
      <c r="D208" s="141" t="b">
        <f>IF(AND('ANLAGE B6 Widerstandsfähigkeit '!$E$8="Starkregengefahrenklassen 1 und 2",'ANLAGE B6 Widerstandsfähigkeit '!$F$8=C208),B208)</f>
        <v>0</v>
      </c>
      <c r="E208" s="140"/>
      <c r="F208" s="172"/>
      <c r="G208" s="140"/>
      <c r="H208" s="173"/>
      <c r="L208" s="147"/>
    </row>
    <row r="209" spans="2:12" ht="15.75" outlineLevel="1" thickBot="1" x14ac:dyDescent="0.3">
      <c r="B209" s="127">
        <f t="shared" si="4"/>
        <v>100</v>
      </c>
      <c r="C209" s="140">
        <f t="shared" si="6"/>
        <v>134</v>
      </c>
      <c r="D209" s="141" t="b">
        <f>IF(AND('ANLAGE B6 Widerstandsfähigkeit '!$E$8="Starkregengefahrenklassen 1 und 2",'ANLAGE B6 Widerstandsfähigkeit '!$F$8=C209),B209)</f>
        <v>0</v>
      </c>
      <c r="E209" s="140"/>
      <c r="F209" s="172"/>
      <c r="G209" s="140"/>
      <c r="H209" s="173"/>
      <c r="L209" s="147"/>
    </row>
    <row r="210" spans="2:12" ht="15.75" outlineLevel="1" thickBot="1" x14ac:dyDescent="0.3">
      <c r="B210" s="127">
        <f t="shared" si="4"/>
        <v>100</v>
      </c>
      <c r="C210" s="140">
        <f t="shared" si="6"/>
        <v>133</v>
      </c>
      <c r="D210" s="141" t="b">
        <f>IF(AND('ANLAGE B6 Widerstandsfähigkeit '!$E$8="Starkregengefahrenklassen 1 und 2",'ANLAGE B6 Widerstandsfähigkeit '!$F$8=C210),B210)</f>
        <v>0</v>
      </c>
      <c r="E210" s="140"/>
      <c r="F210" s="172"/>
      <c r="G210" s="140"/>
      <c r="H210" s="173"/>
      <c r="L210" s="147"/>
    </row>
    <row r="211" spans="2:12" ht="15.75" outlineLevel="1" thickBot="1" x14ac:dyDescent="0.3">
      <c r="B211" s="127">
        <f t="shared" si="4"/>
        <v>100</v>
      </c>
      <c r="C211" s="140">
        <f t="shared" si="6"/>
        <v>132</v>
      </c>
      <c r="D211" s="141" t="b">
        <f>IF(AND('ANLAGE B6 Widerstandsfähigkeit '!$E$8="Starkregengefahrenklassen 1 und 2",'ANLAGE B6 Widerstandsfähigkeit '!$F$8=C211),B211)</f>
        <v>0</v>
      </c>
      <c r="E211" s="140"/>
      <c r="F211" s="172"/>
      <c r="G211" s="140"/>
      <c r="H211" s="173"/>
      <c r="L211" s="147"/>
    </row>
    <row r="212" spans="2:12" ht="15.75" outlineLevel="1" thickBot="1" x14ac:dyDescent="0.3">
      <c r="B212" s="127">
        <f t="shared" si="4"/>
        <v>100</v>
      </c>
      <c r="C212" s="140">
        <f t="shared" si="6"/>
        <v>131</v>
      </c>
      <c r="D212" s="141" t="b">
        <f>IF(AND('ANLAGE B6 Widerstandsfähigkeit '!$E$8="Starkregengefahrenklassen 1 und 2",'ANLAGE B6 Widerstandsfähigkeit '!$F$8=C212),B212)</f>
        <v>0</v>
      </c>
      <c r="E212" s="140"/>
      <c r="F212" s="172"/>
      <c r="G212" s="140"/>
      <c r="H212" s="173"/>
      <c r="L212" s="147"/>
    </row>
    <row r="213" spans="2:12" ht="15.75" outlineLevel="1" thickBot="1" x14ac:dyDescent="0.3">
      <c r="B213" s="127">
        <f t="shared" si="4"/>
        <v>100</v>
      </c>
      <c r="C213" s="140">
        <f t="shared" si="6"/>
        <v>130</v>
      </c>
      <c r="D213" s="141" t="b">
        <f>IF(AND('ANLAGE B6 Widerstandsfähigkeit '!$E$8="Starkregengefahrenklassen 1 und 2",'ANLAGE B6 Widerstandsfähigkeit '!$F$8=C213),B213)</f>
        <v>0</v>
      </c>
      <c r="E213" s="140">
        <f t="shared" ref="E213:E256" si="7">E25</f>
        <v>150</v>
      </c>
      <c r="F213" s="141" t="b">
        <f>IF(AND('ANLAGE B6 Widerstandsfähigkeit '!$E$8="Starkregengefahrenklassen 3 und 4",'ANLAGE B6 Widerstandsfähigkeit '!$F$8=E213),B213)</f>
        <v>0</v>
      </c>
      <c r="G213" s="140"/>
      <c r="H213" s="141"/>
      <c r="L213" s="147"/>
    </row>
    <row r="214" spans="2:12" ht="15.75" outlineLevel="1" thickBot="1" x14ac:dyDescent="0.3">
      <c r="B214" s="127">
        <f t="shared" si="4"/>
        <v>100</v>
      </c>
      <c r="C214" s="140">
        <f t="shared" si="6"/>
        <v>129</v>
      </c>
      <c r="D214" s="141" t="b">
        <f>IF(AND('ANLAGE B6 Widerstandsfähigkeit '!$E$8="Starkregengefahrenklassen 1 und 2",'ANLAGE B6 Widerstandsfähigkeit '!$F$8=C214),B214)</f>
        <v>0</v>
      </c>
      <c r="E214" s="140">
        <f t="shared" si="7"/>
        <v>149</v>
      </c>
      <c r="F214" s="141" t="b">
        <f>IF(AND('ANLAGE B6 Widerstandsfähigkeit '!$E$8="Starkregengefahrenklassen 3 und 4",'ANLAGE B6 Widerstandsfähigkeit '!$F$8=E214),B214)</f>
        <v>0</v>
      </c>
      <c r="G214" s="140"/>
      <c r="H214" s="141"/>
      <c r="L214" s="147"/>
    </row>
    <row r="215" spans="2:12" ht="15.75" outlineLevel="1" thickBot="1" x14ac:dyDescent="0.3">
      <c r="B215" s="127">
        <f t="shared" si="4"/>
        <v>100</v>
      </c>
      <c r="C215" s="140">
        <f t="shared" si="6"/>
        <v>128</v>
      </c>
      <c r="D215" s="141" t="b">
        <f>IF(AND('ANLAGE B6 Widerstandsfähigkeit '!$E$8="Starkregengefahrenklassen 1 und 2",'ANLAGE B6 Widerstandsfähigkeit '!$F$8=C215),B215)</f>
        <v>0</v>
      </c>
      <c r="E215" s="140">
        <f t="shared" si="7"/>
        <v>148</v>
      </c>
      <c r="F215" s="141" t="b">
        <f>IF(AND('ANLAGE B6 Widerstandsfähigkeit '!$E$8="Starkregengefahrenklassen 3 und 4",'ANLAGE B6 Widerstandsfähigkeit '!$F$8=E215),B215)</f>
        <v>0</v>
      </c>
      <c r="G215" s="140"/>
      <c r="H215" s="141"/>
      <c r="L215" s="147"/>
    </row>
    <row r="216" spans="2:12" ht="15.75" outlineLevel="1" thickBot="1" x14ac:dyDescent="0.3">
      <c r="B216" s="127">
        <f t="shared" si="4"/>
        <v>100</v>
      </c>
      <c r="C216" s="140">
        <f t="shared" si="6"/>
        <v>127</v>
      </c>
      <c r="D216" s="141" t="b">
        <f>IF(AND('ANLAGE B6 Widerstandsfähigkeit '!$E$8="Starkregengefahrenklassen 1 und 2",'ANLAGE B6 Widerstandsfähigkeit '!$F$8=C216),B216)</f>
        <v>0</v>
      </c>
      <c r="E216" s="140">
        <f t="shared" si="7"/>
        <v>147</v>
      </c>
      <c r="F216" s="141" t="b">
        <f>IF(AND('ANLAGE B6 Widerstandsfähigkeit '!$E$8="Starkregengefahrenklassen 3 und 4",'ANLAGE B6 Widerstandsfähigkeit '!$F$8=E216),B216)</f>
        <v>0</v>
      </c>
      <c r="G216" s="140"/>
      <c r="H216" s="141"/>
      <c r="L216" s="147"/>
    </row>
    <row r="217" spans="2:12" ht="15.75" outlineLevel="1" thickBot="1" x14ac:dyDescent="0.3">
      <c r="B217" s="127">
        <f t="shared" si="4"/>
        <v>100</v>
      </c>
      <c r="C217" s="140">
        <f t="shared" si="6"/>
        <v>126</v>
      </c>
      <c r="D217" s="141" t="b">
        <f>IF(AND('ANLAGE B6 Widerstandsfähigkeit '!$E$8="Starkregengefahrenklassen 1 und 2",'ANLAGE B6 Widerstandsfähigkeit '!$F$8=C217),B217)</f>
        <v>0</v>
      </c>
      <c r="E217" s="140">
        <f t="shared" si="7"/>
        <v>146</v>
      </c>
      <c r="F217" s="141" t="b">
        <f>IF(AND('ANLAGE B6 Widerstandsfähigkeit '!$E$8="Starkregengefahrenklassen 3 und 4",'ANLAGE B6 Widerstandsfähigkeit '!$F$8=E217),B217)</f>
        <v>0</v>
      </c>
      <c r="G217" s="140"/>
      <c r="H217" s="141"/>
      <c r="L217" s="147"/>
    </row>
    <row r="218" spans="2:12" ht="15.75" outlineLevel="1" thickBot="1" x14ac:dyDescent="0.3">
      <c r="B218" s="127">
        <f t="shared" si="4"/>
        <v>100</v>
      </c>
      <c r="C218" s="140">
        <f t="shared" si="6"/>
        <v>125</v>
      </c>
      <c r="D218" s="141" t="b">
        <f>IF(AND('ANLAGE B6 Widerstandsfähigkeit '!$E$8="Starkregengefahrenklassen 1 und 2",'ANLAGE B6 Widerstandsfähigkeit '!$F$8=C218),B218)</f>
        <v>0</v>
      </c>
      <c r="E218" s="140">
        <f t="shared" si="7"/>
        <v>145</v>
      </c>
      <c r="F218" s="141" t="b">
        <f>IF(AND('ANLAGE B6 Widerstandsfähigkeit '!$E$8="Starkregengefahrenklassen 3 und 4",'ANLAGE B6 Widerstandsfähigkeit '!$F$8=E218),B218)</f>
        <v>0</v>
      </c>
      <c r="G218" s="140"/>
      <c r="H218" s="141"/>
      <c r="L218" s="147"/>
    </row>
    <row r="219" spans="2:12" ht="15.75" outlineLevel="1" thickBot="1" x14ac:dyDescent="0.3">
      <c r="B219" s="127">
        <f t="shared" si="4"/>
        <v>100</v>
      </c>
      <c r="C219" s="140">
        <f t="shared" si="6"/>
        <v>124</v>
      </c>
      <c r="D219" s="141" t="b">
        <f>IF(AND('ANLAGE B6 Widerstandsfähigkeit '!$E$8="Starkregengefahrenklassen 1 und 2",'ANLAGE B6 Widerstandsfähigkeit '!$F$8=C219),B219)</f>
        <v>0</v>
      </c>
      <c r="E219" s="140">
        <f t="shared" si="7"/>
        <v>144</v>
      </c>
      <c r="F219" s="141" t="b">
        <f>IF(AND('ANLAGE B6 Widerstandsfähigkeit '!$E$8="Starkregengefahrenklassen 3 und 4",'ANLAGE B6 Widerstandsfähigkeit '!$F$8=E219),B219)</f>
        <v>0</v>
      </c>
      <c r="G219" s="140"/>
      <c r="H219" s="141"/>
      <c r="L219" s="147"/>
    </row>
    <row r="220" spans="2:12" ht="15.75" outlineLevel="1" thickBot="1" x14ac:dyDescent="0.3">
      <c r="B220" s="127">
        <f t="shared" si="4"/>
        <v>100</v>
      </c>
      <c r="C220" s="140">
        <f t="shared" si="6"/>
        <v>123</v>
      </c>
      <c r="D220" s="141" t="b">
        <f>IF(AND('ANLAGE B6 Widerstandsfähigkeit '!$E$8="Starkregengefahrenklassen 1 und 2",'ANLAGE B6 Widerstandsfähigkeit '!$F$8=C220),B220)</f>
        <v>0</v>
      </c>
      <c r="E220" s="140">
        <f t="shared" si="7"/>
        <v>143</v>
      </c>
      <c r="F220" s="141" t="b">
        <f>IF(AND('ANLAGE B6 Widerstandsfähigkeit '!$E$8="Starkregengefahrenklassen 3 und 4",'ANLAGE B6 Widerstandsfähigkeit '!$F$8=E220),B220)</f>
        <v>0</v>
      </c>
      <c r="G220" s="140"/>
      <c r="H220" s="141"/>
      <c r="L220" s="147"/>
    </row>
    <row r="221" spans="2:12" ht="15.75" outlineLevel="1" thickBot="1" x14ac:dyDescent="0.3">
      <c r="B221" s="127">
        <f t="shared" si="4"/>
        <v>100</v>
      </c>
      <c r="C221" s="140">
        <f t="shared" si="6"/>
        <v>122</v>
      </c>
      <c r="D221" s="141" t="b">
        <f>IF(AND('ANLAGE B6 Widerstandsfähigkeit '!$E$8="Starkregengefahrenklassen 1 und 2",'ANLAGE B6 Widerstandsfähigkeit '!$F$8=C221),B221)</f>
        <v>0</v>
      </c>
      <c r="E221" s="140">
        <f t="shared" si="7"/>
        <v>142</v>
      </c>
      <c r="F221" s="141" t="b">
        <f>IF(AND('ANLAGE B6 Widerstandsfähigkeit '!$E$8="Starkregengefahrenklassen 3 und 4",'ANLAGE B6 Widerstandsfähigkeit '!$F$8=E221),B221)</f>
        <v>0</v>
      </c>
      <c r="G221" s="140"/>
      <c r="H221" s="141"/>
      <c r="L221" s="147"/>
    </row>
    <row r="222" spans="2:12" ht="15.75" outlineLevel="1" thickBot="1" x14ac:dyDescent="0.3">
      <c r="B222" s="127">
        <f t="shared" si="4"/>
        <v>100</v>
      </c>
      <c r="C222" s="140">
        <f t="shared" si="6"/>
        <v>121</v>
      </c>
      <c r="D222" s="141" t="b">
        <f>IF(AND('ANLAGE B6 Widerstandsfähigkeit '!$E$8="Starkregengefahrenklassen 1 und 2",'ANLAGE B6 Widerstandsfähigkeit '!$F$8=C222),B222)</f>
        <v>0</v>
      </c>
      <c r="E222" s="140">
        <f t="shared" si="7"/>
        <v>141</v>
      </c>
      <c r="F222" s="141" t="b">
        <f>IF(AND('ANLAGE B6 Widerstandsfähigkeit '!$E$8="Starkregengefahrenklassen 3 und 4",'ANLAGE B6 Widerstandsfähigkeit '!$F$8=E222),B222)</f>
        <v>0</v>
      </c>
      <c r="G222" s="140"/>
      <c r="H222" s="141"/>
      <c r="L222" s="147"/>
    </row>
    <row r="223" spans="2:12" ht="15.75" outlineLevel="1" thickBot="1" x14ac:dyDescent="0.3">
      <c r="B223" s="127">
        <f t="shared" si="4"/>
        <v>100</v>
      </c>
      <c r="C223" s="140">
        <f t="shared" si="6"/>
        <v>120</v>
      </c>
      <c r="D223" s="141" t="b">
        <f>IF(AND('ANLAGE B6 Widerstandsfähigkeit '!$E$8="Starkregengefahrenklassen 1 und 2",'ANLAGE B6 Widerstandsfähigkeit '!$F$8=C223),B223)</f>
        <v>0</v>
      </c>
      <c r="E223" s="140">
        <f t="shared" si="7"/>
        <v>140</v>
      </c>
      <c r="F223" s="141" t="b">
        <f>IF(AND('ANLAGE B6 Widerstandsfähigkeit '!$E$8="Starkregengefahrenklassen 3 und 4",'ANLAGE B6 Widerstandsfähigkeit '!$F$8=E223),B223)</f>
        <v>0</v>
      </c>
      <c r="G223" s="140">
        <f t="shared" ref="G223:G230" si="8">G35</f>
        <v>150</v>
      </c>
      <c r="H223" s="141" t="b">
        <f>IF(AND('ANLAGE B6 Widerstandsfähigkeit '!$E$8="Starkregengefahrenklasse 5",'ANLAGE B6 Widerstandsfähigkeit '!$F$8=G223),B223)</f>
        <v>0</v>
      </c>
      <c r="L223" s="147"/>
    </row>
    <row r="224" spans="2:12" ht="15.75" outlineLevel="1" thickBot="1" x14ac:dyDescent="0.3">
      <c r="B224" s="127">
        <f t="shared" si="4"/>
        <v>100</v>
      </c>
      <c r="C224" s="140">
        <f t="shared" si="6"/>
        <v>119</v>
      </c>
      <c r="D224" s="141" t="b">
        <f>IF(AND('ANLAGE B6 Widerstandsfähigkeit '!$E$8="Starkregengefahrenklassen 1 und 2",'ANLAGE B6 Widerstandsfähigkeit '!$F$8=C224),B224)</f>
        <v>0</v>
      </c>
      <c r="E224" s="140">
        <f t="shared" si="7"/>
        <v>139</v>
      </c>
      <c r="F224" s="141" t="b">
        <f>IF(AND('ANLAGE B6 Widerstandsfähigkeit '!$E$8="Starkregengefahrenklassen 3 und 4",'ANLAGE B6 Widerstandsfähigkeit '!$F$8=E224),B224)</f>
        <v>0</v>
      </c>
      <c r="G224" s="140">
        <f t="shared" si="8"/>
        <v>149</v>
      </c>
      <c r="H224" s="141" t="b">
        <f>IF(AND('ANLAGE B6 Widerstandsfähigkeit '!$E$8="Starkregengefahrenklasse 5",'ANLAGE B6 Widerstandsfähigkeit '!$F$8=G224),B224)</f>
        <v>0</v>
      </c>
      <c r="L224" s="147"/>
    </row>
    <row r="225" spans="2:12" ht="15.75" outlineLevel="1" thickBot="1" x14ac:dyDescent="0.3">
      <c r="B225" s="127">
        <f t="shared" si="4"/>
        <v>100</v>
      </c>
      <c r="C225" s="140">
        <f t="shared" si="6"/>
        <v>118</v>
      </c>
      <c r="D225" s="141" t="b">
        <f>IF(AND('ANLAGE B6 Widerstandsfähigkeit '!$E$8="Starkregengefahrenklassen 1 und 2",'ANLAGE B6 Widerstandsfähigkeit '!$F$8=C225),B225)</f>
        <v>0</v>
      </c>
      <c r="E225" s="140">
        <f t="shared" si="7"/>
        <v>138</v>
      </c>
      <c r="F225" s="141" t="b">
        <f>IF(AND('ANLAGE B6 Widerstandsfähigkeit '!$E$8="Starkregengefahrenklassen 3 und 4",'ANLAGE B6 Widerstandsfähigkeit '!$F$8=E225),B225)</f>
        <v>0</v>
      </c>
      <c r="G225" s="140">
        <f t="shared" si="8"/>
        <v>148</v>
      </c>
      <c r="H225" s="141" t="b">
        <f>IF(AND('ANLAGE B6 Widerstandsfähigkeit '!$E$8="Starkregengefahrenklasse 5",'ANLAGE B6 Widerstandsfähigkeit '!$F$8=G225),B225)</f>
        <v>0</v>
      </c>
      <c r="L225" s="147"/>
    </row>
    <row r="226" spans="2:12" ht="15.75" outlineLevel="1" thickBot="1" x14ac:dyDescent="0.3">
      <c r="B226" s="127">
        <f t="shared" si="4"/>
        <v>100</v>
      </c>
      <c r="C226" s="140">
        <f t="shared" si="6"/>
        <v>117</v>
      </c>
      <c r="D226" s="141" t="b">
        <f>IF(AND('ANLAGE B6 Widerstandsfähigkeit '!$E$8="Starkregengefahrenklassen 1 und 2",'ANLAGE B6 Widerstandsfähigkeit '!$F$8=C226),B226)</f>
        <v>0</v>
      </c>
      <c r="E226" s="140">
        <f t="shared" si="7"/>
        <v>137</v>
      </c>
      <c r="F226" s="141" t="b">
        <f>IF(AND('ANLAGE B6 Widerstandsfähigkeit '!$E$8="Starkregengefahrenklassen 3 und 4",'ANLAGE B6 Widerstandsfähigkeit '!$F$8=E226),B226)</f>
        <v>0</v>
      </c>
      <c r="G226" s="140">
        <f t="shared" si="8"/>
        <v>147</v>
      </c>
      <c r="H226" s="141" t="b">
        <f>IF(AND('ANLAGE B6 Widerstandsfähigkeit '!$E$8="Starkregengefahrenklasse 5",'ANLAGE B6 Widerstandsfähigkeit '!$F$8=G226),B226)</f>
        <v>0</v>
      </c>
      <c r="L226" s="147"/>
    </row>
    <row r="227" spans="2:12" ht="15.75" outlineLevel="1" thickBot="1" x14ac:dyDescent="0.3">
      <c r="B227" s="127">
        <f t="shared" si="4"/>
        <v>100</v>
      </c>
      <c r="C227" s="140">
        <f t="shared" si="6"/>
        <v>116</v>
      </c>
      <c r="D227" s="141" t="b">
        <f>IF(AND('ANLAGE B6 Widerstandsfähigkeit '!$E$8="Starkregengefahrenklassen 1 und 2",'ANLAGE B6 Widerstandsfähigkeit '!$F$8=C227),B227)</f>
        <v>0</v>
      </c>
      <c r="E227" s="140">
        <f t="shared" si="7"/>
        <v>136</v>
      </c>
      <c r="F227" s="141" t="b">
        <f>IF(AND('ANLAGE B6 Widerstandsfähigkeit '!$E$8="Starkregengefahrenklassen 3 und 4",'ANLAGE B6 Widerstandsfähigkeit '!$F$8=E227),B227)</f>
        <v>0</v>
      </c>
      <c r="G227" s="140">
        <f t="shared" si="8"/>
        <v>146</v>
      </c>
      <c r="H227" s="141" t="b">
        <f>IF(AND('ANLAGE B6 Widerstandsfähigkeit '!$E$8="Starkregengefahrenklasse 5",'ANLAGE B6 Widerstandsfähigkeit '!$F$8=G227),B227)</f>
        <v>0</v>
      </c>
      <c r="L227" s="147"/>
    </row>
    <row r="228" spans="2:12" ht="15.75" outlineLevel="1" thickBot="1" x14ac:dyDescent="0.3">
      <c r="B228" s="127">
        <f t="shared" si="4"/>
        <v>100</v>
      </c>
      <c r="C228" s="140">
        <f t="shared" ref="C228:C266" si="9">C40</f>
        <v>115</v>
      </c>
      <c r="D228" s="141" t="b">
        <f>IF(AND('ANLAGE B6 Widerstandsfähigkeit '!$E$8="Starkregengefahrenklassen 1 und 2",'ANLAGE B6 Widerstandsfähigkeit '!$F$8=C228),B228)</f>
        <v>0</v>
      </c>
      <c r="E228" s="140">
        <f t="shared" si="7"/>
        <v>135</v>
      </c>
      <c r="F228" s="141" t="b">
        <f>IF(AND('ANLAGE B6 Widerstandsfähigkeit '!$E$8="Starkregengefahrenklassen 3 und 4",'ANLAGE B6 Widerstandsfähigkeit '!$F$8=E228),B228)</f>
        <v>0</v>
      </c>
      <c r="G228" s="140">
        <f t="shared" si="8"/>
        <v>145</v>
      </c>
      <c r="H228" s="141" t="b">
        <f>IF(AND('ANLAGE B6 Widerstandsfähigkeit '!$E$8="Starkregengefahrenklasse 5",'ANLAGE B6 Widerstandsfähigkeit '!$F$8=G228),B228)</f>
        <v>0</v>
      </c>
      <c r="L228" s="147"/>
    </row>
    <row r="229" spans="2:12" ht="15.75" outlineLevel="1" thickBot="1" x14ac:dyDescent="0.3">
      <c r="B229" s="127">
        <f t="shared" si="4"/>
        <v>100</v>
      </c>
      <c r="C229" s="140">
        <f t="shared" si="9"/>
        <v>114</v>
      </c>
      <c r="D229" s="141" t="b">
        <f>IF(AND('ANLAGE B6 Widerstandsfähigkeit '!$E$8="Starkregengefahrenklassen 1 und 2",'ANLAGE B6 Widerstandsfähigkeit '!$F$8=C229),B229)</f>
        <v>0</v>
      </c>
      <c r="E229" s="140">
        <f t="shared" si="7"/>
        <v>134</v>
      </c>
      <c r="F229" s="141" t="b">
        <f>IF(AND('ANLAGE B6 Widerstandsfähigkeit '!$E$8="Starkregengefahrenklassen 3 und 4",'ANLAGE B6 Widerstandsfähigkeit '!$F$8=E229),B229)</f>
        <v>0</v>
      </c>
      <c r="G229" s="140">
        <f t="shared" si="8"/>
        <v>144</v>
      </c>
      <c r="H229" s="141" t="b">
        <f>IF(AND('ANLAGE B6 Widerstandsfähigkeit '!$E$8="Starkregengefahrenklasse 5",'ANLAGE B6 Widerstandsfähigkeit '!$F$8=G229),B229)</f>
        <v>0</v>
      </c>
      <c r="L229" s="147"/>
    </row>
    <row r="230" spans="2:12" ht="15.75" outlineLevel="1" thickBot="1" x14ac:dyDescent="0.3">
      <c r="B230" s="127">
        <f t="shared" si="4"/>
        <v>100</v>
      </c>
      <c r="C230" s="140">
        <f t="shared" si="9"/>
        <v>113</v>
      </c>
      <c r="D230" s="141" t="b">
        <f>IF(AND('ANLAGE B6 Widerstandsfähigkeit '!$E$8="Starkregengefahrenklassen 1 und 2",'ANLAGE B6 Widerstandsfähigkeit '!$F$8=C230),B230)</f>
        <v>0</v>
      </c>
      <c r="E230" s="140">
        <f t="shared" si="7"/>
        <v>133</v>
      </c>
      <c r="F230" s="141" t="b">
        <f>IF(AND('ANLAGE B6 Widerstandsfähigkeit '!$E$8="Starkregengefahrenklassen 3 und 4",'ANLAGE B6 Widerstandsfähigkeit '!$F$8=E230),B230)</f>
        <v>0</v>
      </c>
      <c r="G230" s="140">
        <f t="shared" si="8"/>
        <v>143</v>
      </c>
      <c r="H230" s="141" t="b">
        <f>IF(AND('ANLAGE B6 Widerstandsfähigkeit '!$E$8="Starkregengefahrenklasse 5",'ANLAGE B6 Widerstandsfähigkeit '!$F$8=G230),B230)</f>
        <v>0</v>
      </c>
      <c r="L230" s="147"/>
    </row>
    <row r="231" spans="2:12" ht="15.75" outlineLevel="1" thickBot="1" x14ac:dyDescent="0.3">
      <c r="B231" s="127">
        <f t="shared" si="4"/>
        <v>100</v>
      </c>
      <c r="C231" s="140">
        <f t="shared" si="9"/>
        <v>112</v>
      </c>
      <c r="D231" s="141" t="b">
        <f>IF(AND('ANLAGE B6 Widerstandsfähigkeit '!$E$8="Starkregengefahrenklassen 1 und 2",'ANLAGE B6 Widerstandsfähigkeit '!$F$8=C231),B231)</f>
        <v>0</v>
      </c>
      <c r="E231" s="140">
        <f t="shared" si="7"/>
        <v>132</v>
      </c>
      <c r="F231" s="141" t="b">
        <f>IF(AND('ANLAGE B6 Widerstandsfähigkeit '!$E$8="Starkregengefahrenklassen 3 und 4",'ANLAGE B6 Widerstandsfähigkeit '!$F$8=E231),B231)</f>
        <v>0</v>
      </c>
      <c r="G231" s="140">
        <f t="shared" ref="G231:G267" si="10">G43</f>
        <v>142</v>
      </c>
      <c r="H231" s="141" t="b">
        <f>IF(AND('ANLAGE B6 Widerstandsfähigkeit '!$E$8="Starkregengefahrenklasse 5",'ANLAGE B6 Widerstandsfähigkeit '!$F$8=G231),B231)</f>
        <v>0</v>
      </c>
      <c r="L231" s="147"/>
    </row>
    <row r="232" spans="2:12" ht="15.75" outlineLevel="1" thickBot="1" x14ac:dyDescent="0.3">
      <c r="B232" s="127">
        <f t="shared" si="4"/>
        <v>100</v>
      </c>
      <c r="C232" s="140">
        <f t="shared" si="9"/>
        <v>111</v>
      </c>
      <c r="D232" s="141" t="b">
        <f>IF(AND('ANLAGE B6 Widerstandsfähigkeit '!$E$8="Starkregengefahrenklassen 1 und 2",'ANLAGE B6 Widerstandsfähigkeit '!$F$8=C232),B232)</f>
        <v>0</v>
      </c>
      <c r="E232" s="140">
        <f t="shared" si="7"/>
        <v>131</v>
      </c>
      <c r="F232" s="141" t="b">
        <f>IF(AND('ANLAGE B6 Widerstandsfähigkeit '!$E$8="Starkregengefahrenklassen 3 und 4",'ANLAGE B6 Widerstandsfähigkeit '!$F$8=E232),B232)</f>
        <v>0</v>
      </c>
      <c r="G232" s="140">
        <f t="shared" si="10"/>
        <v>141</v>
      </c>
      <c r="H232" s="141" t="b">
        <f>IF(AND('ANLAGE B6 Widerstandsfähigkeit '!$E$8="Starkregengefahrenklasse 5",'ANLAGE B6 Widerstandsfähigkeit '!$F$8=G232),B232)</f>
        <v>0</v>
      </c>
      <c r="L232" s="147"/>
    </row>
    <row r="233" spans="2:12" ht="15.75" outlineLevel="1" thickBot="1" x14ac:dyDescent="0.3">
      <c r="B233" s="127">
        <f t="shared" si="4"/>
        <v>100</v>
      </c>
      <c r="C233" s="140">
        <f t="shared" si="9"/>
        <v>110</v>
      </c>
      <c r="D233" s="141" t="b">
        <f>IF(AND('ANLAGE B6 Widerstandsfähigkeit '!$E$8="Starkregengefahrenklassen 1 und 2",'ANLAGE B6 Widerstandsfähigkeit '!$F$8=C233),B233)</f>
        <v>0</v>
      </c>
      <c r="E233" s="140">
        <f t="shared" si="7"/>
        <v>130</v>
      </c>
      <c r="F233" s="141" t="b">
        <f>IF(AND('ANLAGE B6 Widerstandsfähigkeit '!$E$8="Starkregengefahrenklassen 3 und 4",'ANLAGE B6 Widerstandsfähigkeit '!$F$8=E233),B233)</f>
        <v>0</v>
      </c>
      <c r="G233" s="140">
        <f t="shared" si="10"/>
        <v>140</v>
      </c>
      <c r="H233" s="141" t="b">
        <f>IF(AND('ANLAGE B6 Widerstandsfähigkeit '!$E$8="Starkregengefahrenklasse 5",'ANLAGE B6 Widerstandsfähigkeit '!$F$8=G233),B233)</f>
        <v>0</v>
      </c>
      <c r="L233" s="147"/>
    </row>
    <row r="234" spans="2:12" ht="15.75" outlineLevel="1" thickBot="1" x14ac:dyDescent="0.3">
      <c r="B234" s="127">
        <f t="shared" si="4"/>
        <v>100</v>
      </c>
      <c r="C234" s="140">
        <f t="shared" si="9"/>
        <v>109</v>
      </c>
      <c r="D234" s="141" t="b">
        <f>IF(AND('ANLAGE B6 Widerstandsfähigkeit '!$E$8="Starkregengefahrenklassen 1 und 2",'ANLAGE B6 Widerstandsfähigkeit '!$F$8=C234),B234)</f>
        <v>0</v>
      </c>
      <c r="E234" s="140">
        <f t="shared" si="7"/>
        <v>129</v>
      </c>
      <c r="F234" s="141" t="b">
        <f>IF(AND('ANLAGE B6 Widerstandsfähigkeit '!$E$8="Starkregengefahrenklassen 3 und 4",'ANLAGE B6 Widerstandsfähigkeit '!$F$8=E234),B234)</f>
        <v>0</v>
      </c>
      <c r="G234" s="140">
        <f t="shared" si="10"/>
        <v>139</v>
      </c>
      <c r="H234" s="141" t="b">
        <f>IF(AND('ANLAGE B6 Widerstandsfähigkeit '!$E$8="Starkregengefahrenklasse 5",'ANLAGE B6 Widerstandsfähigkeit '!$F$8=G234),B234)</f>
        <v>0</v>
      </c>
      <c r="L234" s="147"/>
    </row>
    <row r="235" spans="2:12" ht="15.75" outlineLevel="1" thickBot="1" x14ac:dyDescent="0.3">
      <c r="B235" s="127">
        <f t="shared" si="4"/>
        <v>100</v>
      </c>
      <c r="C235" s="140">
        <f t="shared" si="9"/>
        <v>108</v>
      </c>
      <c r="D235" s="141" t="b">
        <f>IF(AND('ANLAGE B6 Widerstandsfähigkeit '!$E$8="Starkregengefahrenklassen 1 und 2",'ANLAGE B6 Widerstandsfähigkeit '!$F$8=C235),B235)</f>
        <v>0</v>
      </c>
      <c r="E235" s="140">
        <f t="shared" si="7"/>
        <v>128</v>
      </c>
      <c r="F235" s="141" t="b">
        <f>IF(AND('ANLAGE B6 Widerstandsfähigkeit '!$E$8="Starkregengefahrenklassen 3 und 4",'ANLAGE B6 Widerstandsfähigkeit '!$F$8=E235),B235)</f>
        <v>0</v>
      </c>
      <c r="G235" s="140">
        <f t="shared" si="10"/>
        <v>138</v>
      </c>
      <c r="H235" s="141" t="b">
        <f>IF(AND('ANLAGE B6 Widerstandsfähigkeit '!$E$8="Starkregengefahrenklasse 5",'ANLAGE B6 Widerstandsfähigkeit '!$F$8=G235),B235)</f>
        <v>0</v>
      </c>
      <c r="L235" s="147"/>
    </row>
    <row r="236" spans="2:12" ht="15.75" outlineLevel="1" thickBot="1" x14ac:dyDescent="0.3">
      <c r="B236" s="127">
        <f t="shared" si="4"/>
        <v>100</v>
      </c>
      <c r="C236" s="140">
        <f t="shared" si="9"/>
        <v>107</v>
      </c>
      <c r="D236" s="141" t="b">
        <f>IF(AND('ANLAGE B6 Widerstandsfähigkeit '!$E$8="Starkregengefahrenklassen 1 und 2",'ANLAGE B6 Widerstandsfähigkeit '!$F$8=C236),B236)</f>
        <v>0</v>
      </c>
      <c r="E236" s="140">
        <f t="shared" si="7"/>
        <v>127</v>
      </c>
      <c r="F236" s="141" t="b">
        <f>IF(AND('ANLAGE B6 Widerstandsfähigkeit '!$E$8="Starkregengefahrenklassen 3 und 4",'ANLAGE B6 Widerstandsfähigkeit '!$F$8=E236),B236)</f>
        <v>0</v>
      </c>
      <c r="G236" s="140">
        <f t="shared" si="10"/>
        <v>137</v>
      </c>
      <c r="H236" s="141" t="b">
        <f>IF(AND('ANLAGE B6 Widerstandsfähigkeit '!$E$8="Starkregengefahrenklasse 5",'ANLAGE B6 Widerstandsfähigkeit '!$F$8=G236),B236)</f>
        <v>0</v>
      </c>
      <c r="L236" s="147"/>
    </row>
    <row r="237" spans="2:12" ht="15.75" outlineLevel="1" thickBot="1" x14ac:dyDescent="0.3">
      <c r="B237" s="127">
        <f t="shared" si="4"/>
        <v>100</v>
      </c>
      <c r="C237" s="140">
        <f t="shared" si="9"/>
        <v>106</v>
      </c>
      <c r="D237" s="141" t="b">
        <f>IF(AND('ANLAGE B6 Widerstandsfähigkeit '!$E$8="Starkregengefahrenklassen 1 und 2",'ANLAGE B6 Widerstandsfähigkeit '!$F$8=C237),B237)</f>
        <v>0</v>
      </c>
      <c r="E237" s="140">
        <f t="shared" si="7"/>
        <v>126</v>
      </c>
      <c r="F237" s="141" t="b">
        <f>IF(AND('ANLAGE B6 Widerstandsfähigkeit '!$E$8="Starkregengefahrenklassen 3 und 4",'ANLAGE B6 Widerstandsfähigkeit '!$F$8=E237),B237)</f>
        <v>0</v>
      </c>
      <c r="G237" s="140">
        <f t="shared" si="10"/>
        <v>136</v>
      </c>
      <c r="H237" s="141" t="b">
        <f>IF(AND('ANLAGE B6 Widerstandsfähigkeit '!$E$8="Starkregengefahrenklasse 5",'ANLAGE B6 Widerstandsfähigkeit '!$F$8=G237),B237)</f>
        <v>0</v>
      </c>
      <c r="L237" s="147"/>
    </row>
    <row r="238" spans="2:12" ht="15.75" outlineLevel="1" thickBot="1" x14ac:dyDescent="0.3">
      <c r="B238" s="127">
        <f t="shared" si="4"/>
        <v>100</v>
      </c>
      <c r="C238" s="140">
        <f t="shared" si="9"/>
        <v>105</v>
      </c>
      <c r="D238" s="141" t="b">
        <f>IF(AND('ANLAGE B6 Widerstandsfähigkeit '!$E$8="Starkregengefahrenklassen 1 und 2",'ANLAGE B6 Widerstandsfähigkeit '!$F$8=C238),B238)</f>
        <v>0</v>
      </c>
      <c r="E238" s="140">
        <f t="shared" si="7"/>
        <v>125</v>
      </c>
      <c r="F238" s="141" t="b">
        <f>IF(AND('ANLAGE B6 Widerstandsfähigkeit '!$E$8="Starkregengefahrenklassen 3 und 4",'ANLAGE B6 Widerstandsfähigkeit '!$F$8=E238),B238)</f>
        <v>0</v>
      </c>
      <c r="G238" s="140">
        <f t="shared" si="10"/>
        <v>135</v>
      </c>
      <c r="H238" s="141" t="b">
        <f>IF(AND('ANLAGE B6 Widerstandsfähigkeit '!$E$8="Starkregengefahrenklasse 5",'ANLAGE B6 Widerstandsfähigkeit '!$F$8=G238),B238)</f>
        <v>0</v>
      </c>
      <c r="L238" s="147"/>
    </row>
    <row r="239" spans="2:12" ht="15.75" outlineLevel="1" thickBot="1" x14ac:dyDescent="0.3">
      <c r="B239" s="127">
        <f t="shared" si="4"/>
        <v>100</v>
      </c>
      <c r="C239" s="140">
        <f t="shared" si="9"/>
        <v>104</v>
      </c>
      <c r="D239" s="141" t="b">
        <f>IF(AND('ANLAGE B6 Widerstandsfähigkeit '!$E$8="Starkregengefahrenklassen 1 und 2",'ANLAGE B6 Widerstandsfähigkeit '!$F$8=C239),B239)</f>
        <v>0</v>
      </c>
      <c r="E239" s="140">
        <f t="shared" si="7"/>
        <v>124</v>
      </c>
      <c r="F239" s="141" t="b">
        <f>IF(AND('ANLAGE B6 Widerstandsfähigkeit '!$E$8="Starkregengefahrenklassen 3 und 4",'ANLAGE B6 Widerstandsfähigkeit '!$F$8=E239),B239)</f>
        <v>0</v>
      </c>
      <c r="G239" s="140">
        <f t="shared" si="10"/>
        <v>134</v>
      </c>
      <c r="H239" s="141" t="b">
        <f>IF(AND('ANLAGE B6 Widerstandsfähigkeit '!$E$8="Starkregengefahrenklasse 5",'ANLAGE B6 Widerstandsfähigkeit '!$F$8=G239),B239)</f>
        <v>0</v>
      </c>
      <c r="L239" s="147"/>
    </row>
    <row r="240" spans="2:12" ht="15.75" outlineLevel="1" thickBot="1" x14ac:dyDescent="0.3">
      <c r="B240" s="127">
        <f t="shared" si="4"/>
        <v>100</v>
      </c>
      <c r="C240" s="140">
        <f t="shared" si="9"/>
        <v>103</v>
      </c>
      <c r="D240" s="141" t="b">
        <f>IF(AND('ANLAGE B6 Widerstandsfähigkeit '!$E$8="Starkregengefahrenklassen 1 und 2",'ANLAGE B6 Widerstandsfähigkeit '!$F$8=C240),B240)</f>
        <v>0</v>
      </c>
      <c r="E240" s="140">
        <f t="shared" si="7"/>
        <v>123</v>
      </c>
      <c r="F240" s="141" t="b">
        <f>IF(AND('ANLAGE B6 Widerstandsfähigkeit '!$E$8="Starkregengefahrenklassen 3 und 4",'ANLAGE B6 Widerstandsfähigkeit '!$F$8=E240),B240)</f>
        <v>0</v>
      </c>
      <c r="G240" s="140">
        <f t="shared" si="10"/>
        <v>133</v>
      </c>
      <c r="H240" s="141" t="b">
        <f>IF(AND('ANLAGE B6 Widerstandsfähigkeit '!$E$8="Starkregengefahrenklasse 5",'ANLAGE B6 Widerstandsfähigkeit '!$F$8=G240),B240)</f>
        <v>0</v>
      </c>
      <c r="L240" s="147"/>
    </row>
    <row r="241" spans="2:12" ht="15.75" outlineLevel="1" thickBot="1" x14ac:dyDescent="0.3">
      <c r="B241" s="127">
        <f t="shared" si="4"/>
        <v>100</v>
      </c>
      <c r="C241" s="140">
        <f t="shared" si="9"/>
        <v>102</v>
      </c>
      <c r="D241" s="141" t="b">
        <f>IF(AND('ANLAGE B6 Widerstandsfähigkeit '!$E$8="Starkregengefahrenklassen 1 und 2",'ANLAGE B6 Widerstandsfähigkeit '!$F$8=C241),B241)</f>
        <v>0</v>
      </c>
      <c r="E241" s="140">
        <f t="shared" si="7"/>
        <v>122</v>
      </c>
      <c r="F241" s="141" t="b">
        <f>IF(AND('ANLAGE B6 Widerstandsfähigkeit '!$E$8="Starkregengefahrenklassen 3 und 4",'ANLAGE B6 Widerstandsfähigkeit '!$F$8=E241),B241)</f>
        <v>0</v>
      </c>
      <c r="G241" s="140">
        <f t="shared" si="10"/>
        <v>132</v>
      </c>
      <c r="H241" s="141" t="b">
        <f>IF(AND('ANLAGE B6 Widerstandsfähigkeit '!$E$8="Starkregengefahrenklasse 5",'ANLAGE B6 Widerstandsfähigkeit '!$F$8=G241),B241)</f>
        <v>0</v>
      </c>
      <c r="L241" s="147"/>
    </row>
    <row r="242" spans="2:12" ht="15.75" outlineLevel="1" thickBot="1" x14ac:dyDescent="0.3">
      <c r="B242" s="127">
        <f t="shared" si="4"/>
        <v>100</v>
      </c>
      <c r="C242" s="140">
        <f t="shared" si="9"/>
        <v>101</v>
      </c>
      <c r="D242" s="141" t="b">
        <f>IF(AND('ANLAGE B6 Widerstandsfähigkeit '!$E$8="Starkregengefahrenklassen 1 und 2",'ANLAGE B6 Widerstandsfähigkeit '!$F$8=C242),B242)</f>
        <v>0</v>
      </c>
      <c r="E242" s="140">
        <f t="shared" si="7"/>
        <v>121</v>
      </c>
      <c r="F242" s="141" t="b">
        <f>IF(AND('ANLAGE B6 Widerstandsfähigkeit '!$E$8="Starkregengefahrenklassen 3 und 4",'ANLAGE B6 Widerstandsfähigkeit '!$F$8=E242),B242)</f>
        <v>0</v>
      </c>
      <c r="G242" s="140">
        <f t="shared" si="10"/>
        <v>131</v>
      </c>
      <c r="H242" s="141" t="b">
        <f>IF(AND('ANLAGE B6 Widerstandsfähigkeit '!$E$8="Starkregengefahrenklasse 5",'ANLAGE B6 Widerstandsfähigkeit '!$F$8=G242),B242)</f>
        <v>0</v>
      </c>
      <c r="L242" s="147"/>
    </row>
    <row r="243" spans="2:12" ht="15.75" outlineLevel="1" thickBot="1" x14ac:dyDescent="0.3">
      <c r="B243" s="127">
        <f t="shared" si="4"/>
        <v>100</v>
      </c>
      <c r="C243" s="140">
        <f t="shared" si="9"/>
        <v>100</v>
      </c>
      <c r="D243" s="141" t="b">
        <f>IF(AND('ANLAGE B6 Widerstandsfähigkeit '!$E$8="Starkregengefahrenklassen 1 und 2",'ANLAGE B6 Widerstandsfähigkeit '!$F$8=C243),B243)</f>
        <v>0</v>
      </c>
      <c r="E243" s="140">
        <f t="shared" si="7"/>
        <v>120</v>
      </c>
      <c r="F243" s="141" t="b">
        <f>IF(AND('ANLAGE B6 Widerstandsfähigkeit '!$E$8="Starkregengefahrenklassen 3 und 4",'ANLAGE B6 Widerstandsfähigkeit '!$F$8=E243),B243)</f>
        <v>0</v>
      </c>
      <c r="G243" s="140">
        <f t="shared" si="10"/>
        <v>130</v>
      </c>
      <c r="H243" s="141" t="b">
        <f>IF(AND('ANLAGE B6 Widerstandsfähigkeit '!$E$8="Starkregengefahrenklasse 5",'ANLAGE B6 Widerstandsfähigkeit '!$F$8=G243),B243)</f>
        <v>0</v>
      </c>
      <c r="L243" s="147"/>
    </row>
    <row r="244" spans="2:12" ht="15.75" outlineLevel="1" thickBot="1" x14ac:dyDescent="0.3">
      <c r="B244" s="127">
        <f t="shared" si="4"/>
        <v>100</v>
      </c>
      <c r="C244" s="140">
        <f t="shared" si="9"/>
        <v>99</v>
      </c>
      <c r="D244" s="174" t="b">
        <f>IF(AND('ANLAGE B6 Widerstandsfähigkeit '!$E$8="Starkregengefahrenklassen 1 und 2",'ANLAGE B6 Widerstandsfähigkeit '!$F$8=C244),B244)</f>
        <v>0</v>
      </c>
      <c r="E244" s="140">
        <f t="shared" si="7"/>
        <v>119</v>
      </c>
      <c r="F244" s="141" t="b">
        <f>IF(AND('ANLAGE B6 Widerstandsfähigkeit '!$E$8="Starkregengefahrenklassen 3 und 4",'ANLAGE B6 Widerstandsfähigkeit '!$F$8=E244),B244)</f>
        <v>0</v>
      </c>
      <c r="G244" s="140">
        <f t="shared" si="10"/>
        <v>129</v>
      </c>
      <c r="H244" s="141" t="b">
        <f>IF(AND('ANLAGE B6 Widerstandsfähigkeit '!$E$8="Starkregengefahrenklasse 5",'ANLAGE B6 Widerstandsfähigkeit '!$F$8=G244),B244)</f>
        <v>0</v>
      </c>
      <c r="L244" s="147"/>
    </row>
    <row r="245" spans="2:12" ht="15.75" outlineLevel="1" thickBot="1" x14ac:dyDescent="0.3">
      <c r="B245" s="127">
        <f t="shared" si="4"/>
        <v>100</v>
      </c>
      <c r="C245" s="140">
        <f t="shared" si="9"/>
        <v>98</v>
      </c>
      <c r="D245" s="174" t="b">
        <f>IF(AND('ANLAGE B6 Widerstandsfähigkeit '!$E$8="Starkregengefahrenklassen 1 und 2",'ANLAGE B6 Widerstandsfähigkeit '!$F$8=C245),B245)</f>
        <v>0</v>
      </c>
      <c r="E245" s="140">
        <f t="shared" si="7"/>
        <v>118</v>
      </c>
      <c r="F245" s="141" t="b">
        <f>IF(AND('ANLAGE B6 Widerstandsfähigkeit '!$E$8="Starkregengefahrenklassen 3 und 4",'ANLAGE B6 Widerstandsfähigkeit '!$F$8=E245),B245)</f>
        <v>0</v>
      </c>
      <c r="G245" s="140">
        <f t="shared" si="10"/>
        <v>128</v>
      </c>
      <c r="H245" s="141" t="b">
        <f>IF(AND('ANLAGE B6 Widerstandsfähigkeit '!$E$8="Starkregengefahrenklasse 5",'ANLAGE B6 Widerstandsfähigkeit '!$F$8=G245),B245)</f>
        <v>0</v>
      </c>
      <c r="L245" s="147"/>
    </row>
    <row r="246" spans="2:12" ht="15.75" outlineLevel="1" thickBot="1" x14ac:dyDescent="0.3">
      <c r="B246" s="127">
        <f t="shared" si="4"/>
        <v>100</v>
      </c>
      <c r="C246" s="140">
        <f t="shared" si="9"/>
        <v>97</v>
      </c>
      <c r="D246" s="174" t="b">
        <f>IF(AND('ANLAGE B6 Widerstandsfähigkeit '!$E$8="Starkregengefahrenklassen 1 und 2",'ANLAGE B6 Widerstandsfähigkeit '!$F$8=C246),B246)</f>
        <v>0</v>
      </c>
      <c r="E246" s="140">
        <f t="shared" si="7"/>
        <v>117</v>
      </c>
      <c r="F246" s="141" t="b">
        <f>IF(AND('ANLAGE B6 Widerstandsfähigkeit '!$E$8="Starkregengefahrenklassen 3 und 4",'ANLAGE B6 Widerstandsfähigkeit '!$F$8=E246),B246)</f>
        <v>0</v>
      </c>
      <c r="G246" s="140">
        <f t="shared" si="10"/>
        <v>127</v>
      </c>
      <c r="H246" s="141" t="b">
        <f>IF(AND('ANLAGE B6 Widerstandsfähigkeit '!$E$8="Starkregengefahrenklasse 5",'ANLAGE B6 Widerstandsfähigkeit '!$F$8=G246),B246)</f>
        <v>0</v>
      </c>
      <c r="L246" s="147"/>
    </row>
    <row r="247" spans="2:12" ht="15.75" outlineLevel="1" thickBot="1" x14ac:dyDescent="0.3">
      <c r="B247" s="127">
        <f t="shared" si="4"/>
        <v>100</v>
      </c>
      <c r="C247" s="140">
        <f t="shared" si="9"/>
        <v>96</v>
      </c>
      <c r="D247" s="174" t="b">
        <f>IF(AND('ANLAGE B6 Widerstandsfähigkeit '!$E$8="Starkregengefahrenklassen 1 und 2",'ANLAGE B6 Widerstandsfähigkeit '!$F$8=C247),B247)</f>
        <v>0</v>
      </c>
      <c r="E247" s="140">
        <f t="shared" si="7"/>
        <v>116</v>
      </c>
      <c r="F247" s="141" t="b">
        <f>IF(AND('ANLAGE B6 Widerstandsfähigkeit '!$E$8="Starkregengefahrenklassen 3 und 4",'ANLAGE B6 Widerstandsfähigkeit '!$F$8=E247),B247)</f>
        <v>0</v>
      </c>
      <c r="G247" s="140">
        <f t="shared" si="10"/>
        <v>126</v>
      </c>
      <c r="H247" s="141" t="b">
        <f>IF(AND('ANLAGE B6 Widerstandsfähigkeit '!$E$8="Starkregengefahrenklasse 5",'ANLAGE B6 Widerstandsfähigkeit '!$F$8=G247),B247)</f>
        <v>0</v>
      </c>
      <c r="L247" s="147"/>
    </row>
    <row r="248" spans="2:12" ht="15.75" outlineLevel="1" thickBot="1" x14ac:dyDescent="0.3">
      <c r="B248" s="127">
        <f t="shared" si="4"/>
        <v>100</v>
      </c>
      <c r="C248" s="140">
        <f t="shared" si="9"/>
        <v>95</v>
      </c>
      <c r="D248" s="174" t="b">
        <f>IF(AND('ANLAGE B6 Widerstandsfähigkeit '!$E$8="Starkregengefahrenklassen 1 und 2",'ANLAGE B6 Widerstandsfähigkeit '!$F$8=C248),B248)</f>
        <v>0</v>
      </c>
      <c r="E248" s="140">
        <f t="shared" si="7"/>
        <v>115</v>
      </c>
      <c r="F248" s="141" t="b">
        <f>IF(AND('ANLAGE B6 Widerstandsfähigkeit '!$E$8="Starkregengefahrenklassen 3 und 4",'ANLAGE B6 Widerstandsfähigkeit '!$F$8=E248),B248)</f>
        <v>0</v>
      </c>
      <c r="G248" s="140">
        <f t="shared" si="10"/>
        <v>125</v>
      </c>
      <c r="H248" s="141" t="b">
        <f>IF(AND('ANLAGE B6 Widerstandsfähigkeit '!$E$8="Starkregengefahrenklasse 5",'ANLAGE B6 Widerstandsfähigkeit '!$F$8=G248),B248)</f>
        <v>0</v>
      </c>
      <c r="L248" s="147"/>
    </row>
    <row r="249" spans="2:12" ht="15.75" outlineLevel="1" thickBot="1" x14ac:dyDescent="0.3">
      <c r="B249" s="127">
        <f t="shared" si="4"/>
        <v>100</v>
      </c>
      <c r="C249" s="140">
        <f t="shared" si="9"/>
        <v>94</v>
      </c>
      <c r="D249" s="174" t="b">
        <f>IF(AND('ANLAGE B6 Widerstandsfähigkeit '!$E$8="Starkregengefahrenklassen 1 und 2",'ANLAGE B6 Widerstandsfähigkeit '!$F$8=C249),B249)</f>
        <v>0</v>
      </c>
      <c r="E249" s="140">
        <f t="shared" si="7"/>
        <v>114</v>
      </c>
      <c r="F249" s="141" t="b">
        <f>IF(AND('ANLAGE B6 Widerstandsfähigkeit '!$E$8="Starkregengefahrenklassen 3 und 4",'ANLAGE B6 Widerstandsfähigkeit '!$F$8=E249),B249)</f>
        <v>0</v>
      </c>
      <c r="G249" s="140">
        <f t="shared" si="10"/>
        <v>124</v>
      </c>
      <c r="H249" s="141" t="b">
        <f>IF(AND('ANLAGE B6 Widerstandsfähigkeit '!$E$8="Starkregengefahrenklasse 5",'ANLAGE B6 Widerstandsfähigkeit '!$F$8=G249),B249)</f>
        <v>0</v>
      </c>
      <c r="L249" s="147"/>
    </row>
    <row r="250" spans="2:12" ht="15.75" outlineLevel="1" thickBot="1" x14ac:dyDescent="0.3">
      <c r="B250" s="127">
        <f t="shared" si="4"/>
        <v>100</v>
      </c>
      <c r="C250" s="140">
        <f t="shared" si="9"/>
        <v>93</v>
      </c>
      <c r="D250" s="174" t="b">
        <f>IF(AND('ANLAGE B6 Widerstandsfähigkeit '!$E$8="Starkregengefahrenklassen 1 und 2",'ANLAGE B6 Widerstandsfähigkeit '!$F$8=C250),B250)</f>
        <v>0</v>
      </c>
      <c r="E250" s="140">
        <f t="shared" si="7"/>
        <v>113</v>
      </c>
      <c r="F250" s="141" t="b">
        <f>IF(AND('ANLAGE B6 Widerstandsfähigkeit '!$E$8="Starkregengefahrenklassen 3 und 4",'ANLAGE B6 Widerstandsfähigkeit '!$F$8=E250),B250)</f>
        <v>0</v>
      </c>
      <c r="G250" s="140">
        <f t="shared" si="10"/>
        <v>123</v>
      </c>
      <c r="H250" s="141" t="b">
        <f>IF(AND('ANLAGE B6 Widerstandsfähigkeit '!$E$8="Starkregengefahrenklasse 5",'ANLAGE B6 Widerstandsfähigkeit '!$F$8=G250),B250)</f>
        <v>0</v>
      </c>
      <c r="L250" s="147"/>
    </row>
    <row r="251" spans="2:12" ht="15.75" outlineLevel="1" thickBot="1" x14ac:dyDescent="0.3">
      <c r="B251" s="127">
        <f t="shared" si="4"/>
        <v>100</v>
      </c>
      <c r="C251" s="140">
        <f t="shared" si="9"/>
        <v>92</v>
      </c>
      <c r="D251" s="174" t="b">
        <f>IF(AND('ANLAGE B6 Widerstandsfähigkeit '!$E$8="Starkregengefahrenklassen 1 und 2",'ANLAGE B6 Widerstandsfähigkeit '!$F$8=C251),B251)</f>
        <v>0</v>
      </c>
      <c r="E251" s="140">
        <f t="shared" si="7"/>
        <v>112</v>
      </c>
      <c r="F251" s="141" t="b">
        <f>IF(AND('ANLAGE B6 Widerstandsfähigkeit '!$E$8="Starkregengefahrenklassen 3 und 4",'ANLAGE B6 Widerstandsfähigkeit '!$F$8=E251),B251)</f>
        <v>0</v>
      </c>
      <c r="G251" s="140">
        <f t="shared" si="10"/>
        <v>122</v>
      </c>
      <c r="H251" s="141" t="b">
        <f>IF(AND('ANLAGE B6 Widerstandsfähigkeit '!$E$8="Starkregengefahrenklasse 5",'ANLAGE B6 Widerstandsfähigkeit '!$F$8=G251),B251)</f>
        <v>0</v>
      </c>
      <c r="L251" s="147"/>
    </row>
    <row r="252" spans="2:12" ht="15.75" outlineLevel="1" thickBot="1" x14ac:dyDescent="0.3">
      <c r="B252" s="127">
        <f t="shared" si="4"/>
        <v>100</v>
      </c>
      <c r="C252" s="140">
        <f t="shared" si="9"/>
        <v>91</v>
      </c>
      <c r="D252" s="174" t="b">
        <f>IF(AND('ANLAGE B6 Widerstandsfähigkeit '!$E$8="Starkregengefahrenklassen 1 und 2",'ANLAGE B6 Widerstandsfähigkeit '!$F$8=C252),B252)</f>
        <v>0</v>
      </c>
      <c r="E252" s="140">
        <f t="shared" si="7"/>
        <v>111</v>
      </c>
      <c r="F252" s="141" t="b">
        <f>IF(AND('ANLAGE B6 Widerstandsfähigkeit '!$E$8="Starkregengefahrenklassen 3 und 4",'ANLAGE B6 Widerstandsfähigkeit '!$F$8=E252),B252)</f>
        <v>0</v>
      </c>
      <c r="G252" s="140">
        <f t="shared" si="10"/>
        <v>121</v>
      </c>
      <c r="H252" s="141" t="b">
        <f>IF(AND('ANLAGE B6 Widerstandsfähigkeit '!$E$8="Starkregengefahrenklasse 5",'ANLAGE B6 Widerstandsfähigkeit '!$F$8=G252),B252)</f>
        <v>0</v>
      </c>
      <c r="L252" s="147"/>
    </row>
    <row r="253" spans="2:12" ht="15.75" outlineLevel="1" thickBot="1" x14ac:dyDescent="0.3">
      <c r="B253" s="127">
        <f t="shared" si="4"/>
        <v>100</v>
      </c>
      <c r="C253" s="140">
        <f t="shared" si="9"/>
        <v>100</v>
      </c>
      <c r="D253" s="174" t="b">
        <f>IF(AND('ANLAGE B6 Widerstandsfähigkeit '!$E$8="Starkregengefahrenklassen 1 und 2",'ANLAGE B6 Widerstandsfähigkeit '!$F$8=C253),B253)</f>
        <v>0</v>
      </c>
      <c r="E253" s="140">
        <f t="shared" si="7"/>
        <v>110</v>
      </c>
      <c r="F253" s="141" t="b">
        <f>IF(AND('ANLAGE B6 Widerstandsfähigkeit '!$E$8="Starkregengefahrenklassen 3 und 4",'ANLAGE B6 Widerstandsfähigkeit '!$F$8=E253),B253)</f>
        <v>0</v>
      </c>
      <c r="G253" s="140">
        <f t="shared" si="10"/>
        <v>120</v>
      </c>
      <c r="H253" s="141" t="b">
        <f>IF(AND('ANLAGE B6 Widerstandsfähigkeit '!$E$8="Starkregengefahrenklasse 5",'ANLAGE B6 Widerstandsfähigkeit '!$F$8=G253),B253)</f>
        <v>0</v>
      </c>
      <c r="L253" s="147"/>
    </row>
    <row r="254" spans="2:12" ht="15.75" outlineLevel="1" thickBot="1" x14ac:dyDescent="0.3">
      <c r="B254" s="127">
        <f t="shared" si="4"/>
        <v>100</v>
      </c>
      <c r="C254" s="140">
        <f t="shared" si="9"/>
        <v>99</v>
      </c>
      <c r="D254" s="174" t="b">
        <f>IF(AND('ANLAGE B6 Widerstandsfähigkeit '!$E$8="Starkregengefahrenklassen 1 und 2",'ANLAGE B6 Widerstandsfähigkeit '!$F$8=C254),B254)</f>
        <v>0</v>
      </c>
      <c r="E254" s="140">
        <f t="shared" si="7"/>
        <v>109</v>
      </c>
      <c r="F254" s="141" t="b">
        <f>IF(AND('ANLAGE B6 Widerstandsfähigkeit '!$E$8="Starkregengefahrenklassen 3 und 4",'ANLAGE B6 Widerstandsfähigkeit '!$F$8=E254),B254)</f>
        <v>0</v>
      </c>
      <c r="G254" s="140">
        <f t="shared" si="10"/>
        <v>119</v>
      </c>
      <c r="H254" s="141" t="b">
        <f>IF(AND('ANLAGE B6 Widerstandsfähigkeit '!$E$8="Starkregengefahrenklasse 5",'ANLAGE B6 Widerstandsfähigkeit '!$F$8=G254),B254)</f>
        <v>0</v>
      </c>
      <c r="L254" s="147"/>
    </row>
    <row r="255" spans="2:12" ht="15.75" outlineLevel="1" thickBot="1" x14ac:dyDescent="0.3">
      <c r="B255" s="127">
        <f t="shared" si="4"/>
        <v>100</v>
      </c>
      <c r="C255" s="140">
        <f t="shared" si="9"/>
        <v>98</v>
      </c>
      <c r="D255" s="174" t="b">
        <f>IF(AND('ANLAGE B6 Widerstandsfähigkeit '!$E$8="Starkregengefahrenklassen 1 und 2",'ANLAGE B6 Widerstandsfähigkeit '!$F$8=C255),B255)</f>
        <v>0</v>
      </c>
      <c r="E255" s="140">
        <f t="shared" si="7"/>
        <v>108</v>
      </c>
      <c r="F255" s="141" t="b">
        <f>IF(AND('ANLAGE B6 Widerstandsfähigkeit '!$E$8="Starkregengefahrenklassen 3 und 4",'ANLAGE B6 Widerstandsfähigkeit '!$F$8=E255),B255)</f>
        <v>0</v>
      </c>
      <c r="G255" s="140">
        <f t="shared" si="10"/>
        <v>118</v>
      </c>
      <c r="H255" s="141" t="b">
        <f>IF(AND('ANLAGE B6 Widerstandsfähigkeit '!$E$8="Starkregengefahrenklasse 5",'ANLAGE B6 Widerstandsfähigkeit '!$F$8=G255),B255)</f>
        <v>0</v>
      </c>
      <c r="L255" s="147"/>
    </row>
    <row r="256" spans="2:12" ht="15.75" outlineLevel="1" thickBot="1" x14ac:dyDescent="0.3">
      <c r="B256" s="127">
        <f t="shared" si="4"/>
        <v>100</v>
      </c>
      <c r="C256" s="140">
        <f t="shared" si="9"/>
        <v>97</v>
      </c>
      <c r="D256" s="174" t="b">
        <f>IF(AND('ANLAGE B6 Widerstandsfähigkeit '!$E$8="Starkregengefahrenklassen 1 und 2",'ANLAGE B6 Widerstandsfähigkeit '!$F$8=C256),B256)</f>
        <v>0</v>
      </c>
      <c r="E256" s="140">
        <f t="shared" si="7"/>
        <v>107</v>
      </c>
      <c r="F256" s="141" t="b">
        <f>IF(AND('ANLAGE B6 Widerstandsfähigkeit '!$E$8="Starkregengefahrenklassen 3 und 4",'ANLAGE B6 Widerstandsfähigkeit '!$F$8=E256),B256)</f>
        <v>0</v>
      </c>
      <c r="G256" s="140">
        <f t="shared" si="10"/>
        <v>117</v>
      </c>
      <c r="H256" s="141" t="b">
        <f>IF(AND('ANLAGE B6 Widerstandsfähigkeit '!$E$8="Starkregengefahrenklasse 5",'ANLAGE B6 Widerstandsfähigkeit '!$F$8=G256),B256)</f>
        <v>0</v>
      </c>
      <c r="L256" s="147"/>
    </row>
    <row r="257" spans="2:12" ht="15.75" outlineLevel="1" thickBot="1" x14ac:dyDescent="0.3">
      <c r="B257" s="127">
        <f t="shared" ref="B257:B281" si="11">B69</f>
        <v>100</v>
      </c>
      <c r="C257" s="140">
        <f t="shared" si="9"/>
        <v>96</v>
      </c>
      <c r="D257" s="174" t="b">
        <f>IF(AND('ANLAGE B6 Widerstandsfähigkeit '!$E$8="Starkregengefahrenklassen 1 und 2",'ANLAGE B6 Widerstandsfähigkeit '!$F$8=C257),B257)</f>
        <v>0</v>
      </c>
      <c r="E257" s="140">
        <f t="shared" ref="E257:E267" si="12">E69</f>
        <v>106</v>
      </c>
      <c r="F257" s="141" t="b">
        <f>IF(AND('ANLAGE B6 Widerstandsfähigkeit '!$E$8="Starkregengefahrenklassen 3 und 4",'ANLAGE B6 Widerstandsfähigkeit '!$F$8=E257),B257)</f>
        <v>0</v>
      </c>
      <c r="G257" s="140">
        <f t="shared" si="10"/>
        <v>116</v>
      </c>
      <c r="H257" s="141" t="b">
        <f>IF(AND('ANLAGE B6 Widerstandsfähigkeit '!$E$8="Starkregengefahrenklasse 5",'ANLAGE B6 Widerstandsfähigkeit '!$F$8=G257),B257)</f>
        <v>0</v>
      </c>
      <c r="L257" s="147"/>
    </row>
    <row r="258" spans="2:12" ht="15.75" outlineLevel="1" thickBot="1" x14ac:dyDescent="0.3">
      <c r="B258" s="127">
        <f t="shared" si="11"/>
        <v>100</v>
      </c>
      <c r="C258" s="140">
        <f t="shared" si="9"/>
        <v>95</v>
      </c>
      <c r="D258" s="174" t="b">
        <f>IF(AND('ANLAGE B6 Widerstandsfähigkeit '!$E$8="Starkregengefahrenklassen 1 und 2",'ANLAGE B6 Widerstandsfähigkeit '!$F$8=C258),B258)</f>
        <v>0</v>
      </c>
      <c r="E258" s="140">
        <f t="shared" si="12"/>
        <v>105</v>
      </c>
      <c r="F258" s="141" t="b">
        <f>IF(AND('ANLAGE B6 Widerstandsfähigkeit '!$E$8="Starkregengefahrenklassen 3 und 4",'ANLAGE B6 Widerstandsfähigkeit '!$F$8=E258),B258)</f>
        <v>0</v>
      </c>
      <c r="G258" s="140">
        <f t="shared" si="10"/>
        <v>115</v>
      </c>
      <c r="H258" s="141" t="b">
        <f>IF(AND('ANLAGE B6 Widerstandsfähigkeit '!$E$8="Starkregengefahrenklasse 5",'ANLAGE B6 Widerstandsfähigkeit '!$F$8=G258),B258)</f>
        <v>0</v>
      </c>
      <c r="L258" s="147"/>
    </row>
    <row r="259" spans="2:12" ht="15.75" outlineLevel="1" thickBot="1" x14ac:dyDescent="0.3">
      <c r="B259" s="127">
        <f t="shared" si="11"/>
        <v>100</v>
      </c>
      <c r="C259" s="140">
        <f t="shared" si="9"/>
        <v>94</v>
      </c>
      <c r="D259" s="174" t="b">
        <f>IF(AND('ANLAGE B6 Widerstandsfähigkeit '!$E$8="Starkregengefahrenklassen 1 und 2",'ANLAGE B6 Widerstandsfähigkeit '!$F$8=C259),B259)</f>
        <v>0</v>
      </c>
      <c r="E259" s="140">
        <f t="shared" si="12"/>
        <v>104</v>
      </c>
      <c r="F259" s="141" t="b">
        <f>IF(AND('ANLAGE B6 Widerstandsfähigkeit '!$E$8="Starkregengefahrenklassen 3 und 4",'ANLAGE B6 Widerstandsfähigkeit '!$F$8=E259),B259)</f>
        <v>0</v>
      </c>
      <c r="G259" s="140">
        <f t="shared" si="10"/>
        <v>114</v>
      </c>
      <c r="H259" s="141" t="b">
        <f>IF(AND('ANLAGE B6 Widerstandsfähigkeit '!$E$8="Starkregengefahrenklasse 5",'ANLAGE B6 Widerstandsfähigkeit '!$F$8=G259),B259)</f>
        <v>0</v>
      </c>
      <c r="L259" s="147"/>
    </row>
    <row r="260" spans="2:12" ht="15.75" outlineLevel="1" thickBot="1" x14ac:dyDescent="0.3">
      <c r="B260" s="127">
        <f t="shared" si="11"/>
        <v>100</v>
      </c>
      <c r="C260" s="140">
        <f t="shared" si="9"/>
        <v>93</v>
      </c>
      <c r="D260" s="174" t="b">
        <f>IF(AND('ANLAGE B6 Widerstandsfähigkeit '!$E$8="Starkregengefahrenklassen 1 und 2",'ANLAGE B6 Widerstandsfähigkeit '!$F$8=C260),B260)</f>
        <v>0</v>
      </c>
      <c r="E260" s="140">
        <f t="shared" si="12"/>
        <v>103</v>
      </c>
      <c r="F260" s="141" t="b">
        <f>IF(AND('ANLAGE B6 Widerstandsfähigkeit '!$E$8="Starkregengefahrenklassen 3 und 4",'ANLAGE B6 Widerstandsfähigkeit '!$F$8=E260),B260)</f>
        <v>0</v>
      </c>
      <c r="G260" s="140">
        <f t="shared" si="10"/>
        <v>113</v>
      </c>
      <c r="H260" s="141" t="b">
        <f>IF(AND('ANLAGE B6 Widerstandsfähigkeit '!$E$8="Starkregengefahrenklasse 5",'ANLAGE B6 Widerstandsfähigkeit '!$F$8=G260),B260)</f>
        <v>0</v>
      </c>
      <c r="L260" s="147"/>
    </row>
    <row r="261" spans="2:12" ht="15.75" outlineLevel="1" thickBot="1" x14ac:dyDescent="0.3">
      <c r="B261" s="127">
        <f t="shared" si="11"/>
        <v>100</v>
      </c>
      <c r="C261" s="140">
        <f t="shared" si="9"/>
        <v>92</v>
      </c>
      <c r="D261" s="174" t="b">
        <f>IF(AND('ANLAGE B6 Widerstandsfähigkeit '!$E$8="Starkregengefahrenklassen 1 und 2",'ANLAGE B6 Widerstandsfähigkeit '!$F$8=C261),B261)</f>
        <v>0</v>
      </c>
      <c r="E261" s="140">
        <f t="shared" si="12"/>
        <v>102</v>
      </c>
      <c r="F261" s="141" t="b">
        <f>IF(AND('ANLAGE B6 Widerstandsfähigkeit '!$E$8="Starkregengefahrenklassen 3 und 4",'ANLAGE B6 Widerstandsfähigkeit '!$F$8=E261),B261)</f>
        <v>0</v>
      </c>
      <c r="G261" s="140">
        <f t="shared" si="10"/>
        <v>112</v>
      </c>
      <c r="H261" s="141" t="b">
        <f>IF(AND('ANLAGE B6 Widerstandsfähigkeit '!$E$8="Starkregengefahrenklasse 5",'ANLAGE B6 Widerstandsfähigkeit '!$F$8=G261),B261)</f>
        <v>0</v>
      </c>
      <c r="L261" s="147"/>
    </row>
    <row r="262" spans="2:12" ht="15.75" outlineLevel="1" thickBot="1" x14ac:dyDescent="0.3">
      <c r="B262" s="127">
        <f t="shared" si="11"/>
        <v>100</v>
      </c>
      <c r="C262" s="140">
        <f t="shared" si="9"/>
        <v>91</v>
      </c>
      <c r="D262" s="174" t="b">
        <f>IF(AND('ANLAGE B6 Widerstandsfähigkeit '!$E$8="Starkregengefahrenklassen 1 und 2",'ANLAGE B6 Widerstandsfähigkeit '!$F$8=C262),B262)</f>
        <v>0</v>
      </c>
      <c r="E262" s="140">
        <f t="shared" si="12"/>
        <v>101</v>
      </c>
      <c r="F262" s="141" t="b">
        <f>IF(AND('ANLAGE B6 Widerstandsfähigkeit '!$E$8="Starkregengefahrenklassen 3 und 4",'ANLAGE B6 Widerstandsfähigkeit '!$F$8=E262),B262)</f>
        <v>0</v>
      </c>
      <c r="G262" s="140">
        <f t="shared" si="10"/>
        <v>111</v>
      </c>
      <c r="H262" s="141" t="b">
        <f>IF(AND('ANLAGE B6 Widerstandsfähigkeit '!$E$8="Starkregengefahrenklasse 5",'ANLAGE B6 Widerstandsfähigkeit '!$F$8=G262),B262)</f>
        <v>0</v>
      </c>
      <c r="L262" s="147"/>
    </row>
    <row r="263" spans="2:12" ht="15.75" outlineLevel="1" thickBot="1" x14ac:dyDescent="0.3">
      <c r="B263" s="127">
        <f t="shared" si="11"/>
        <v>100</v>
      </c>
      <c r="C263" s="140">
        <f t="shared" si="9"/>
        <v>90</v>
      </c>
      <c r="D263" s="174" t="b">
        <f>IF(AND('ANLAGE B6 Widerstandsfähigkeit '!$E$8="Starkregengefahrenklassen 1 und 2",'ANLAGE B6 Widerstandsfähigkeit '!$F$8=C263),B263)</f>
        <v>0</v>
      </c>
      <c r="E263" s="140">
        <f t="shared" si="12"/>
        <v>100</v>
      </c>
      <c r="F263" s="141" t="b">
        <f>IF(AND('ANLAGE B6 Widerstandsfähigkeit '!$E$8="Starkregengefahrenklassen 3 und 4",'ANLAGE B6 Widerstandsfähigkeit '!$F$8=E263),B263)</f>
        <v>0</v>
      </c>
      <c r="G263" s="140">
        <f t="shared" si="10"/>
        <v>110</v>
      </c>
      <c r="H263" s="141" t="b">
        <f>IF(AND('ANLAGE B6 Widerstandsfähigkeit '!$E$8="Starkregengefahrenklasse 5",'ANLAGE B6 Widerstandsfähigkeit '!$F$8=G263),B263)</f>
        <v>0</v>
      </c>
      <c r="L263" s="147"/>
    </row>
    <row r="264" spans="2:12" ht="15.75" outlineLevel="1" thickBot="1" x14ac:dyDescent="0.3">
      <c r="B264" s="127">
        <f t="shared" si="11"/>
        <v>100</v>
      </c>
      <c r="C264" s="140">
        <f t="shared" si="9"/>
        <v>89</v>
      </c>
      <c r="D264" s="174" t="b">
        <f>IF(AND('ANLAGE B6 Widerstandsfähigkeit '!$E$8="Starkregengefahrenklassen 1 und 2",'ANLAGE B6 Widerstandsfähigkeit '!$F$8=C264),B264)</f>
        <v>0</v>
      </c>
      <c r="E264" s="140">
        <f t="shared" si="12"/>
        <v>99</v>
      </c>
      <c r="F264" s="141" t="b">
        <f>IF(AND('ANLAGE B6 Widerstandsfähigkeit '!$E$8="Starkregengefahrenklassen 3 und 4",'ANLAGE B6 Widerstandsfähigkeit '!$F$8=E264),B264)</f>
        <v>0</v>
      </c>
      <c r="G264" s="140">
        <f t="shared" si="10"/>
        <v>109</v>
      </c>
      <c r="H264" s="141" t="b">
        <f>IF(AND('ANLAGE B6 Widerstandsfähigkeit '!$E$8="Starkregengefahrenklasse 5",'ANLAGE B6 Widerstandsfähigkeit '!$F$8=G264),B264)</f>
        <v>0</v>
      </c>
      <c r="L264" s="147"/>
    </row>
    <row r="265" spans="2:12" ht="15.75" outlineLevel="1" thickBot="1" x14ac:dyDescent="0.3">
      <c r="B265" s="127">
        <f t="shared" si="11"/>
        <v>100</v>
      </c>
      <c r="C265" s="140">
        <f t="shared" si="9"/>
        <v>88</v>
      </c>
      <c r="D265" s="174" t="b">
        <f>IF(AND('ANLAGE B6 Widerstandsfähigkeit '!$E$8="Starkregengefahrenklassen 1 und 2",'ANLAGE B6 Widerstandsfähigkeit '!$F$8=C265),B265)</f>
        <v>0</v>
      </c>
      <c r="E265" s="140">
        <f t="shared" si="12"/>
        <v>98</v>
      </c>
      <c r="F265" s="141" t="b">
        <f>IF(AND('ANLAGE B6 Widerstandsfähigkeit '!$E$8="Starkregengefahrenklassen 3 und 4",'ANLAGE B6 Widerstandsfähigkeit '!$F$8=E265),B265)</f>
        <v>0</v>
      </c>
      <c r="G265" s="140">
        <f t="shared" si="10"/>
        <v>108</v>
      </c>
      <c r="H265" s="141" t="b">
        <f>IF(AND('ANLAGE B6 Widerstandsfähigkeit '!$E$8="Starkregengefahrenklasse 5",'ANLAGE B6 Widerstandsfähigkeit '!$F$8=G265),B265)</f>
        <v>0</v>
      </c>
      <c r="L265" s="147"/>
    </row>
    <row r="266" spans="2:12" ht="15.75" outlineLevel="1" thickBot="1" x14ac:dyDescent="0.3">
      <c r="B266" s="127">
        <f t="shared" si="11"/>
        <v>100</v>
      </c>
      <c r="C266" s="140">
        <f t="shared" si="9"/>
        <v>87</v>
      </c>
      <c r="D266" s="174" t="b">
        <f>IF(AND('ANLAGE B6 Widerstandsfähigkeit '!$E$8="Starkregengefahrenklassen 1 und 2",'ANLAGE B6 Widerstandsfähigkeit '!$F$8=C266),B266)</f>
        <v>0</v>
      </c>
      <c r="E266" s="140">
        <f t="shared" si="12"/>
        <v>97</v>
      </c>
      <c r="F266" s="141" t="b">
        <f>IF(AND('ANLAGE B6 Widerstandsfähigkeit '!$E$8="Starkregengefahrenklassen 3 und 4",'ANLAGE B6 Widerstandsfähigkeit '!$F$8=E266),B266)</f>
        <v>0</v>
      </c>
      <c r="G266" s="140">
        <f t="shared" si="10"/>
        <v>107</v>
      </c>
      <c r="H266" s="141" t="b">
        <f>IF(AND('ANLAGE B6 Widerstandsfähigkeit '!$E$8="Starkregengefahrenklasse 5",'ANLAGE B6 Widerstandsfähigkeit '!$F$8=G266),B266)</f>
        <v>0</v>
      </c>
      <c r="L266" s="147"/>
    </row>
    <row r="267" spans="2:12" ht="15.75" outlineLevel="1" thickBot="1" x14ac:dyDescent="0.3">
      <c r="B267" s="127">
        <f t="shared" si="11"/>
        <v>100</v>
      </c>
      <c r="C267" s="140">
        <f t="shared" ref="C267:C281" si="13">C79</f>
        <v>86</v>
      </c>
      <c r="D267" s="174" t="b">
        <f>IF(AND('ANLAGE B6 Widerstandsfähigkeit '!$E$8="Starkregengefahrenklassen 1 und 2",'ANLAGE B6 Widerstandsfähigkeit '!$F$8=C267),B267)</f>
        <v>0</v>
      </c>
      <c r="E267" s="140">
        <f t="shared" si="12"/>
        <v>96</v>
      </c>
      <c r="F267" s="141" t="b">
        <f>IF(AND('ANLAGE B6 Widerstandsfähigkeit '!$E$8="Starkregengefahrenklassen 3 und 4",'ANLAGE B6 Widerstandsfähigkeit '!$F$8=E267),B267)</f>
        <v>0</v>
      </c>
      <c r="G267" s="140">
        <f t="shared" si="10"/>
        <v>106</v>
      </c>
      <c r="H267" s="141" t="b">
        <f>IF(AND('ANLAGE B6 Widerstandsfähigkeit '!$E$8="Starkregengefahrenklasse 5",'ANLAGE B6 Widerstandsfähigkeit '!$F$8=G267),B267)</f>
        <v>0</v>
      </c>
      <c r="L267" s="147"/>
    </row>
    <row r="268" spans="2:12" ht="15.75" outlineLevel="1" thickBot="1" x14ac:dyDescent="0.3">
      <c r="B268" s="127">
        <f t="shared" si="11"/>
        <v>100</v>
      </c>
      <c r="C268" s="140">
        <f t="shared" si="13"/>
        <v>85</v>
      </c>
      <c r="D268" s="174" t="b">
        <f>IF(AND('ANLAGE B6 Widerstandsfähigkeit '!$E$8="Starkregengefahrenklassen 1 und 2",'ANLAGE B6 Widerstandsfähigkeit '!$F$8=C268),B268)</f>
        <v>0</v>
      </c>
      <c r="E268" s="140">
        <f t="shared" ref="E268:E282" si="14">E80</f>
        <v>95</v>
      </c>
      <c r="F268" s="141" t="b">
        <f>IF(AND('ANLAGE B6 Widerstandsfähigkeit '!$E$8="Starkregengefahrenklassen 3 und 4",'ANLAGE B6 Widerstandsfähigkeit '!$F$8=E268),B268)</f>
        <v>0</v>
      </c>
      <c r="G268" s="140">
        <f t="shared" ref="G268:G282" si="15">G80</f>
        <v>105</v>
      </c>
      <c r="H268" s="141" t="b">
        <f>IF(AND('ANLAGE B6 Widerstandsfähigkeit '!$E$8="Starkregengefahrenklasse 5",'ANLAGE B6 Widerstandsfähigkeit '!$F$8=G268),B268)</f>
        <v>0</v>
      </c>
      <c r="L268" s="147"/>
    </row>
    <row r="269" spans="2:12" ht="15.75" outlineLevel="1" thickBot="1" x14ac:dyDescent="0.3">
      <c r="B269" s="127">
        <f t="shared" si="11"/>
        <v>100</v>
      </c>
      <c r="C269" s="140">
        <f t="shared" si="13"/>
        <v>84</v>
      </c>
      <c r="D269" s="174" t="b">
        <f>IF(AND('ANLAGE B6 Widerstandsfähigkeit '!$E$8="Starkregengefahrenklassen 1 und 2",'ANLAGE B6 Widerstandsfähigkeit '!$F$8=C269),B269)</f>
        <v>0</v>
      </c>
      <c r="E269" s="140">
        <f t="shared" si="14"/>
        <v>94</v>
      </c>
      <c r="F269" s="141" t="b">
        <f>IF(AND('ANLAGE B6 Widerstandsfähigkeit '!$E$8="Starkregengefahrenklassen 3 und 4",'ANLAGE B6 Widerstandsfähigkeit '!$F$8=E269),B269)</f>
        <v>0</v>
      </c>
      <c r="G269" s="140">
        <f t="shared" si="15"/>
        <v>104</v>
      </c>
      <c r="H269" s="141" t="b">
        <f>IF(AND('ANLAGE B6 Widerstandsfähigkeit '!$E$8="Starkregengefahrenklasse 5",'ANLAGE B6 Widerstandsfähigkeit '!$F$8=G269),B269)</f>
        <v>0</v>
      </c>
      <c r="L269" s="147"/>
    </row>
    <row r="270" spans="2:12" ht="15.75" outlineLevel="1" thickBot="1" x14ac:dyDescent="0.3">
      <c r="B270" s="127">
        <f t="shared" si="11"/>
        <v>100</v>
      </c>
      <c r="C270" s="140">
        <f t="shared" si="13"/>
        <v>83</v>
      </c>
      <c r="D270" s="174" t="b">
        <f>IF(AND('ANLAGE B6 Widerstandsfähigkeit '!$E$8="Starkregengefahrenklassen 1 und 2",'ANLAGE B6 Widerstandsfähigkeit '!$F$8=C270),B270)</f>
        <v>0</v>
      </c>
      <c r="E270" s="140">
        <f t="shared" si="14"/>
        <v>93</v>
      </c>
      <c r="F270" s="141" t="b">
        <f>IF(AND('ANLAGE B6 Widerstandsfähigkeit '!$E$8="Starkregengefahrenklassen 3 und 4",'ANLAGE B6 Widerstandsfähigkeit '!$F$8=E270),B270)</f>
        <v>0</v>
      </c>
      <c r="G270" s="140">
        <f t="shared" si="15"/>
        <v>103</v>
      </c>
      <c r="H270" s="141" t="b">
        <f>IF(AND('ANLAGE B6 Widerstandsfähigkeit '!$E$8="Starkregengefahrenklasse 5",'ANLAGE B6 Widerstandsfähigkeit '!$F$8=G270),B270)</f>
        <v>0</v>
      </c>
      <c r="L270" s="147"/>
    </row>
    <row r="271" spans="2:12" ht="15.75" outlineLevel="1" thickBot="1" x14ac:dyDescent="0.3">
      <c r="B271" s="127">
        <f t="shared" si="11"/>
        <v>100</v>
      </c>
      <c r="C271" s="140">
        <f t="shared" si="13"/>
        <v>82</v>
      </c>
      <c r="D271" s="174" t="b">
        <f>IF(AND('ANLAGE B6 Widerstandsfähigkeit '!$E$8="Starkregengefahrenklassen 1 und 2",'ANLAGE B6 Widerstandsfähigkeit '!$F$8=C271),B271)</f>
        <v>0</v>
      </c>
      <c r="E271" s="140">
        <f t="shared" si="14"/>
        <v>92</v>
      </c>
      <c r="F271" s="141" t="b">
        <f>IF(AND('ANLAGE B6 Widerstandsfähigkeit '!$E$8="Starkregengefahrenklassen 3 und 4",'ANLAGE B6 Widerstandsfähigkeit '!$F$8=E271),B271)</f>
        <v>0</v>
      </c>
      <c r="G271" s="140">
        <f t="shared" si="15"/>
        <v>102</v>
      </c>
      <c r="H271" s="141" t="b">
        <f>IF(AND('ANLAGE B6 Widerstandsfähigkeit '!$E$8="Starkregengefahrenklasse 5",'ANLAGE B6 Widerstandsfähigkeit '!$F$8=G271),B271)</f>
        <v>0</v>
      </c>
      <c r="L271" s="147"/>
    </row>
    <row r="272" spans="2:12" ht="15.75" outlineLevel="1" thickBot="1" x14ac:dyDescent="0.3">
      <c r="B272" s="127">
        <f t="shared" si="11"/>
        <v>100</v>
      </c>
      <c r="C272" s="140">
        <f t="shared" si="13"/>
        <v>81</v>
      </c>
      <c r="D272" s="174" t="b">
        <f>IF(AND('ANLAGE B6 Widerstandsfähigkeit '!$E$8="Starkregengefahrenklassen 1 und 2",'ANLAGE B6 Widerstandsfähigkeit '!$F$8=C272),B272)</f>
        <v>0</v>
      </c>
      <c r="E272" s="140">
        <f t="shared" si="14"/>
        <v>91</v>
      </c>
      <c r="F272" s="141" t="b">
        <f>IF(AND('ANLAGE B6 Widerstandsfähigkeit '!$E$8="Starkregengefahrenklassen 3 und 4",'ANLAGE B6 Widerstandsfähigkeit '!$F$8=E272),B272)</f>
        <v>0</v>
      </c>
      <c r="G272" s="140">
        <f t="shared" si="15"/>
        <v>101</v>
      </c>
      <c r="H272" s="141" t="b">
        <f>IF(AND('ANLAGE B6 Widerstandsfähigkeit '!$E$8="Starkregengefahrenklasse 5",'ANLAGE B6 Widerstandsfähigkeit '!$F$8=G272),B272)</f>
        <v>0</v>
      </c>
      <c r="L272" s="147"/>
    </row>
    <row r="273" spans="2:12" ht="15.75" outlineLevel="1" thickBot="1" x14ac:dyDescent="0.3">
      <c r="B273" s="127">
        <f t="shared" si="11"/>
        <v>100</v>
      </c>
      <c r="C273" s="140">
        <f t="shared" si="13"/>
        <v>80</v>
      </c>
      <c r="D273" s="174" t="b">
        <f>IF(AND('ANLAGE B6 Widerstandsfähigkeit '!$E$8="Starkregengefahrenklassen 1 und 2",'ANLAGE B6 Widerstandsfähigkeit '!$F$8=C273),B273)</f>
        <v>0</v>
      </c>
      <c r="E273" s="140">
        <f t="shared" si="14"/>
        <v>90</v>
      </c>
      <c r="F273" s="141" t="b">
        <f>IF(AND('ANLAGE B6 Widerstandsfähigkeit '!$E$8="Starkregengefahrenklassen 3 und 4",'ANLAGE B6 Widerstandsfähigkeit '!$F$8=E273),B273)</f>
        <v>0</v>
      </c>
      <c r="G273" s="140">
        <f t="shared" si="15"/>
        <v>100</v>
      </c>
      <c r="H273" s="141" t="b">
        <f>IF(AND('ANLAGE B6 Widerstandsfähigkeit '!$E$8="Starkregengefahrenklasse 5",'ANLAGE B6 Widerstandsfähigkeit '!$F$8=G273),B273)</f>
        <v>0</v>
      </c>
      <c r="L273" s="147"/>
    </row>
    <row r="274" spans="2:12" ht="15.75" outlineLevel="1" thickBot="1" x14ac:dyDescent="0.3">
      <c r="B274" s="127">
        <f t="shared" si="11"/>
        <v>100</v>
      </c>
      <c r="C274" s="140">
        <f t="shared" si="13"/>
        <v>79</v>
      </c>
      <c r="D274" s="174" t="b">
        <f>IF(AND('ANLAGE B6 Widerstandsfähigkeit '!$E$8="Starkregengefahrenklassen 1 und 2",'ANLAGE B6 Widerstandsfähigkeit '!$F$8=C274),B274)</f>
        <v>0</v>
      </c>
      <c r="E274" s="140">
        <f t="shared" si="14"/>
        <v>89</v>
      </c>
      <c r="F274" s="141" t="b">
        <f>IF(AND('ANLAGE B6 Widerstandsfähigkeit '!$E$8="Starkregengefahrenklassen 3 und 4",'ANLAGE B6 Widerstandsfähigkeit '!$F$8=E274),B274)</f>
        <v>0</v>
      </c>
      <c r="G274" s="140">
        <f t="shared" si="15"/>
        <v>99</v>
      </c>
      <c r="H274" s="141" t="b">
        <f>IF(AND('ANLAGE B6 Widerstandsfähigkeit '!$E$8="Starkregengefahrenklasse 5",'ANLAGE B6 Widerstandsfähigkeit '!$F$8=G274),B274)</f>
        <v>0</v>
      </c>
      <c r="L274" s="147"/>
    </row>
    <row r="275" spans="2:12" ht="15.75" outlineLevel="1" thickBot="1" x14ac:dyDescent="0.3">
      <c r="B275" s="127">
        <f t="shared" si="11"/>
        <v>100</v>
      </c>
      <c r="C275" s="140">
        <f t="shared" si="13"/>
        <v>78</v>
      </c>
      <c r="D275" s="174" t="b">
        <f>IF(AND('ANLAGE B6 Widerstandsfähigkeit '!$E$8="Starkregengefahrenklassen 1 und 2",'ANLAGE B6 Widerstandsfähigkeit '!$F$8=C275),B275)</f>
        <v>0</v>
      </c>
      <c r="E275" s="140">
        <f t="shared" si="14"/>
        <v>88</v>
      </c>
      <c r="F275" s="141" t="b">
        <f>IF(AND('ANLAGE B6 Widerstandsfähigkeit '!$E$8="Starkregengefahrenklassen 3 und 4",'ANLAGE B6 Widerstandsfähigkeit '!$F$8=E275),B275)</f>
        <v>0</v>
      </c>
      <c r="G275" s="140">
        <f t="shared" si="15"/>
        <v>98</v>
      </c>
      <c r="H275" s="141" t="b">
        <f>IF(AND('ANLAGE B6 Widerstandsfähigkeit '!$E$8="Starkregengefahrenklasse 5",'ANLAGE B6 Widerstandsfähigkeit '!$F$8=G275),B275)</f>
        <v>0</v>
      </c>
      <c r="L275" s="147"/>
    </row>
    <row r="276" spans="2:12" ht="15.75" outlineLevel="1" thickBot="1" x14ac:dyDescent="0.3">
      <c r="B276" s="127">
        <f t="shared" si="11"/>
        <v>100</v>
      </c>
      <c r="C276" s="140">
        <f t="shared" si="13"/>
        <v>77</v>
      </c>
      <c r="D276" s="174" t="b">
        <f>IF(AND('ANLAGE B6 Widerstandsfähigkeit '!$E$8="Starkregengefahrenklassen 1 und 2",'ANLAGE B6 Widerstandsfähigkeit '!$F$8=C276),B276)</f>
        <v>0</v>
      </c>
      <c r="E276" s="140">
        <f t="shared" si="14"/>
        <v>87</v>
      </c>
      <c r="F276" s="141" t="b">
        <f>IF(AND('ANLAGE B6 Widerstandsfähigkeit '!$E$8="Starkregengefahrenklassen 3 und 4",'ANLAGE B6 Widerstandsfähigkeit '!$F$8=E276),B276)</f>
        <v>0</v>
      </c>
      <c r="G276" s="140">
        <f t="shared" si="15"/>
        <v>97</v>
      </c>
      <c r="H276" s="141" t="b">
        <f>IF(AND('ANLAGE B6 Widerstandsfähigkeit '!$E$8="Starkregengefahrenklasse 5",'ANLAGE B6 Widerstandsfähigkeit '!$F$8=G276),B276)</f>
        <v>0</v>
      </c>
      <c r="L276" s="147"/>
    </row>
    <row r="277" spans="2:12" ht="15.75" outlineLevel="1" thickBot="1" x14ac:dyDescent="0.3">
      <c r="B277" s="127">
        <f t="shared" si="11"/>
        <v>100</v>
      </c>
      <c r="C277" s="140">
        <f t="shared" si="13"/>
        <v>76</v>
      </c>
      <c r="D277" s="174" t="b">
        <f>IF(AND('ANLAGE B6 Widerstandsfähigkeit '!$E$8="Starkregengefahrenklassen 1 und 2",'ANLAGE B6 Widerstandsfähigkeit '!$F$8=C277),B277)</f>
        <v>0</v>
      </c>
      <c r="E277" s="140">
        <f t="shared" si="14"/>
        <v>86</v>
      </c>
      <c r="F277" s="141" t="b">
        <f>IF(AND('ANLAGE B6 Widerstandsfähigkeit '!$E$8="Starkregengefahrenklassen 3 und 4",'ANLAGE B6 Widerstandsfähigkeit '!$F$8=E277),B277)</f>
        <v>0</v>
      </c>
      <c r="G277" s="140">
        <f t="shared" si="15"/>
        <v>96</v>
      </c>
      <c r="H277" s="141" t="b">
        <f>IF(AND('ANLAGE B6 Widerstandsfähigkeit '!$E$8="Starkregengefahrenklasse 5",'ANLAGE B6 Widerstandsfähigkeit '!$F$8=G277),B277)</f>
        <v>0</v>
      </c>
      <c r="L277" s="147"/>
    </row>
    <row r="278" spans="2:12" ht="15.75" outlineLevel="1" thickBot="1" x14ac:dyDescent="0.3">
      <c r="B278" s="127">
        <f t="shared" si="11"/>
        <v>100</v>
      </c>
      <c r="C278" s="140">
        <f t="shared" si="13"/>
        <v>75</v>
      </c>
      <c r="D278" s="174" t="b">
        <f>IF(AND('ANLAGE B6 Widerstandsfähigkeit '!$E$8="Starkregengefahrenklassen 1 und 2",'ANLAGE B6 Widerstandsfähigkeit '!$F$8=C278),B278)</f>
        <v>0</v>
      </c>
      <c r="E278" s="140">
        <f t="shared" si="14"/>
        <v>85</v>
      </c>
      <c r="F278" s="141" t="b">
        <f>IF(AND('ANLAGE B6 Widerstandsfähigkeit '!$E$8="Starkregengefahrenklassen 3 und 4",'ANLAGE B6 Widerstandsfähigkeit '!$F$8=E278),B278)</f>
        <v>0</v>
      </c>
      <c r="G278" s="140">
        <f t="shared" si="15"/>
        <v>95</v>
      </c>
      <c r="H278" s="141" t="b">
        <f>IF(AND('ANLAGE B6 Widerstandsfähigkeit '!$E$8="Starkregengefahrenklasse 5",'ANLAGE B6 Widerstandsfähigkeit '!$F$8=G278),B278)</f>
        <v>0</v>
      </c>
      <c r="L278" s="147"/>
    </row>
    <row r="279" spans="2:12" ht="15.75" outlineLevel="1" thickBot="1" x14ac:dyDescent="0.3">
      <c r="B279" s="127">
        <f t="shared" si="11"/>
        <v>100</v>
      </c>
      <c r="C279" s="140">
        <f t="shared" si="13"/>
        <v>74</v>
      </c>
      <c r="D279" s="174" t="b">
        <f>IF(AND('ANLAGE B6 Widerstandsfähigkeit '!$E$8="Starkregengefahrenklassen 1 und 2",'ANLAGE B6 Widerstandsfähigkeit '!$F$8=C279),B279)</f>
        <v>0</v>
      </c>
      <c r="E279" s="140">
        <f t="shared" si="14"/>
        <v>84</v>
      </c>
      <c r="F279" s="141" t="b">
        <f>IF(AND('ANLAGE B6 Widerstandsfähigkeit '!$E$8="Starkregengefahrenklassen 3 und 4",'ANLAGE B6 Widerstandsfähigkeit '!$F$8=E279),B279)</f>
        <v>0</v>
      </c>
      <c r="G279" s="140">
        <f t="shared" si="15"/>
        <v>94</v>
      </c>
      <c r="H279" s="141" t="b">
        <f>IF(AND('ANLAGE B6 Widerstandsfähigkeit '!$E$8="Starkregengefahrenklasse 5",'ANLAGE B6 Widerstandsfähigkeit '!$F$8=G279),B279)</f>
        <v>0</v>
      </c>
      <c r="L279" s="147"/>
    </row>
    <row r="280" spans="2:12" ht="15.75" outlineLevel="1" thickBot="1" x14ac:dyDescent="0.3">
      <c r="B280" s="127">
        <f t="shared" si="11"/>
        <v>100</v>
      </c>
      <c r="C280" s="140">
        <f t="shared" si="13"/>
        <v>73</v>
      </c>
      <c r="D280" s="174" t="b">
        <f>IF(AND('ANLAGE B6 Widerstandsfähigkeit '!$E$8="Starkregengefahrenklassen 1 und 2",'ANLAGE B6 Widerstandsfähigkeit '!$F$8=C280),B280)</f>
        <v>0</v>
      </c>
      <c r="E280" s="140">
        <f t="shared" si="14"/>
        <v>83</v>
      </c>
      <c r="F280" s="141" t="b">
        <f>IF(AND('ANLAGE B6 Widerstandsfähigkeit '!$E$8="Starkregengefahrenklassen 3 und 4",'ANLAGE B6 Widerstandsfähigkeit '!$F$8=E280),B280)</f>
        <v>0</v>
      </c>
      <c r="G280" s="140">
        <f t="shared" si="15"/>
        <v>93</v>
      </c>
      <c r="H280" s="141" t="b">
        <f>IF(AND('ANLAGE B6 Widerstandsfähigkeit '!$E$8="Starkregengefahrenklasse 5",'ANLAGE B6 Widerstandsfähigkeit '!$F$8=G280),B280)</f>
        <v>0</v>
      </c>
      <c r="L280" s="147"/>
    </row>
    <row r="281" spans="2:12" ht="15.75" outlineLevel="1" thickBot="1" x14ac:dyDescent="0.3">
      <c r="B281" s="127">
        <f t="shared" si="11"/>
        <v>100</v>
      </c>
      <c r="C281" s="140">
        <f t="shared" si="13"/>
        <v>72</v>
      </c>
      <c r="D281" s="174" t="b">
        <f>IF(AND('ANLAGE B6 Widerstandsfähigkeit '!$E$8="Starkregengefahrenklassen 1 und 2",'ANLAGE B6 Widerstandsfähigkeit '!$F$8=C281),B281)</f>
        <v>0</v>
      </c>
      <c r="E281" s="140">
        <f t="shared" si="14"/>
        <v>82</v>
      </c>
      <c r="F281" s="141" t="b">
        <f>IF(AND('ANLAGE B6 Widerstandsfähigkeit '!$E$8="Starkregengefahrenklassen 3 und 4",'ANLAGE B6 Widerstandsfähigkeit '!$F$8=E281),B281)</f>
        <v>0</v>
      </c>
      <c r="G281" s="140">
        <f t="shared" si="15"/>
        <v>92</v>
      </c>
      <c r="H281" s="141" t="b">
        <f>IF(AND('ANLAGE B6 Widerstandsfähigkeit '!$E$8="Starkregengefahrenklasse 5",'ANLAGE B6 Widerstandsfähigkeit '!$F$8=G281),B281)</f>
        <v>0</v>
      </c>
      <c r="L281" s="147"/>
    </row>
    <row r="282" spans="2:12" ht="15.75" outlineLevel="1" thickBot="1" x14ac:dyDescent="0.3">
      <c r="B282" s="127">
        <f t="shared" ref="B282:C301" si="16">B94</f>
        <v>100</v>
      </c>
      <c r="C282" s="140">
        <f t="shared" si="16"/>
        <v>71</v>
      </c>
      <c r="D282" s="174" t="b">
        <f>IF(AND('ANLAGE B6 Widerstandsfähigkeit '!$E$8="Starkregengefahrenklassen 1 und 2",'ANLAGE B6 Widerstandsfähigkeit '!$F$8=C282),B282)</f>
        <v>0</v>
      </c>
      <c r="E282" s="140">
        <f t="shared" si="14"/>
        <v>81</v>
      </c>
      <c r="F282" s="141" t="b">
        <f>IF(AND('ANLAGE B6 Widerstandsfähigkeit '!$E$8="Starkregengefahrenklassen 3 und 4",'ANLAGE B6 Widerstandsfähigkeit '!$F$8=E282),B282)</f>
        <v>0</v>
      </c>
      <c r="G282" s="140">
        <f t="shared" si="15"/>
        <v>91</v>
      </c>
      <c r="H282" s="141" t="b">
        <f>IF(AND('ANLAGE B6 Widerstandsfähigkeit '!$E$8="Starkregengefahrenklasse 5",'ANLAGE B6 Widerstandsfähigkeit '!$F$8=G282),B282)</f>
        <v>0</v>
      </c>
      <c r="L282" s="147"/>
    </row>
    <row r="283" spans="2:12" ht="15.75" outlineLevel="1" thickBot="1" x14ac:dyDescent="0.3">
      <c r="B283" s="127">
        <f t="shared" si="16"/>
        <v>100</v>
      </c>
      <c r="C283" s="140">
        <f t="shared" si="16"/>
        <v>70</v>
      </c>
      <c r="D283" s="174" t="b">
        <f>IF(AND('ANLAGE B6 Widerstandsfähigkeit '!$E$8="Starkregengefahrenklassen 1 und 2",'ANLAGE B6 Widerstandsfähigkeit '!$F$8=C283),B283)</f>
        <v>0</v>
      </c>
      <c r="E283" s="140">
        <f t="shared" ref="E283:E344" si="17">E95</f>
        <v>80</v>
      </c>
      <c r="F283" s="141" t="b">
        <f>IF(AND('ANLAGE B6 Widerstandsfähigkeit '!$E$8="Starkregengefahrenklassen 3 und 4",'ANLAGE B6 Widerstandsfähigkeit '!$F$8=E283),B283)</f>
        <v>0</v>
      </c>
      <c r="G283" s="140">
        <f t="shared" ref="G283:G346" si="18">G95</f>
        <v>90</v>
      </c>
      <c r="H283" s="141" t="b">
        <f>IF(AND('ANLAGE B6 Widerstandsfähigkeit '!$E$8="Starkregengefahrenklasse 5",'ANLAGE B6 Widerstandsfähigkeit '!$F$8=G283),B283)</f>
        <v>0</v>
      </c>
      <c r="L283" s="147"/>
    </row>
    <row r="284" spans="2:12" ht="15.75" outlineLevel="1" thickBot="1" x14ac:dyDescent="0.3">
      <c r="B284" s="127">
        <f t="shared" si="16"/>
        <v>100</v>
      </c>
      <c r="C284" s="140">
        <f t="shared" si="16"/>
        <v>69</v>
      </c>
      <c r="D284" s="174" t="b">
        <f>IF(AND('ANLAGE B6 Widerstandsfähigkeit '!$E$8="Starkregengefahrenklassen 1 und 2",'ANLAGE B6 Widerstandsfähigkeit '!$F$8=C284),B284)</f>
        <v>0</v>
      </c>
      <c r="E284" s="140">
        <f t="shared" si="17"/>
        <v>79</v>
      </c>
      <c r="F284" s="141" t="b">
        <f>IF(AND('ANLAGE B6 Widerstandsfähigkeit '!$E$8="Starkregengefahrenklassen 3 und 4",'ANLAGE B6 Widerstandsfähigkeit '!$F$8=E284),B284)</f>
        <v>0</v>
      </c>
      <c r="G284" s="140">
        <f t="shared" si="18"/>
        <v>89</v>
      </c>
      <c r="H284" s="141" t="b">
        <f>IF(AND('ANLAGE B6 Widerstandsfähigkeit '!$E$8="Starkregengefahrenklasse 5",'ANLAGE B6 Widerstandsfähigkeit '!$F$8=G284),B284)</f>
        <v>0</v>
      </c>
      <c r="L284" s="147"/>
    </row>
    <row r="285" spans="2:12" ht="15.75" outlineLevel="1" thickBot="1" x14ac:dyDescent="0.3">
      <c r="B285" s="127">
        <f t="shared" si="16"/>
        <v>100</v>
      </c>
      <c r="C285" s="140">
        <f t="shared" si="16"/>
        <v>68</v>
      </c>
      <c r="D285" s="174" t="b">
        <f>IF(AND('ANLAGE B6 Widerstandsfähigkeit '!$E$8="Starkregengefahrenklassen 1 und 2",'ANLAGE B6 Widerstandsfähigkeit '!$F$8=C285),B285)</f>
        <v>0</v>
      </c>
      <c r="E285" s="140">
        <f t="shared" si="17"/>
        <v>78</v>
      </c>
      <c r="F285" s="141" t="b">
        <f>IF(AND('ANLAGE B6 Widerstandsfähigkeit '!$E$8="Starkregengefahrenklassen 3 und 4",'ANLAGE B6 Widerstandsfähigkeit '!$F$8=E285),B285)</f>
        <v>0</v>
      </c>
      <c r="G285" s="140">
        <f t="shared" si="18"/>
        <v>88</v>
      </c>
      <c r="H285" s="141" t="b">
        <f>IF(AND('ANLAGE B6 Widerstandsfähigkeit '!$E$8="Starkregengefahrenklasse 5",'ANLAGE B6 Widerstandsfähigkeit '!$F$8=G285),B285)</f>
        <v>0</v>
      </c>
      <c r="L285" s="147"/>
    </row>
    <row r="286" spans="2:12" ht="15.75" outlineLevel="1" thickBot="1" x14ac:dyDescent="0.3">
      <c r="B286" s="127">
        <f t="shared" si="16"/>
        <v>100</v>
      </c>
      <c r="C286" s="140">
        <f t="shared" si="16"/>
        <v>67</v>
      </c>
      <c r="D286" s="174" t="b">
        <f>IF(AND('ANLAGE B6 Widerstandsfähigkeit '!$E$8="Starkregengefahrenklassen 1 und 2",'ANLAGE B6 Widerstandsfähigkeit '!$F$8=C286),B286)</f>
        <v>0</v>
      </c>
      <c r="E286" s="140">
        <f t="shared" si="17"/>
        <v>77</v>
      </c>
      <c r="F286" s="141" t="b">
        <f>IF(AND('ANLAGE B6 Widerstandsfähigkeit '!$E$8="Starkregengefahrenklassen 3 und 4",'ANLAGE B6 Widerstandsfähigkeit '!$F$8=E286),B286)</f>
        <v>0</v>
      </c>
      <c r="G286" s="140">
        <f t="shared" si="18"/>
        <v>87</v>
      </c>
      <c r="H286" s="141" t="b">
        <f>IF(AND('ANLAGE B6 Widerstandsfähigkeit '!$E$8="Starkregengefahrenklasse 5",'ANLAGE B6 Widerstandsfähigkeit '!$F$8=G286),B286)</f>
        <v>0</v>
      </c>
      <c r="L286" s="147"/>
    </row>
    <row r="287" spans="2:12" ht="15.75" outlineLevel="1" thickBot="1" x14ac:dyDescent="0.3">
      <c r="B287" s="127">
        <f t="shared" si="16"/>
        <v>100</v>
      </c>
      <c r="C287" s="140">
        <f t="shared" si="16"/>
        <v>66</v>
      </c>
      <c r="D287" s="174" t="b">
        <f>IF(AND('ANLAGE B6 Widerstandsfähigkeit '!$E$8="Starkregengefahrenklassen 1 und 2",'ANLAGE B6 Widerstandsfähigkeit '!$F$8=C287),B287)</f>
        <v>0</v>
      </c>
      <c r="E287" s="140">
        <f t="shared" si="17"/>
        <v>76</v>
      </c>
      <c r="F287" s="141" t="b">
        <f>IF(AND('ANLAGE B6 Widerstandsfähigkeit '!$E$8="Starkregengefahrenklassen 3 und 4",'ANLAGE B6 Widerstandsfähigkeit '!$F$8=E287),B287)</f>
        <v>0</v>
      </c>
      <c r="G287" s="140">
        <f t="shared" si="18"/>
        <v>86</v>
      </c>
      <c r="H287" s="141" t="b">
        <f>IF(AND('ANLAGE B6 Widerstandsfähigkeit '!$E$8="Starkregengefahrenklasse 5",'ANLAGE B6 Widerstandsfähigkeit '!$F$8=G287),B287)</f>
        <v>0</v>
      </c>
      <c r="L287" s="147"/>
    </row>
    <row r="288" spans="2:12" ht="15.75" outlineLevel="1" thickBot="1" x14ac:dyDescent="0.3">
      <c r="B288" s="138">
        <f t="shared" si="16"/>
        <v>100</v>
      </c>
      <c r="C288" s="139">
        <f t="shared" si="16"/>
        <v>65</v>
      </c>
      <c r="D288" s="130" t="b">
        <f>IF(AND('ANLAGE B6 Widerstandsfähigkeit '!$E$8="Starkregengefahrenklassen 1 und 2",'ANLAGE B6 Widerstandsfähigkeit '!$F$8=C288),B288)</f>
        <v>0</v>
      </c>
      <c r="E288" s="139">
        <f t="shared" si="17"/>
        <v>75</v>
      </c>
      <c r="F288" s="141" t="b">
        <f>IF(AND('ANLAGE B6 Widerstandsfähigkeit '!$E$8="Starkregengefahrenklassen 3 und 4",'ANLAGE B6 Widerstandsfähigkeit '!$F$8=E288),B288)</f>
        <v>0</v>
      </c>
      <c r="G288" s="139">
        <f t="shared" si="18"/>
        <v>85</v>
      </c>
      <c r="H288" s="141" t="b">
        <f>IF(AND('ANLAGE B6 Widerstandsfähigkeit '!$E$8="Starkregengefahrenklasse 5",'ANLAGE B6 Widerstandsfähigkeit '!$F$8=G288),B288)</f>
        <v>0</v>
      </c>
      <c r="L288" s="147"/>
    </row>
    <row r="289" spans="2:12" ht="15.75" outlineLevel="1" thickBot="1" x14ac:dyDescent="0.3">
      <c r="B289" s="189">
        <f t="shared" si="16"/>
        <v>98.333333333333343</v>
      </c>
      <c r="C289" s="130">
        <f t="shared" si="16"/>
        <v>64</v>
      </c>
      <c r="D289" s="130" t="b">
        <f>IF(AND('ANLAGE B6 Widerstandsfähigkeit '!$E$8="Starkregengefahrenklassen 1 und 2",'ANLAGE B6 Widerstandsfähigkeit '!$F$8=C289),B289)</f>
        <v>0</v>
      </c>
      <c r="E289" s="130">
        <f t="shared" si="17"/>
        <v>74</v>
      </c>
      <c r="F289" s="141" t="b">
        <f>IF(AND('ANLAGE B6 Widerstandsfähigkeit '!$E$8="Starkregengefahrenklassen 3 und 4",'ANLAGE B6 Widerstandsfähigkeit '!$F$8=E289),B289)</f>
        <v>0</v>
      </c>
      <c r="G289" s="130">
        <f t="shared" si="18"/>
        <v>84</v>
      </c>
      <c r="H289" s="141" t="b">
        <f>IF(AND('ANLAGE B6 Widerstandsfähigkeit '!$E$8="Starkregengefahrenklasse 5",'ANLAGE B6 Widerstandsfähigkeit '!$F$8=G289),B289)</f>
        <v>0</v>
      </c>
      <c r="L289" s="147"/>
    </row>
    <row r="290" spans="2:12" ht="15.75" outlineLevel="1" thickBot="1" x14ac:dyDescent="0.3">
      <c r="B290" s="189">
        <f t="shared" si="16"/>
        <v>96.666666666666671</v>
      </c>
      <c r="C290" s="130">
        <f t="shared" si="16"/>
        <v>63</v>
      </c>
      <c r="D290" s="130" t="b">
        <f>IF(AND('ANLAGE B6 Widerstandsfähigkeit '!$E$8="Starkregengefahrenklassen 1 und 2",'ANLAGE B6 Widerstandsfähigkeit '!$F$8=C290),B290)</f>
        <v>0</v>
      </c>
      <c r="E290" s="130">
        <f t="shared" si="17"/>
        <v>73</v>
      </c>
      <c r="F290" s="141" t="b">
        <f>IF(AND('ANLAGE B6 Widerstandsfähigkeit '!$E$8="Starkregengefahrenklassen 3 und 4",'ANLAGE B6 Widerstandsfähigkeit '!$F$8=E290),B290)</f>
        <v>0</v>
      </c>
      <c r="G290" s="130">
        <f t="shared" si="18"/>
        <v>83</v>
      </c>
      <c r="H290" s="141" t="b">
        <f>IF(AND('ANLAGE B6 Widerstandsfähigkeit '!$E$8="Starkregengefahrenklasse 5",'ANLAGE B6 Widerstandsfähigkeit '!$F$8=G290),B290)</f>
        <v>0</v>
      </c>
      <c r="L290" s="147"/>
    </row>
    <row r="291" spans="2:12" ht="15.75" outlineLevel="1" thickBot="1" x14ac:dyDescent="0.3">
      <c r="B291" s="189">
        <f t="shared" si="16"/>
        <v>95</v>
      </c>
      <c r="C291" s="130">
        <f t="shared" si="16"/>
        <v>62</v>
      </c>
      <c r="D291" s="130" t="b">
        <f>IF(AND('ANLAGE B6 Widerstandsfähigkeit '!$E$8="Starkregengefahrenklassen 1 und 2",'ANLAGE B6 Widerstandsfähigkeit '!$F$8=C291),B291)</f>
        <v>0</v>
      </c>
      <c r="E291" s="130">
        <f t="shared" si="17"/>
        <v>72</v>
      </c>
      <c r="F291" s="141" t="b">
        <f>IF(AND('ANLAGE B6 Widerstandsfähigkeit '!$E$8="Starkregengefahrenklassen 3 und 4",'ANLAGE B6 Widerstandsfähigkeit '!$F$8=E291),B291)</f>
        <v>0</v>
      </c>
      <c r="G291" s="130">
        <f t="shared" si="18"/>
        <v>82</v>
      </c>
      <c r="H291" s="141" t="b">
        <f>IF(AND('ANLAGE B6 Widerstandsfähigkeit '!$E$8="Starkregengefahrenklasse 5",'ANLAGE B6 Widerstandsfähigkeit '!$F$8=G291),B291)</f>
        <v>0</v>
      </c>
      <c r="L291" s="147"/>
    </row>
    <row r="292" spans="2:12" ht="15.75" outlineLevel="1" thickBot="1" x14ac:dyDescent="0.3">
      <c r="B292" s="189">
        <f t="shared" si="16"/>
        <v>93.333333333333343</v>
      </c>
      <c r="C292" s="130">
        <f t="shared" si="16"/>
        <v>61</v>
      </c>
      <c r="D292" s="130" t="b">
        <f>IF(AND('ANLAGE B6 Widerstandsfähigkeit '!$E$8="Starkregengefahrenklassen 1 und 2",'ANLAGE B6 Widerstandsfähigkeit '!$F$8=C292),B292)</f>
        <v>0</v>
      </c>
      <c r="E292" s="130">
        <f t="shared" si="17"/>
        <v>71</v>
      </c>
      <c r="F292" s="141" t="b">
        <f>IF(AND('ANLAGE B6 Widerstandsfähigkeit '!$E$8="Starkregengefahrenklassen 3 und 4",'ANLAGE B6 Widerstandsfähigkeit '!$F$8=E292),B292)</f>
        <v>0</v>
      </c>
      <c r="G292" s="130">
        <f t="shared" si="18"/>
        <v>81</v>
      </c>
      <c r="H292" s="141" t="b">
        <f>IF(AND('ANLAGE B6 Widerstandsfähigkeit '!$E$8="Starkregengefahrenklasse 5",'ANLAGE B6 Widerstandsfähigkeit '!$F$8=G292),B292)</f>
        <v>0</v>
      </c>
      <c r="L292" s="147"/>
    </row>
    <row r="293" spans="2:12" ht="15.75" outlineLevel="1" thickBot="1" x14ac:dyDescent="0.3">
      <c r="B293" s="189">
        <f t="shared" si="16"/>
        <v>91.666666666666671</v>
      </c>
      <c r="C293" s="130">
        <f t="shared" si="16"/>
        <v>60</v>
      </c>
      <c r="D293" s="130" t="b">
        <f>IF(AND('ANLAGE B6 Widerstandsfähigkeit '!$E$8="Starkregengefahrenklassen 1 und 2",'ANLAGE B6 Widerstandsfähigkeit '!$F$8=C293),B293)</f>
        <v>0</v>
      </c>
      <c r="E293" s="130">
        <f t="shared" si="17"/>
        <v>70</v>
      </c>
      <c r="F293" s="141" t="b">
        <f>IF(AND('ANLAGE B6 Widerstandsfähigkeit '!$E$8="Starkregengefahrenklassen 3 und 4",'ANLAGE B6 Widerstandsfähigkeit '!$F$8=E293),B293)</f>
        <v>0</v>
      </c>
      <c r="G293" s="130">
        <f t="shared" si="18"/>
        <v>80</v>
      </c>
      <c r="H293" s="141" t="b">
        <f>IF(AND('ANLAGE B6 Widerstandsfähigkeit '!$E$8="Starkregengefahrenklasse 5",'ANLAGE B6 Widerstandsfähigkeit '!$F$8=G293),B293)</f>
        <v>0</v>
      </c>
      <c r="L293" s="147"/>
    </row>
    <row r="294" spans="2:12" ht="15.75" outlineLevel="1" thickBot="1" x14ac:dyDescent="0.3">
      <c r="B294" s="189">
        <f t="shared" si="16"/>
        <v>90</v>
      </c>
      <c r="C294" s="130">
        <f t="shared" si="16"/>
        <v>59</v>
      </c>
      <c r="D294" s="130" t="b">
        <f>IF(AND('ANLAGE B6 Widerstandsfähigkeit '!$E$8="Starkregengefahrenklassen 1 und 2",'ANLAGE B6 Widerstandsfähigkeit '!$F$8=C294),B294)</f>
        <v>0</v>
      </c>
      <c r="E294" s="130">
        <f t="shared" si="17"/>
        <v>69</v>
      </c>
      <c r="F294" s="141" t="b">
        <f>IF(AND('ANLAGE B6 Widerstandsfähigkeit '!$E$8="Starkregengefahrenklassen 3 und 4",'ANLAGE B6 Widerstandsfähigkeit '!$F$8=E294),B294)</f>
        <v>0</v>
      </c>
      <c r="G294" s="130">
        <f t="shared" si="18"/>
        <v>79</v>
      </c>
      <c r="H294" s="141" t="b">
        <f>IF(AND('ANLAGE B6 Widerstandsfähigkeit '!$E$8="Starkregengefahrenklasse 5",'ANLAGE B6 Widerstandsfähigkeit '!$F$8=G294),B294)</f>
        <v>0</v>
      </c>
      <c r="L294" s="147"/>
    </row>
    <row r="295" spans="2:12" ht="15.75" outlineLevel="1" thickBot="1" x14ac:dyDescent="0.3">
      <c r="B295" s="189">
        <f t="shared" si="16"/>
        <v>88.333333333333343</v>
      </c>
      <c r="C295" s="130">
        <f t="shared" si="16"/>
        <v>58</v>
      </c>
      <c r="D295" s="130" t="b">
        <f>IF(AND('ANLAGE B6 Widerstandsfähigkeit '!$E$8="Starkregengefahrenklassen 1 und 2",'ANLAGE B6 Widerstandsfähigkeit '!$F$8=C295),B295)</f>
        <v>0</v>
      </c>
      <c r="E295" s="130">
        <f t="shared" si="17"/>
        <v>68</v>
      </c>
      <c r="F295" s="141" t="b">
        <f>IF(AND('ANLAGE B6 Widerstandsfähigkeit '!$E$8="Starkregengefahrenklassen 3 und 4",'ANLAGE B6 Widerstandsfähigkeit '!$F$8=E295),B295)</f>
        <v>0</v>
      </c>
      <c r="G295" s="130">
        <f t="shared" si="18"/>
        <v>78</v>
      </c>
      <c r="H295" s="141" t="b">
        <f>IF(AND('ANLAGE B6 Widerstandsfähigkeit '!$E$8="Starkregengefahrenklasse 5",'ANLAGE B6 Widerstandsfähigkeit '!$F$8=G295),B295)</f>
        <v>0</v>
      </c>
      <c r="L295" s="147"/>
    </row>
    <row r="296" spans="2:12" ht="15.75" outlineLevel="1" thickBot="1" x14ac:dyDescent="0.3">
      <c r="B296" s="189">
        <f t="shared" si="16"/>
        <v>86.666666666666671</v>
      </c>
      <c r="C296" s="130">
        <f t="shared" si="16"/>
        <v>57</v>
      </c>
      <c r="D296" s="130" t="b">
        <f>IF(AND('ANLAGE B6 Widerstandsfähigkeit '!$E$8="Starkregengefahrenklassen 1 und 2",'ANLAGE B6 Widerstandsfähigkeit '!$F$8=C296),B296)</f>
        <v>0</v>
      </c>
      <c r="E296" s="130">
        <f t="shared" si="17"/>
        <v>67</v>
      </c>
      <c r="F296" s="141" t="b">
        <f>IF(AND('ANLAGE B6 Widerstandsfähigkeit '!$E$8="Starkregengefahrenklassen 3 und 4",'ANLAGE B6 Widerstandsfähigkeit '!$F$8=E296),B296)</f>
        <v>0</v>
      </c>
      <c r="G296" s="130">
        <f t="shared" si="18"/>
        <v>77</v>
      </c>
      <c r="H296" s="141" t="b">
        <f>IF(AND('ANLAGE B6 Widerstandsfähigkeit '!$E$8="Starkregengefahrenklasse 5",'ANLAGE B6 Widerstandsfähigkeit '!$F$8=G296),B296)</f>
        <v>0</v>
      </c>
      <c r="L296" s="147"/>
    </row>
    <row r="297" spans="2:12" ht="15.75" outlineLevel="1" thickBot="1" x14ac:dyDescent="0.3">
      <c r="B297" s="189">
        <f t="shared" si="16"/>
        <v>85</v>
      </c>
      <c r="C297" s="130">
        <f t="shared" si="16"/>
        <v>56</v>
      </c>
      <c r="D297" s="130" t="b">
        <f>IF(AND('ANLAGE B6 Widerstandsfähigkeit '!$E$8="Starkregengefahrenklassen 1 und 2",'ANLAGE B6 Widerstandsfähigkeit '!$F$8=C297),B297)</f>
        <v>0</v>
      </c>
      <c r="E297" s="130">
        <f t="shared" si="17"/>
        <v>66</v>
      </c>
      <c r="F297" s="141" t="b">
        <f>IF(AND('ANLAGE B6 Widerstandsfähigkeit '!$E$8="Starkregengefahrenklassen 3 und 4",'ANLAGE B6 Widerstandsfähigkeit '!$F$8=E297),B297)</f>
        <v>0</v>
      </c>
      <c r="G297" s="130">
        <f t="shared" si="18"/>
        <v>76</v>
      </c>
      <c r="H297" s="141" t="b">
        <f>IF(AND('ANLAGE B6 Widerstandsfähigkeit '!$E$8="Starkregengefahrenklasse 5",'ANLAGE B6 Widerstandsfähigkeit '!$F$8=G297),B297)</f>
        <v>0</v>
      </c>
    </row>
    <row r="298" spans="2:12" ht="15.75" outlineLevel="1" thickBot="1" x14ac:dyDescent="0.3">
      <c r="B298" s="189">
        <f t="shared" si="16"/>
        <v>83.333333333333343</v>
      </c>
      <c r="C298" s="130">
        <f t="shared" si="16"/>
        <v>55</v>
      </c>
      <c r="D298" s="130" t="b">
        <f>IF(AND('ANLAGE B6 Widerstandsfähigkeit '!$E$8="Starkregengefahrenklassen 1 und 2",'ANLAGE B6 Widerstandsfähigkeit '!$F$8=C298),B298)</f>
        <v>0</v>
      </c>
      <c r="E298" s="130">
        <f t="shared" si="17"/>
        <v>65</v>
      </c>
      <c r="F298" s="141" t="b">
        <f>IF(AND('ANLAGE B6 Widerstandsfähigkeit '!$E$8="Starkregengefahrenklassen 3 und 4",'ANLAGE B6 Widerstandsfähigkeit '!$F$8=E298),B298)</f>
        <v>0</v>
      </c>
      <c r="G298" s="130">
        <f t="shared" si="18"/>
        <v>75</v>
      </c>
      <c r="H298" s="141" t="b">
        <f>IF(AND('ANLAGE B6 Widerstandsfähigkeit '!$E$8="Starkregengefahrenklasse 5",'ANLAGE B6 Widerstandsfähigkeit '!$F$8=G298),B298)</f>
        <v>0</v>
      </c>
    </row>
    <row r="299" spans="2:12" ht="15.75" thickBot="1" x14ac:dyDescent="0.3">
      <c r="B299" s="189">
        <f t="shared" si="16"/>
        <v>81.666666666666671</v>
      </c>
      <c r="C299" s="130">
        <f t="shared" si="16"/>
        <v>54</v>
      </c>
      <c r="D299" s="130" t="b">
        <f>IF(AND('ANLAGE B6 Widerstandsfähigkeit '!$E$8="Starkregengefahrenklassen 1 und 2",'ANLAGE B6 Widerstandsfähigkeit '!$F$8=C299),B299)</f>
        <v>0</v>
      </c>
      <c r="E299" s="130">
        <f t="shared" si="17"/>
        <v>64</v>
      </c>
      <c r="F299" s="141" t="b">
        <f>IF(AND('ANLAGE B6 Widerstandsfähigkeit '!$E$8="Starkregengefahrenklassen 3 und 4",'ANLAGE B6 Widerstandsfähigkeit '!$F$8=E299),B299)</f>
        <v>0</v>
      </c>
      <c r="G299" s="130">
        <f t="shared" si="18"/>
        <v>74</v>
      </c>
      <c r="H299" s="141" t="b">
        <f>IF(AND('ANLAGE B6 Widerstandsfähigkeit '!$E$8="Starkregengefahrenklasse 5",'ANLAGE B6 Widerstandsfähigkeit '!$F$8=G299),B299)</f>
        <v>0</v>
      </c>
    </row>
    <row r="300" spans="2:12" ht="15.75" thickBot="1" x14ac:dyDescent="0.3">
      <c r="B300" s="189">
        <f t="shared" si="16"/>
        <v>80</v>
      </c>
      <c r="C300" s="130">
        <f t="shared" si="16"/>
        <v>53</v>
      </c>
      <c r="D300" s="130" t="b">
        <f>IF(AND('ANLAGE B6 Widerstandsfähigkeit '!$E$8="Starkregengefahrenklassen 1 und 2",'ANLAGE B6 Widerstandsfähigkeit '!$F$8=C300),B300)</f>
        <v>0</v>
      </c>
      <c r="E300" s="130">
        <f t="shared" si="17"/>
        <v>63</v>
      </c>
      <c r="F300" s="141" t="b">
        <f>IF(AND('ANLAGE B6 Widerstandsfähigkeit '!$E$8="Starkregengefahrenklassen 3 und 4",'ANLAGE B6 Widerstandsfähigkeit '!$F$8=E300),B300)</f>
        <v>0</v>
      </c>
      <c r="G300" s="130">
        <f t="shared" si="18"/>
        <v>73</v>
      </c>
      <c r="H300" s="141" t="b">
        <f>IF(AND('ANLAGE B6 Widerstandsfähigkeit '!$E$8="Starkregengefahrenklasse 5",'ANLAGE B6 Widerstandsfähigkeit '!$F$8=G300),B300)</f>
        <v>0</v>
      </c>
    </row>
    <row r="301" spans="2:12" ht="15.75" thickBot="1" x14ac:dyDescent="0.3">
      <c r="B301" s="189">
        <f t="shared" si="16"/>
        <v>78.333333333333343</v>
      </c>
      <c r="C301" s="130">
        <f t="shared" si="16"/>
        <v>52</v>
      </c>
      <c r="D301" s="130" t="b">
        <f>IF(AND('ANLAGE B6 Widerstandsfähigkeit '!$E$8="Starkregengefahrenklassen 1 und 2",'ANLAGE B6 Widerstandsfähigkeit '!$F$8=C301),B301)</f>
        <v>0</v>
      </c>
      <c r="E301" s="130">
        <f t="shared" si="17"/>
        <v>62</v>
      </c>
      <c r="F301" s="141" t="b">
        <f>IF(AND('ANLAGE B6 Widerstandsfähigkeit '!$E$8="Starkregengefahrenklassen 3 und 4",'ANLAGE B6 Widerstandsfähigkeit '!$F$8=E301),B301)</f>
        <v>0</v>
      </c>
      <c r="G301" s="130">
        <f t="shared" si="18"/>
        <v>72</v>
      </c>
      <c r="H301" s="141" t="b">
        <f>IF(AND('ANLAGE B6 Widerstandsfähigkeit '!$E$8="Starkregengefahrenklasse 5",'ANLAGE B6 Widerstandsfähigkeit '!$F$8=G301),B301)</f>
        <v>0</v>
      </c>
    </row>
    <row r="302" spans="2:12" ht="15.75" thickBot="1" x14ac:dyDescent="0.3">
      <c r="B302" s="189">
        <f t="shared" ref="B302:C321" si="19">B114</f>
        <v>76.666666666666671</v>
      </c>
      <c r="C302" s="130">
        <f t="shared" si="19"/>
        <v>51</v>
      </c>
      <c r="D302" s="130" t="b">
        <f>IF(AND('ANLAGE B6 Widerstandsfähigkeit '!$E$8="Starkregengefahrenklassen 1 und 2",'ANLAGE B6 Widerstandsfähigkeit '!$F$8=C302),B302)</f>
        <v>0</v>
      </c>
      <c r="E302" s="130">
        <f t="shared" si="17"/>
        <v>61</v>
      </c>
      <c r="F302" s="141" t="b">
        <f>IF(AND('ANLAGE B6 Widerstandsfähigkeit '!$E$8="Starkregengefahrenklassen 3 und 4",'ANLAGE B6 Widerstandsfähigkeit '!$F$8=E302),B302)</f>
        <v>0</v>
      </c>
      <c r="G302" s="130">
        <f t="shared" si="18"/>
        <v>71</v>
      </c>
      <c r="H302" s="141" t="b">
        <f>IF(AND('ANLAGE B6 Widerstandsfähigkeit '!$E$8="Starkregengefahrenklasse 5",'ANLAGE B6 Widerstandsfähigkeit '!$F$8=G302),B302)</f>
        <v>0</v>
      </c>
    </row>
    <row r="303" spans="2:12" ht="15.75" thickBot="1" x14ac:dyDescent="0.3">
      <c r="B303" s="138">
        <f t="shared" si="19"/>
        <v>75</v>
      </c>
      <c r="C303" s="139">
        <f t="shared" si="19"/>
        <v>50</v>
      </c>
      <c r="D303" s="130" t="b">
        <f>IF(AND('ANLAGE B6 Widerstandsfähigkeit '!$E$8="Starkregengefahrenklassen 1 und 2",'ANLAGE B6 Widerstandsfähigkeit '!$F$8=C303),B303)</f>
        <v>0</v>
      </c>
      <c r="E303" s="139">
        <f t="shared" si="17"/>
        <v>60</v>
      </c>
      <c r="F303" s="141" t="b">
        <f>IF(AND('ANLAGE B6 Widerstandsfähigkeit '!$E$8="Starkregengefahrenklassen 3 und 4",'ANLAGE B6 Widerstandsfähigkeit '!$F$8=E303),B303)</f>
        <v>0</v>
      </c>
      <c r="G303" s="139">
        <f t="shared" si="18"/>
        <v>70</v>
      </c>
      <c r="H303" s="141" t="b">
        <f>IF(AND('ANLAGE B6 Widerstandsfähigkeit '!$E$8="Starkregengefahrenklasse 5",'ANLAGE B6 Widerstandsfähigkeit '!$F$8=G303),B303)</f>
        <v>0</v>
      </c>
    </row>
    <row r="304" spans="2:12" ht="17.25" customHeight="1" outlineLevel="1" thickBot="1" x14ac:dyDescent="0.3">
      <c r="B304" s="189">
        <f t="shared" si="19"/>
        <v>73.333333333333343</v>
      </c>
      <c r="C304" s="130">
        <f t="shared" si="19"/>
        <v>49</v>
      </c>
      <c r="D304" s="130" t="b">
        <f>IF(AND('ANLAGE B6 Widerstandsfähigkeit '!$E$8="Starkregengefahrenklassen 1 und 2",'ANLAGE B6 Widerstandsfähigkeit '!$F$8=C304),B304)</f>
        <v>0</v>
      </c>
      <c r="E304" s="130">
        <f t="shared" si="17"/>
        <v>59</v>
      </c>
      <c r="F304" s="141" t="b">
        <f>IF(AND('ANLAGE B6 Widerstandsfähigkeit '!$E$8="Starkregengefahrenklassen 3 und 4",'ANLAGE B6 Widerstandsfähigkeit '!$F$8=E304),B304)</f>
        <v>0</v>
      </c>
      <c r="G304" s="130">
        <f t="shared" si="18"/>
        <v>69</v>
      </c>
      <c r="H304" s="141" t="b">
        <f>IF(AND('ANLAGE B6 Widerstandsfähigkeit '!$E$8="Starkregengefahrenklasse 5",'ANLAGE B6 Widerstandsfähigkeit '!$F$8=G304),B304)</f>
        <v>0</v>
      </c>
    </row>
    <row r="305" spans="2:8" ht="15.75" outlineLevel="1" thickBot="1" x14ac:dyDescent="0.3">
      <c r="B305" s="189">
        <f t="shared" si="19"/>
        <v>71.666666666666671</v>
      </c>
      <c r="C305" s="130">
        <f t="shared" si="19"/>
        <v>48</v>
      </c>
      <c r="D305" s="130" t="b">
        <f>IF(AND('ANLAGE B6 Widerstandsfähigkeit '!$E$8="Starkregengefahrenklassen 1 und 2",'ANLAGE B6 Widerstandsfähigkeit '!$F$8=C305),B305)</f>
        <v>0</v>
      </c>
      <c r="E305" s="130">
        <f t="shared" si="17"/>
        <v>58</v>
      </c>
      <c r="F305" s="141" t="b">
        <f>IF(AND('ANLAGE B6 Widerstandsfähigkeit '!$E$8="Starkregengefahrenklassen 3 und 4",'ANLAGE B6 Widerstandsfähigkeit '!$F$8=E305),B305)</f>
        <v>0</v>
      </c>
      <c r="G305" s="130">
        <f t="shared" si="18"/>
        <v>68</v>
      </c>
      <c r="H305" s="141" t="b">
        <f>IF(AND('ANLAGE B6 Widerstandsfähigkeit '!$E$8="Starkregengefahrenklasse 5",'ANLAGE B6 Widerstandsfähigkeit '!$F$8=G305),B305)</f>
        <v>0</v>
      </c>
    </row>
    <row r="306" spans="2:8" ht="15.75" outlineLevel="1" thickBot="1" x14ac:dyDescent="0.3">
      <c r="B306" s="189">
        <f t="shared" si="19"/>
        <v>70</v>
      </c>
      <c r="C306" s="130">
        <f t="shared" si="19"/>
        <v>47</v>
      </c>
      <c r="D306" s="130" t="b">
        <f>IF(AND('ANLAGE B6 Widerstandsfähigkeit '!$E$8="Starkregengefahrenklassen 1 und 2",'ANLAGE B6 Widerstandsfähigkeit '!$F$8=C306),B306)</f>
        <v>0</v>
      </c>
      <c r="E306" s="130">
        <f t="shared" si="17"/>
        <v>57</v>
      </c>
      <c r="F306" s="141" t="b">
        <f>IF(AND('ANLAGE B6 Widerstandsfähigkeit '!$E$8="Starkregengefahrenklassen 3 und 4",'ANLAGE B6 Widerstandsfähigkeit '!$F$8=E306),B306)</f>
        <v>0</v>
      </c>
      <c r="G306" s="130">
        <f t="shared" si="18"/>
        <v>67</v>
      </c>
      <c r="H306" s="141" t="b">
        <f>IF(AND('ANLAGE B6 Widerstandsfähigkeit '!$E$8="Starkregengefahrenklasse 5",'ANLAGE B6 Widerstandsfähigkeit '!$F$8=G306),B306)</f>
        <v>0</v>
      </c>
    </row>
    <row r="307" spans="2:8" ht="15.75" outlineLevel="1" thickBot="1" x14ac:dyDescent="0.3">
      <c r="B307" s="189">
        <f t="shared" si="19"/>
        <v>68.333333333333343</v>
      </c>
      <c r="C307" s="130">
        <f t="shared" si="19"/>
        <v>46</v>
      </c>
      <c r="D307" s="130" t="b">
        <f>IF(AND('ANLAGE B6 Widerstandsfähigkeit '!$E$8="Starkregengefahrenklassen 1 und 2",'ANLAGE B6 Widerstandsfähigkeit '!$F$8=C307),B307)</f>
        <v>0</v>
      </c>
      <c r="E307" s="130">
        <f t="shared" si="17"/>
        <v>56</v>
      </c>
      <c r="F307" s="141" t="b">
        <f>IF(AND('ANLAGE B6 Widerstandsfähigkeit '!$E$8="Starkregengefahrenklassen 3 und 4",'ANLAGE B6 Widerstandsfähigkeit '!$F$8=E307),B307)</f>
        <v>0</v>
      </c>
      <c r="G307" s="130">
        <f t="shared" si="18"/>
        <v>66</v>
      </c>
      <c r="H307" s="141" t="b">
        <f>IF(AND('ANLAGE B6 Widerstandsfähigkeit '!$E$8="Starkregengefahrenklasse 5",'ANLAGE B6 Widerstandsfähigkeit '!$F$8=G307),B307)</f>
        <v>0</v>
      </c>
    </row>
    <row r="308" spans="2:8" ht="15.75" outlineLevel="1" thickBot="1" x14ac:dyDescent="0.3">
      <c r="B308" s="189">
        <f t="shared" si="19"/>
        <v>66.666666666666671</v>
      </c>
      <c r="C308" s="130">
        <f t="shared" si="19"/>
        <v>45</v>
      </c>
      <c r="D308" s="130" t="b">
        <f>IF(AND('ANLAGE B6 Widerstandsfähigkeit '!$E$8="Starkregengefahrenklassen 1 und 2",'ANLAGE B6 Widerstandsfähigkeit '!$F$8=C308),B308)</f>
        <v>0</v>
      </c>
      <c r="E308" s="130">
        <f t="shared" si="17"/>
        <v>55</v>
      </c>
      <c r="F308" s="141" t="b">
        <f>IF(AND('ANLAGE B6 Widerstandsfähigkeit '!$E$8="Starkregengefahrenklassen 3 und 4",'ANLAGE B6 Widerstandsfähigkeit '!$F$8=E308),B308)</f>
        <v>0</v>
      </c>
      <c r="G308" s="130">
        <f t="shared" si="18"/>
        <v>65</v>
      </c>
      <c r="H308" s="141" t="b">
        <f>IF(AND('ANLAGE B6 Widerstandsfähigkeit '!$E$8="Starkregengefahrenklasse 5",'ANLAGE B6 Widerstandsfähigkeit '!$F$8=G308),B308)</f>
        <v>0</v>
      </c>
    </row>
    <row r="309" spans="2:8" ht="15.75" outlineLevel="1" thickBot="1" x14ac:dyDescent="0.3">
      <c r="B309" s="189">
        <f t="shared" si="19"/>
        <v>65</v>
      </c>
      <c r="C309" s="130">
        <f t="shared" si="19"/>
        <v>44</v>
      </c>
      <c r="D309" s="130" t="b">
        <f>IF(AND('ANLAGE B6 Widerstandsfähigkeit '!$E$8="Starkregengefahrenklassen 1 und 2",'ANLAGE B6 Widerstandsfähigkeit '!$F$8=C309),B309)</f>
        <v>0</v>
      </c>
      <c r="E309" s="130">
        <f t="shared" si="17"/>
        <v>54</v>
      </c>
      <c r="F309" s="141" t="b">
        <f>IF(AND('ANLAGE B6 Widerstandsfähigkeit '!$E$8="Starkregengefahrenklassen 3 und 4",'ANLAGE B6 Widerstandsfähigkeit '!$F$8=E309),B309)</f>
        <v>0</v>
      </c>
      <c r="G309" s="130">
        <f t="shared" si="18"/>
        <v>64</v>
      </c>
      <c r="H309" s="141" t="b">
        <f>IF(AND('ANLAGE B6 Widerstandsfähigkeit '!$E$8="Starkregengefahrenklasse 5",'ANLAGE B6 Widerstandsfähigkeit '!$F$8=G309),B309)</f>
        <v>0</v>
      </c>
    </row>
    <row r="310" spans="2:8" ht="15.75" outlineLevel="1" thickBot="1" x14ac:dyDescent="0.3">
      <c r="B310" s="189">
        <f t="shared" si="19"/>
        <v>63.333333333333336</v>
      </c>
      <c r="C310" s="130">
        <f t="shared" si="19"/>
        <v>43</v>
      </c>
      <c r="D310" s="130" t="b">
        <f>IF(AND('ANLAGE B6 Widerstandsfähigkeit '!$E$8="Starkregengefahrenklassen 1 und 2",'ANLAGE B6 Widerstandsfähigkeit '!$F$8=C310),B310)</f>
        <v>0</v>
      </c>
      <c r="E310" s="130">
        <f t="shared" si="17"/>
        <v>53</v>
      </c>
      <c r="F310" s="141" t="b">
        <f>IF(AND('ANLAGE B6 Widerstandsfähigkeit '!$E$8="Starkregengefahrenklassen 3 und 4",'ANLAGE B6 Widerstandsfähigkeit '!$F$8=E310),B310)</f>
        <v>0</v>
      </c>
      <c r="G310" s="130">
        <f t="shared" si="18"/>
        <v>63</v>
      </c>
      <c r="H310" s="141" t="b">
        <f>IF(AND('ANLAGE B6 Widerstandsfähigkeit '!$E$8="Starkregengefahrenklasse 5",'ANLAGE B6 Widerstandsfähigkeit '!$F$8=G310),B310)</f>
        <v>0</v>
      </c>
    </row>
    <row r="311" spans="2:8" ht="15.75" outlineLevel="1" thickBot="1" x14ac:dyDescent="0.3">
      <c r="B311" s="189">
        <f t="shared" si="19"/>
        <v>61.666666666666671</v>
      </c>
      <c r="C311" s="130">
        <f t="shared" si="19"/>
        <v>42</v>
      </c>
      <c r="D311" s="130" t="b">
        <f>IF(AND('ANLAGE B6 Widerstandsfähigkeit '!$E$8="Starkregengefahrenklassen 1 und 2",'ANLAGE B6 Widerstandsfähigkeit '!$F$8=C311),B311)</f>
        <v>0</v>
      </c>
      <c r="E311" s="130">
        <f t="shared" si="17"/>
        <v>52</v>
      </c>
      <c r="F311" s="141" t="b">
        <f>IF(AND('ANLAGE B6 Widerstandsfähigkeit '!$E$8="Starkregengefahrenklassen 3 und 4",'ANLAGE B6 Widerstandsfähigkeit '!$F$8=E311),B311)</f>
        <v>0</v>
      </c>
      <c r="G311" s="130">
        <f t="shared" si="18"/>
        <v>62</v>
      </c>
      <c r="H311" s="141" t="b">
        <f>IF(AND('ANLAGE B6 Widerstandsfähigkeit '!$E$8="Starkregengefahrenklasse 5",'ANLAGE B6 Widerstandsfähigkeit '!$F$8=G311),B311)</f>
        <v>0</v>
      </c>
    </row>
    <row r="312" spans="2:8" ht="15.75" outlineLevel="1" thickBot="1" x14ac:dyDescent="0.3">
      <c r="B312" s="189">
        <f t="shared" si="19"/>
        <v>60</v>
      </c>
      <c r="C312" s="130">
        <f t="shared" si="19"/>
        <v>41</v>
      </c>
      <c r="D312" s="130" t="b">
        <f>IF(AND('ANLAGE B6 Widerstandsfähigkeit '!$E$8="Starkregengefahrenklassen 1 und 2",'ANLAGE B6 Widerstandsfähigkeit '!$F$8=C312),B312)</f>
        <v>0</v>
      </c>
      <c r="E312" s="130">
        <f t="shared" si="17"/>
        <v>51</v>
      </c>
      <c r="F312" s="141" t="b">
        <f>IF(AND('ANLAGE B6 Widerstandsfähigkeit '!$E$8="Starkregengefahrenklassen 3 und 4",'ANLAGE B6 Widerstandsfähigkeit '!$F$8=E312),B312)</f>
        <v>0</v>
      </c>
      <c r="G312" s="130">
        <f t="shared" si="18"/>
        <v>61</v>
      </c>
      <c r="H312" s="141" t="b">
        <f>IF(AND('ANLAGE B6 Widerstandsfähigkeit '!$E$8="Starkregengefahrenklasse 5",'ANLAGE B6 Widerstandsfähigkeit '!$F$8=G312),B312)</f>
        <v>0</v>
      </c>
    </row>
    <row r="313" spans="2:8" ht="15.75" outlineLevel="1" thickBot="1" x14ac:dyDescent="0.3">
      <c r="B313" s="189">
        <f t="shared" si="19"/>
        <v>58.333333333333336</v>
      </c>
      <c r="C313" s="130">
        <f t="shared" si="19"/>
        <v>40</v>
      </c>
      <c r="D313" s="130" t="b">
        <f>IF(AND('ANLAGE B6 Widerstandsfähigkeit '!$E$8="Starkregengefahrenklassen 1 und 2",'ANLAGE B6 Widerstandsfähigkeit '!$F$8=C313),B313)</f>
        <v>0</v>
      </c>
      <c r="E313" s="130">
        <f t="shared" si="17"/>
        <v>50</v>
      </c>
      <c r="F313" s="141" t="b">
        <f>IF(AND('ANLAGE B6 Widerstandsfähigkeit '!$E$8="Starkregengefahrenklassen 3 und 4",'ANLAGE B6 Widerstandsfähigkeit '!$F$8=E313),B313)</f>
        <v>0</v>
      </c>
      <c r="G313" s="130">
        <f t="shared" si="18"/>
        <v>60</v>
      </c>
      <c r="H313" s="141" t="b">
        <f>IF(AND('ANLAGE B6 Widerstandsfähigkeit '!$E$8="Starkregengefahrenklasse 5",'ANLAGE B6 Widerstandsfähigkeit '!$F$8=G313),B313)</f>
        <v>0</v>
      </c>
    </row>
    <row r="314" spans="2:8" ht="15.75" outlineLevel="1" thickBot="1" x14ac:dyDescent="0.3">
      <c r="B314" s="189">
        <f t="shared" si="19"/>
        <v>56.666666666666664</v>
      </c>
      <c r="C314" s="130">
        <f t="shared" si="19"/>
        <v>39</v>
      </c>
      <c r="D314" s="130" t="b">
        <f>IF(AND('ANLAGE B6 Widerstandsfähigkeit '!$E$8="Starkregengefahrenklassen 1 und 2",'ANLAGE B6 Widerstandsfähigkeit '!$F$8=C314),B314)</f>
        <v>0</v>
      </c>
      <c r="E314" s="130">
        <f t="shared" si="17"/>
        <v>49</v>
      </c>
      <c r="F314" s="141" t="b">
        <f>IF(AND('ANLAGE B6 Widerstandsfähigkeit '!$E$8="Starkregengefahrenklassen 3 und 4",'ANLAGE B6 Widerstandsfähigkeit '!$F$8=E314),B314)</f>
        <v>0</v>
      </c>
      <c r="G314" s="130">
        <f t="shared" si="18"/>
        <v>59</v>
      </c>
      <c r="H314" s="141" t="b">
        <f>IF(AND('ANLAGE B6 Widerstandsfähigkeit '!$E$8="Starkregengefahrenklasse 5",'ANLAGE B6 Widerstandsfähigkeit '!$F$8=G314),B314)</f>
        <v>0</v>
      </c>
    </row>
    <row r="315" spans="2:8" ht="15.75" outlineLevel="1" thickBot="1" x14ac:dyDescent="0.3">
      <c r="B315" s="189">
        <f t="shared" si="19"/>
        <v>55</v>
      </c>
      <c r="C315" s="130">
        <f t="shared" si="19"/>
        <v>38</v>
      </c>
      <c r="D315" s="130" t="b">
        <f>IF(AND('ANLAGE B6 Widerstandsfähigkeit '!$E$8="Starkregengefahrenklassen 1 und 2",'ANLAGE B6 Widerstandsfähigkeit '!$F$8=C315),B315)</f>
        <v>0</v>
      </c>
      <c r="E315" s="130">
        <f t="shared" si="17"/>
        <v>48</v>
      </c>
      <c r="F315" s="141" t="b">
        <f>IF(AND('ANLAGE B6 Widerstandsfähigkeit '!$E$8="Starkregengefahrenklassen 3 und 4",'ANLAGE B6 Widerstandsfähigkeit '!$F$8=E315),B315)</f>
        <v>0</v>
      </c>
      <c r="G315" s="130">
        <f t="shared" si="18"/>
        <v>58</v>
      </c>
      <c r="H315" s="141" t="b">
        <f>IF(AND('ANLAGE B6 Widerstandsfähigkeit '!$E$8="Starkregengefahrenklasse 5",'ANLAGE B6 Widerstandsfähigkeit '!$F$8=G315),B315)</f>
        <v>0</v>
      </c>
    </row>
    <row r="316" spans="2:8" ht="15.75" outlineLevel="1" thickBot="1" x14ac:dyDescent="0.3">
      <c r="B316" s="189">
        <f t="shared" si="19"/>
        <v>53.333333333333336</v>
      </c>
      <c r="C316" s="130">
        <f t="shared" si="19"/>
        <v>37</v>
      </c>
      <c r="D316" s="130" t="b">
        <f>IF(AND('ANLAGE B6 Widerstandsfähigkeit '!$E$8="Starkregengefahrenklassen 1 und 2",'ANLAGE B6 Widerstandsfähigkeit '!$F$8=C316),B316)</f>
        <v>0</v>
      </c>
      <c r="E316" s="130">
        <f t="shared" si="17"/>
        <v>47</v>
      </c>
      <c r="F316" s="141" t="b">
        <f>IF(AND('ANLAGE B6 Widerstandsfähigkeit '!$E$8="Starkregengefahrenklassen 3 und 4",'ANLAGE B6 Widerstandsfähigkeit '!$F$8=E316),B316)</f>
        <v>0</v>
      </c>
      <c r="G316" s="130">
        <f t="shared" si="18"/>
        <v>57</v>
      </c>
      <c r="H316" s="141" t="b">
        <f>IF(AND('ANLAGE B6 Widerstandsfähigkeit '!$E$8="Starkregengefahrenklasse 5",'ANLAGE B6 Widerstandsfähigkeit '!$F$8=G316),B316)</f>
        <v>0</v>
      </c>
    </row>
    <row r="317" spans="2:8" ht="15.75" outlineLevel="1" thickBot="1" x14ac:dyDescent="0.3">
      <c r="B317" s="189">
        <f t="shared" si="19"/>
        <v>51.666666666666664</v>
      </c>
      <c r="C317" s="130">
        <f t="shared" si="19"/>
        <v>36</v>
      </c>
      <c r="D317" s="130" t="b">
        <f>IF(AND('ANLAGE B6 Widerstandsfähigkeit '!$E$8="Starkregengefahrenklassen 1 und 2",'ANLAGE B6 Widerstandsfähigkeit '!$F$8=C317),B317)</f>
        <v>0</v>
      </c>
      <c r="E317" s="130">
        <f t="shared" si="17"/>
        <v>46</v>
      </c>
      <c r="F317" s="141" t="b">
        <f>IF(AND('ANLAGE B6 Widerstandsfähigkeit '!$E$8="Starkregengefahrenklassen 3 und 4",'ANLAGE B6 Widerstandsfähigkeit '!$F$8=E317),B317)</f>
        <v>0</v>
      </c>
      <c r="G317" s="130">
        <f t="shared" si="18"/>
        <v>56</v>
      </c>
      <c r="H317" s="141" t="b">
        <f>IF(AND('ANLAGE B6 Widerstandsfähigkeit '!$E$8="Starkregengefahrenklasse 5",'ANLAGE B6 Widerstandsfähigkeit '!$F$8=G317),B317)</f>
        <v>0</v>
      </c>
    </row>
    <row r="318" spans="2:8" ht="15.75" outlineLevel="1" thickBot="1" x14ac:dyDescent="0.3">
      <c r="B318" s="138">
        <f t="shared" si="19"/>
        <v>50</v>
      </c>
      <c r="C318" s="139">
        <f t="shared" si="19"/>
        <v>35</v>
      </c>
      <c r="D318" s="130" t="b">
        <f>IF(AND('ANLAGE B6 Widerstandsfähigkeit '!$E$8="Starkregengefahrenklassen 1 und 2",'ANLAGE B6 Widerstandsfähigkeit '!$F$8=C318),B318)</f>
        <v>0</v>
      </c>
      <c r="E318" s="139">
        <f t="shared" si="17"/>
        <v>45</v>
      </c>
      <c r="F318" s="141" t="b">
        <f>IF(AND('ANLAGE B6 Widerstandsfähigkeit '!$E$8="Starkregengefahrenklassen 3 und 4",'ANLAGE B6 Widerstandsfähigkeit '!$F$8=E318),B318)</f>
        <v>0</v>
      </c>
      <c r="G318" s="139">
        <f t="shared" si="18"/>
        <v>55</v>
      </c>
      <c r="H318" s="141" t="b">
        <f>IF(AND('ANLAGE B6 Widerstandsfähigkeit '!$E$8="Starkregengefahrenklasse 5",'ANLAGE B6 Widerstandsfähigkeit '!$F$8=G318),B318)</f>
        <v>0</v>
      </c>
    </row>
    <row r="319" spans="2:8" ht="15.75" outlineLevel="1" thickBot="1" x14ac:dyDescent="0.3">
      <c r="B319" s="189">
        <f t="shared" si="19"/>
        <v>48.333333333333336</v>
      </c>
      <c r="C319" s="130">
        <f t="shared" si="19"/>
        <v>34</v>
      </c>
      <c r="D319" s="130" t="b">
        <f>IF(AND('ANLAGE B6 Widerstandsfähigkeit '!$E$8="Starkregengefahrenklassen 1 und 2",'ANLAGE B6 Widerstandsfähigkeit '!$F$8=C319),B319)</f>
        <v>0</v>
      </c>
      <c r="E319" s="130">
        <f t="shared" si="17"/>
        <v>44</v>
      </c>
      <c r="F319" s="141" t="b">
        <f>IF(AND('ANLAGE B6 Widerstandsfähigkeit '!$E$8="Starkregengefahrenklassen 3 und 4",'ANLAGE B6 Widerstandsfähigkeit '!$F$8=E319),B319)</f>
        <v>0</v>
      </c>
      <c r="G319" s="130">
        <f t="shared" si="18"/>
        <v>54</v>
      </c>
      <c r="H319" s="141" t="b">
        <f>IF(AND('ANLAGE B6 Widerstandsfähigkeit '!$E$8="Starkregengefahrenklasse 5",'ANLAGE B6 Widerstandsfähigkeit '!$F$8=G319),B319)</f>
        <v>0</v>
      </c>
    </row>
    <row r="320" spans="2:8" ht="15.75" outlineLevel="1" thickBot="1" x14ac:dyDescent="0.3">
      <c r="B320" s="189">
        <f t="shared" si="19"/>
        <v>46.666666666666671</v>
      </c>
      <c r="C320" s="130">
        <f t="shared" si="19"/>
        <v>33</v>
      </c>
      <c r="D320" s="130" t="b">
        <f>IF(AND('ANLAGE B6 Widerstandsfähigkeit '!$E$8="Starkregengefahrenklassen 1 und 2",'ANLAGE B6 Widerstandsfähigkeit '!$F$8=C320),B320)</f>
        <v>0</v>
      </c>
      <c r="E320" s="130">
        <f t="shared" si="17"/>
        <v>43</v>
      </c>
      <c r="F320" s="141" t="b">
        <f>IF(AND('ANLAGE B6 Widerstandsfähigkeit '!$E$8="Starkregengefahrenklassen 3 und 4",'ANLAGE B6 Widerstandsfähigkeit '!$F$8=E320),B320)</f>
        <v>0</v>
      </c>
      <c r="G320" s="130">
        <f t="shared" si="18"/>
        <v>53</v>
      </c>
      <c r="H320" s="141" t="b">
        <f>IF(AND('ANLAGE B6 Widerstandsfähigkeit '!$E$8="Starkregengefahrenklasse 5",'ANLAGE B6 Widerstandsfähigkeit '!$F$8=G320),B320)</f>
        <v>0</v>
      </c>
    </row>
    <row r="321" spans="2:8" ht="15.75" outlineLevel="1" thickBot="1" x14ac:dyDescent="0.3">
      <c r="B321" s="189">
        <f t="shared" si="19"/>
        <v>45</v>
      </c>
      <c r="C321" s="130">
        <f t="shared" si="19"/>
        <v>32</v>
      </c>
      <c r="D321" s="130" t="b">
        <f>IF(AND('ANLAGE B6 Widerstandsfähigkeit '!$E$8="Starkregengefahrenklassen 1 und 2",'ANLAGE B6 Widerstandsfähigkeit '!$F$8=C321),B321)</f>
        <v>0</v>
      </c>
      <c r="E321" s="130">
        <f t="shared" si="17"/>
        <v>42</v>
      </c>
      <c r="F321" s="141" t="b">
        <f>IF(AND('ANLAGE B6 Widerstandsfähigkeit '!$E$8="Starkregengefahrenklassen 3 und 4",'ANLAGE B6 Widerstandsfähigkeit '!$F$8=E321),B321)</f>
        <v>0</v>
      </c>
      <c r="G321" s="130">
        <f t="shared" si="18"/>
        <v>52</v>
      </c>
      <c r="H321" s="141" t="b">
        <f>IF(AND('ANLAGE B6 Widerstandsfähigkeit '!$E$8="Starkregengefahrenklasse 5",'ANLAGE B6 Widerstandsfähigkeit '!$F$8=G321),B321)</f>
        <v>0</v>
      </c>
    </row>
    <row r="322" spans="2:8" ht="15.75" outlineLevel="1" thickBot="1" x14ac:dyDescent="0.3">
      <c r="B322" s="189">
        <f t="shared" ref="B322:C341" si="20">B134</f>
        <v>43.333333333333336</v>
      </c>
      <c r="C322" s="130">
        <f t="shared" si="20"/>
        <v>31</v>
      </c>
      <c r="D322" s="130" t="b">
        <f>IF(AND('ANLAGE B6 Widerstandsfähigkeit '!$E$8="Starkregengefahrenklassen 1 und 2",'ANLAGE B6 Widerstandsfähigkeit '!$F$8=C322),B322)</f>
        <v>0</v>
      </c>
      <c r="E322" s="130">
        <f t="shared" si="17"/>
        <v>41</v>
      </c>
      <c r="F322" s="141" t="b">
        <f>IF(AND('ANLAGE B6 Widerstandsfähigkeit '!$E$8="Starkregengefahrenklassen 3 und 4",'ANLAGE B6 Widerstandsfähigkeit '!$F$8=E322),B322)</f>
        <v>0</v>
      </c>
      <c r="G322" s="130">
        <f t="shared" si="18"/>
        <v>51</v>
      </c>
      <c r="H322" s="141" t="b">
        <f>IF(AND('ANLAGE B6 Widerstandsfähigkeit '!$E$8="Starkregengefahrenklasse 5",'ANLAGE B6 Widerstandsfähigkeit '!$F$8=G322),B322)</f>
        <v>0</v>
      </c>
    </row>
    <row r="323" spans="2:8" ht="15.75" outlineLevel="1" thickBot="1" x14ac:dyDescent="0.3">
      <c r="B323" s="189">
        <f t="shared" si="20"/>
        <v>41.666666666666671</v>
      </c>
      <c r="C323" s="130">
        <f t="shared" si="20"/>
        <v>30</v>
      </c>
      <c r="D323" s="130" t="b">
        <f>IF(AND('ANLAGE B6 Widerstandsfähigkeit '!$E$8="Starkregengefahrenklassen 1 und 2",'ANLAGE B6 Widerstandsfähigkeit '!$F$8=C323),B323)</f>
        <v>0</v>
      </c>
      <c r="E323" s="130">
        <f t="shared" si="17"/>
        <v>40</v>
      </c>
      <c r="F323" s="141" t="b">
        <f>IF(AND('ANLAGE B6 Widerstandsfähigkeit '!$E$8="Starkregengefahrenklassen 3 und 4",'ANLAGE B6 Widerstandsfähigkeit '!$F$8=E323),B323)</f>
        <v>0</v>
      </c>
      <c r="G323" s="130">
        <f t="shared" si="18"/>
        <v>50</v>
      </c>
      <c r="H323" s="141" t="b">
        <f>IF(AND('ANLAGE B6 Widerstandsfähigkeit '!$E$8="Starkregengefahrenklasse 5",'ANLAGE B6 Widerstandsfähigkeit '!$F$8=G323),B323)</f>
        <v>0</v>
      </c>
    </row>
    <row r="324" spans="2:8" ht="15.75" outlineLevel="1" thickBot="1" x14ac:dyDescent="0.3">
      <c r="B324" s="189">
        <f t="shared" si="20"/>
        <v>40</v>
      </c>
      <c r="C324" s="130">
        <f t="shared" si="20"/>
        <v>29</v>
      </c>
      <c r="D324" s="130" t="b">
        <f>IF(AND('ANLAGE B6 Widerstandsfähigkeit '!$E$8="Starkregengefahrenklassen 1 und 2",'ANLAGE B6 Widerstandsfähigkeit '!$F$8=C324),B324)</f>
        <v>0</v>
      </c>
      <c r="E324" s="130">
        <f t="shared" si="17"/>
        <v>39</v>
      </c>
      <c r="F324" s="141" t="b">
        <f>IF(AND('ANLAGE B6 Widerstandsfähigkeit '!$E$8="Starkregengefahrenklassen 3 und 4",'ANLAGE B6 Widerstandsfähigkeit '!$F$8=E324),B324)</f>
        <v>0</v>
      </c>
      <c r="G324" s="130">
        <f t="shared" si="18"/>
        <v>49</v>
      </c>
      <c r="H324" s="141" t="b">
        <f>IF(AND('ANLAGE B6 Widerstandsfähigkeit '!$E$8="Starkregengefahrenklasse 5",'ANLAGE B6 Widerstandsfähigkeit '!$F$8=G324),B324)</f>
        <v>0</v>
      </c>
    </row>
    <row r="325" spans="2:8" ht="15.75" outlineLevel="1" thickBot="1" x14ac:dyDescent="0.3">
      <c r="B325" s="189">
        <f t="shared" si="20"/>
        <v>38.333333333333336</v>
      </c>
      <c r="C325" s="130">
        <f t="shared" si="20"/>
        <v>28</v>
      </c>
      <c r="D325" s="130" t="b">
        <f>IF(AND('ANLAGE B6 Widerstandsfähigkeit '!$E$8="Starkregengefahrenklassen 1 und 2",'ANLAGE B6 Widerstandsfähigkeit '!$F$8=C325),B325)</f>
        <v>0</v>
      </c>
      <c r="E325" s="130">
        <f t="shared" si="17"/>
        <v>38</v>
      </c>
      <c r="F325" s="141" t="b">
        <f>IF(AND('ANLAGE B6 Widerstandsfähigkeit '!$E$8="Starkregengefahrenklassen 3 und 4",'ANLAGE B6 Widerstandsfähigkeit '!$F$8=E325),B325)</f>
        <v>0</v>
      </c>
      <c r="G325" s="130">
        <f t="shared" si="18"/>
        <v>48</v>
      </c>
      <c r="H325" s="141" t="b">
        <f>IF(AND('ANLAGE B6 Widerstandsfähigkeit '!$E$8="Starkregengefahrenklasse 5",'ANLAGE B6 Widerstandsfähigkeit '!$F$8=G325),B325)</f>
        <v>0</v>
      </c>
    </row>
    <row r="326" spans="2:8" ht="15.75" outlineLevel="1" thickBot="1" x14ac:dyDescent="0.3">
      <c r="B326" s="189">
        <f t="shared" si="20"/>
        <v>36.666666666666671</v>
      </c>
      <c r="C326" s="130">
        <f t="shared" si="20"/>
        <v>27</v>
      </c>
      <c r="D326" s="130" t="b">
        <f>IF(AND('ANLAGE B6 Widerstandsfähigkeit '!$E$8="Starkregengefahrenklassen 1 und 2",'ANLAGE B6 Widerstandsfähigkeit '!$F$8=C326),B326)</f>
        <v>0</v>
      </c>
      <c r="E326" s="130">
        <f t="shared" si="17"/>
        <v>37</v>
      </c>
      <c r="F326" s="141" t="b">
        <f>IF(AND('ANLAGE B6 Widerstandsfähigkeit '!$E$8="Starkregengefahrenklassen 3 und 4",'ANLAGE B6 Widerstandsfähigkeit '!$F$8=E326),B326)</f>
        <v>0</v>
      </c>
      <c r="G326" s="130">
        <f t="shared" si="18"/>
        <v>47</v>
      </c>
      <c r="H326" s="141" t="b">
        <f>IF(AND('ANLAGE B6 Widerstandsfähigkeit '!$E$8="Starkregengefahrenklasse 5",'ANLAGE B6 Widerstandsfähigkeit '!$F$8=G326),B326)</f>
        <v>0</v>
      </c>
    </row>
    <row r="327" spans="2:8" ht="15.75" outlineLevel="1" thickBot="1" x14ac:dyDescent="0.3">
      <c r="B327" s="189">
        <f t="shared" si="20"/>
        <v>35</v>
      </c>
      <c r="C327" s="130">
        <f t="shared" si="20"/>
        <v>26</v>
      </c>
      <c r="D327" s="130" t="b">
        <f>IF(AND('ANLAGE B6 Widerstandsfähigkeit '!$E$8="Starkregengefahrenklassen 1 und 2",'ANLAGE B6 Widerstandsfähigkeit '!$F$8=C327),B327)</f>
        <v>0</v>
      </c>
      <c r="E327" s="130">
        <f t="shared" si="17"/>
        <v>36</v>
      </c>
      <c r="F327" s="141" t="b">
        <f>IF(AND('ANLAGE B6 Widerstandsfähigkeit '!$E$8="Starkregengefahrenklassen 3 und 4",'ANLAGE B6 Widerstandsfähigkeit '!$F$8=E327),B327)</f>
        <v>0</v>
      </c>
      <c r="G327" s="130">
        <f t="shared" si="18"/>
        <v>46</v>
      </c>
      <c r="H327" s="141" t="b">
        <f>IF(AND('ANLAGE B6 Widerstandsfähigkeit '!$E$8="Starkregengefahrenklasse 5",'ANLAGE B6 Widerstandsfähigkeit '!$F$8=G327),B327)</f>
        <v>0</v>
      </c>
    </row>
    <row r="328" spans="2:8" ht="15.75" outlineLevel="1" thickBot="1" x14ac:dyDescent="0.3">
      <c r="B328" s="189">
        <f t="shared" si="20"/>
        <v>33.333333333333336</v>
      </c>
      <c r="C328" s="130">
        <f t="shared" si="20"/>
        <v>25</v>
      </c>
      <c r="D328" s="130" t="b">
        <f>IF(AND('ANLAGE B6 Widerstandsfähigkeit '!$E$8="Starkregengefahrenklassen 1 und 2",'ANLAGE B6 Widerstandsfähigkeit '!$F$8=C328),B328)</f>
        <v>0</v>
      </c>
      <c r="E328" s="130">
        <f t="shared" si="17"/>
        <v>35</v>
      </c>
      <c r="F328" s="141" t="b">
        <f>IF(AND('ANLAGE B6 Widerstandsfähigkeit '!$E$8="Starkregengefahrenklassen 3 und 4",'ANLAGE B6 Widerstandsfähigkeit '!$F$8=E328),B328)</f>
        <v>0</v>
      </c>
      <c r="G328" s="130">
        <f t="shared" si="18"/>
        <v>45</v>
      </c>
      <c r="H328" s="141" t="b">
        <f>IF(AND('ANLAGE B6 Widerstandsfähigkeit '!$E$8="Starkregengefahrenklasse 5",'ANLAGE B6 Widerstandsfähigkeit '!$F$8=G328),B328)</f>
        <v>0</v>
      </c>
    </row>
    <row r="329" spans="2:8" ht="15.75" outlineLevel="1" thickBot="1" x14ac:dyDescent="0.3">
      <c r="B329" s="189">
        <f t="shared" si="20"/>
        <v>31.666666666666668</v>
      </c>
      <c r="C329" s="130">
        <f t="shared" si="20"/>
        <v>24</v>
      </c>
      <c r="D329" s="130" t="b">
        <f>IF(AND('ANLAGE B6 Widerstandsfähigkeit '!$E$8="Starkregengefahrenklassen 1 und 2",'ANLAGE B6 Widerstandsfähigkeit '!$F$8=C329),B329)</f>
        <v>0</v>
      </c>
      <c r="E329" s="130">
        <f t="shared" si="17"/>
        <v>34</v>
      </c>
      <c r="F329" s="141" t="b">
        <f>IF(AND('ANLAGE B6 Widerstandsfähigkeit '!$E$8="Starkregengefahrenklassen 3 und 4",'ANLAGE B6 Widerstandsfähigkeit '!$F$8=E329),B329)</f>
        <v>0</v>
      </c>
      <c r="G329" s="130">
        <f t="shared" si="18"/>
        <v>44</v>
      </c>
      <c r="H329" s="141" t="b">
        <f>IF(AND('ANLAGE B6 Widerstandsfähigkeit '!$E$8="Starkregengefahrenklasse 5",'ANLAGE B6 Widerstandsfähigkeit '!$F$8=G329),B329)</f>
        <v>0</v>
      </c>
    </row>
    <row r="330" spans="2:8" ht="15.75" outlineLevel="1" thickBot="1" x14ac:dyDescent="0.3">
      <c r="B330" s="189">
        <f t="shared" si="20"/>
        <v>30</v>
      </c>
      <c r="C330" s="130">
        <f t="shared" si="20"/>
        <v>23</v>
      </c>
      <c r="D330" s="130" t="b">
        <f>IF(AND('ANLAGE B6 Widerstandsfähigkeit '!$E$8="Starkregengefahrenklassen 1 und 2",'ANLAGE B6 Widerstandsfähigkeit '!$F$8=C330),B330)</f>
        <v>0</v>
      </c>
      <c r="E330" s="130">
        <f t="shared" si="17"/>
        <v>33</v>
      </c>
      <c r="F330" s="141" t="b">
        <f>IF(AND('ANLAGE B6 Widerstandsfähigkeit '!$E$8="Starkregengefahrenklassen 3 und 4",'ANLAGE B6 Widerstandsfähigkeit '!$F$8=E330),B330)</f>
        <v>0</v>
      </c>
      <c r="G330" s="130">
        <f t="shared" si="18"/>
        <v>43</v>
      </c>
      <c r="H330" s="141" t="b">
        <f>IF(AND('ANLAGE B6 Widerstandsfähigkeit '!$E$8="Starkregengefahrenklasse 5",'ANLAGE B6 Widerstandsfähigkeit '!$F$8=G330),B330)</f>
        <v>0</v>
      </c>
    </row>
    <row r="331" spans="2:8" ht="15.75" outlineLevel="1" thickBot="1" x14ac:dyDescent="0.3">
      <c r="B331" s="189">
        <f t="shared" si="20"/>
        <v>28.333333333333332</v>
      </c>
      <c r="C331" s="130">
        <f t="shared" si="20"/>
        <v>22</v>
      </c>
      <c r="D331" s="130" t="b">
        <f>IF(AND('ANLAGE B6 Widerstandsfähigkeit '!$E$8="Starkregengefahrenklassen 1 und 2",'ANLAGE B6 Widerstandsfähigkeit '!$F$8=C331),B331)</f>
        <v>0</v>
      </c>
      <c r="E331" s="130">
        <f t="shared" si="17"/>
        <v>32</v>
      </c>
      <c r="F331" s="141" t="b">
        <f>IF(AND('ANLAGE B6 Widerstandsfähigkeit '!$E$8="Starkregengefahrenklassen 3 und 4",'ANLAGE B6 Widerstandsfähigkeit '!$F$8=E331),B331)</f>
        <v>0</v>
      </c>
      <c r="G331" s="130">
        <f t="shared" si="18"/>
        <v>42</v>
      </c>
      <c r="H331" s="141" t="b">
        <f>IF(AND('ANLAGE B6 Widerstandsfähigkeit '!$E$8="Starkregengefahrenklasse 5",'ANLAGE B6 Widerstandsfähigkeit '!$F$8=G331),B331)</f>
        <v>0</v>
      </c>
    </row>
    <row r="332" spans="2:8" ht="15.75" outlineLevel="1" thickBot="1" x14ac:dyDescent="0.3">
      <c r="B332" s="189">
        <f t="shared" si="20"/>
        <v>26.666666666666668</v>
      </c>
      <c r="C332" s="130">
        <f t="shared" si="20"/>
        <v>21</v>
      </c>
      <c r="D332" s="130" t="b">
        <f>IF(AND('ANLAGE B6 Widerstandsfähigkeit '!$E$8="Starkregengefahrenklassen 1 und 2",'ANLAGE B6 Widerstandsfähigkeit '!$F$8=C332),B332)</f>
        <v>0</v>
      </c>
      <c r="E332" s="130">
        <f t="shared" si="17"/>
        <v>31</v>
      </c>
      <c r="F332" s="141" t="b">
        <f>IF(AND('ANLAGE B6 Widerstandsfähigkeit '!$E$8="Starkregengefahrenklassen 3 und 4",'ANLAGE B6 Widerstandsfähigkeit '!$F$8=E332),B332)</f>
        <v>0</v>
      </c>
      <c r="G332" s="130">
        <f t="shared" si="18"/>
        <v>41</v>
      </c>
      <c r="H332" s="141" t="b">
        <f>IF(AND('ANLAGE B6 Widerstandsfähigkeit '!$E$8="Starkregengefahrenklasse 5",'ANLAGE B6 Widerstandsfähigkeit '!$F$8=G332),B332)</f>
        <v>0</v>
      </c>
    </row>
    <row r="333" spans="2:8" ht="15.75" outlineLevel="1" thickBot="1" x14ac:dyDescent="0.3">
      <c r="B333" s="138">
        <f t="shared" si="20"/>
        <v>25</v>
      </c>
      <c r="C333" s="139">
        <f t="shared" si="20"/>
        <v>20</v>
      </c>
      <c r="D333" s="130" t="b">
        <f>IF(AND('ANLAGE B6 Widerstandsfähigkeit '!$E$8="Starkregengefahrenklassen 1 und 2",'ANLAGE B6 Widerstandsfähigkeit '!$F$8=C333),B333)</f>
        <v>0</v>
      </c>
      <c r="E333" s="139">
        <f t="shared" si="17"/>
        <v>30</v>
      </c>
      <c r="F333" s="141" t="b">
        <f>IF(AND('ANLAGE B6 Widerstandsfähigkeit '!$E$8="Starkregengefahrenklassen 3 und 4",'ANLAGE B6 Widerstandsfähigkeit '!$F$8=E333),B333)</f>
        <v>0</v>
      </c>
      <c r="G333" s="139">
        <f t="shared" si="18"/>
        <v>40</v>
      </c>
      <c r="H333" s="141" t="b">
        <f>IF(AND('ANLAGE B6 Widerstandsfähigkeit '!$E$8="Starkregengefahrenklasse 5",'ANLAGE B6 Widerstandsfähigkeit '!$F$8=G333),B333)</f>
        <v>0</v>
      </c>
    </row>
    <row r="334" spans="2:8" ht="15.75" outlineLevel="1" thickBot="1" x14ac:dyDescent="0.3">
      <c r="B334" s="131">
        <f t="shared" si="20"/>
        <v>23.5</v>
      </c>
      <c r="C334" s="130">
        <f t="shared" si="20"/>
        <v>19</v>
      </c>
      <c r="D334" s="130" t="b">
        <f>IF(AND('ANLAGE B6 Widerstandsfähigkeit '!$E$8="Starkregengefahrenklassen 1 und 2",'ANLAGE B6 Widerstandsfähigkeit '!$F$8=C334),B334)</f>
        <v>0</v>
      </c>
      <c r="E334" s="130">
        <f t="shared" si="17"/>
        <v>29</v>
      </c>
      <c r="F334" s="141" t="b">
        <f>IF(AND('ANLAGE B6 Widerstandsfähigkeit '!$E$8="Starkregengefahrenklassen 3 und 4",'ANLAGE B6 Widerstandsfähigkeit '!$F$8=E334),B334)</f>
        <v>0</v>
      </c>
      <c r="G334" s="130">
        <f t="shared" si="18"/>
        <v>39</v>
      </c>
      <c r="H334" s="141" t="b">
        <f>IF(AND('ANLAGE B6 Widerstandsfähigkeit '!$E$8="Starkregengefahrenklasse 5",'ANLAGE B6 Widerstandsfähigkeit '!$F$8=G334),B334)</f>
        <v>0</v>
      </c>
    </row>
    <row r="335" spans="2:8" ht="15.75" outlineLevel="1" thickBot="1" x14ac:dyDescent="0.3">
      <c r="B335" s="131">
        <f t="shared" si="20"/>
        <v>22</v>
      </c>
      <c r="C335" s="130">
        <f t="shared" si="20"/>
        <v>18</v>
      </c>
      <c r="D335" s="130" t="b">
        <f>IF(AND('ANLAGE B6 Widerstandsfähigkeit '!$E$8="Starkregengefahrenklassen 1 und 2",'ANLAGE B6 Widerstandsfähigkeit '!$F$8=C335),B335)</f>
        <v>0</v>
      </c>
      <c r="E335" s="130">
        <f t="shared" si="17"/>
        <v>28</v>
      </c>
      <c r="F335" s="141" t="b">
        <f>IF(AND('ANLAGE B6 Widerstandsfähigkeit '!$E$8="Starkregengefahrenklassen 3 und 4",'ANLAGE B6 Widerstandsfähigkeit '!$F$8=E335),B335)</f>
        <v>0</v>
      </c>
      <c r="G335" s="130">
        <f t="shared" si="18"/>
        <v>38</v>
      </c>
      <c r="H335" s="141" t="b">
        <f>IF(AND('ANLAGE B6 Widerstandsfähigkeit '!$E$8="Starkregengefahrenklasse 5",'ANLAGE B6 Widerstandsfähigkeit '!$F$8=G335),B335)</f>
        <v>0</v>
      </c>
    </row>
    <row r="336" spans="2:8" ht="15.75" outlineLevel="1" thickBot="1" x14ac:dyDescent="0.3">
      <c r="B336" s="131">
        <f t="shared" si="20"/>
        <v>20.5</v>
      </c>
      <c r="C336" s="130">
        <f t="shared" si="20"/>
        <v>17</v>
      </c>
      <c r="D336" s="130" t="b">
        <f>IF(AND('ANLAGE B6 Widerstandsfähigkeit '!$E$8="Starkregengefahrenklassen 1 und 2",'ANLAGE B6 Widerstandsfähigkeit '!$F$8=C336),B336)</f>
        <v>0</v>
      </c>
      <c r="E336" s="130">
        <f t="shared" si="17"/>
        <v>27</v>
      </c>
      <c r="F336" s="141" t="b">
        <f>IF(AND('ANLAGE B6 Widerstandsfähigkeit '!$E$8="Starkregengefahrenklassen 3 und 4",'ANLAGE B6 Widerstandsfähigkeit '!$F$8=E336),B336)</f>
        <v>0</v>
      </c>
      <c r="G336" s="130">
        <f t="shared" si="18"/>
        <v>37</v>
      </c>
      <c r="H336" s="141" t="b">
        <f>IF(AND('ANLAGE B6 Widerstandsfähigkeit '!$E$8="Starkregengefahrenklasse 5",'ANLAGE B6 Widerstandsfähigkeit '!$F$8=G336),B336)</f>
        <v>0</v>
      </c>
    </row>
    <row r="337" spans="2:12" ht="15.75" outlineLevel="1" thickBot="1" x14ac:dyDescent="0.3">
      <c r="B337" s="131">
        <f t="shared" si="20"/>
        <v>19</v>
      </c>
      <c r="C337" s="130">
        <f t="shared" si="20"/>
        <v>16</v>
      </c>
      <c r="D337" s="130" t="b">
        <f>IF(AND('ANLAGE B6 Widerstandsfähigkeit '!$E$8="Starkregengefahrenklassen 1 und 2",'ANLAGE B6 Widerstandsfähigkeit '!$F$8=C337),B337)</f>
        <v>0</v>
      </c>
      <c r="E337" s="130">
        <f t="shared" si="17"/>
        <v>26</v>
      </c>
      <c r="F337" s="141" t="b">
        <f>IF(AND('ANLAGE B6 Widerstandsfähigkeit '!$E$8="Starkregengefahrenklassen 3 und 4",'ANLAGE B6 Widerstandsfähigkeit '!$F$8=E337),B337)</f>
        <v>0</v>
      </c>
      <c r="G337" s="130">
        <f t="shared" si="18"/>
        <v>36</v>
      </c>
      <c r="H337" s="141" t="b">
        <f>IF(AND('ANLAGE B6 Widerstandsfähigkeit '!$E$8="Starkregengefahrenklasse 5",'ANLAGE B6 Widerstandsfähigkeit '!$F$8=G337),B337)</f>
        <v>0</v>
      </c>
    </row>
    <row r="338" spans="2:12" ht="15.75" outlineLevel="1" thickBot="1" x14ac:dyDescent="0.3">
      <c r="B338" s="131">
        <f t="shared" si="20"/>
        <v>17.5</v>
      </c>
      <c r="C338" s="130">
        <f t="shared" si="20"/>
        <v>15</v>
      </c>
      <c r="D338" s="130" t="b">
        <f>IF(AND('ANLAGE B6 Widerstandsfähigkeit '!$E$8="Starkregengefahrenklassen 1 und 2",'ANLAGE B6 Widerstandsfähigkeit '!$F$8=C338),B338)</f>
        <v>0</v>
      </c>
      <c r="E338" s="130">
        <f t="shared" si="17"/>
        <v>25</v>
      </c>
      <c r="F338" s="141" t="b">
        <f>IF(AND('ANLAGE B6 Widerstandsfähigkeit '!$E$8="Starkregengefahrenklassen 3 und 4",'ANLAGE B6 Widerstandsfähigkeit '!$F$8=E338),B338)</f>
        <v>0</v>
      </c>
      <c r="G338" s="130">
        <f t="shared" si="18"/>
        <v>35</v>
      </c>
      <c r="H338" s="141" t="b">
        <f>IF(AND('ANLAGE B6 Widerstandsfähigkeit '!$E$8="Starkregengefahrenklasse 5",'ANLAGE B6 Widerstandsfähigkeit '!$F$8=G338),B338)</f>
        <v>0</v>
      </c>
    </row>
    <row r="339" spans="2:12" ht="15.75" outlineLevel="1" thickBot="1" x14ac:dyDescent="0.3">
      <c r="B339" s="131">
        <f t="shared" si="20"/>
        <v>16</v>
      </c>
      <c r="C339" s="130">
        <f t="shared" si="20"/>
        <v>14</v>
      </c>
      <c r="D339" s="130" t="b">
        <f>IF(AND('ANLAGE B6 Widerstandsfähigkeit '!$E$8="Starkregengefahrenklassen 1 und 2",'ANLAGE B6 Widerstandsfähigkeit '!$F$8=C339),B339)</f>
        <v>0</v>
      </c>
      <c r="E339" s="130">
        <f t="shared" si="17"/>
        <v>24</v>
      </c>
      <c r="F339" s="141" t="b">
        <f>IF(AND('ANLAGE B6 Widerstandsfähigkeit '!$E$8="Starkregengefahrenklassen 3 und 4",'ANLAGE B6 Widerstandsfähigkeit '!$F$8=E339),B339)</f>
        <v>0</v>
      </c>
      <c r="G339" s="130">
        <f t="shared" si="18"/>
        <v>34</v>
      </c>
      <c r="H339" s="141" t="b">
        <f>IF(AND('ANLAGE B6 Widerstandsfähigkeit '!$E$8="Starkregengefahrenklasse 5",'ANLAGE B6 Widerstandsfähigkeit '!$F$8=G339),B339)</f>
        <v>0</v>
      </c>
    </row>
    <row r="340" spans="2:12" ht="15.75" outlineLevel="1" thickBot="1" x14ac:dyDescent="0.3">
      <c r="B340" s="131">
        <f t="shared" si="20"/>
        <v>14.5</v>
      </c>
      <c r="C340" s="130">
        <f t="shared" si="20"/>
        <v>13</v>
      </c>
      <c r="D340" s="130" t="b">
        <f>IF(AND('ANLAGE B6 Widerstandsfähigkeit '!$E$8="Starkregengefahrenklassen 1 und 2",'ANLAGE B6 Widerstandsfähigkeit '!$F$8=C340),B340)</f>
        <v>0</v>
      </c>
      <c r="E340" s="130">
        <f t="shared" si="17"/>
        <v>23</v>
      </c>
      <c r="F340" s="141" t="b">
        <f>IF(AND('ANLAGE B6 Widerstandsfähigkeit '!$E$8="Starkregengefahrenklassen 3 und 4",'ANLAGE B6 Widerstandsfähigkeit '!$F$8=E340),B340)</f>
        <v>0</v>
      </c>
      <c r="G340" s="130">
        <f t="shared" si="18"/>
        <v>33</v>
      </c>
      <c r="H340" s="141" t="b">
        <f>IF(AND('ANLAGE B6 Widerstandsfähigkeit '!$E$8="Starkregengefahrenklasse 5",'ANLAGE B6 Widerstandsfähigkeit '!$F$8=G340),B340)</f>
        <v>0</v>
      </c>
    </row>
    <row r="341" spans="2:12" ht="15.75" outlineLevel="1" thickBot="1" x14ac:dyDescent="0.3">
      <c r="B341" s="131">
        <f t="shared" si="20"/>
        <v>13</v>
      </c>
      <c r="C341" s="130">
        <f t="shared" si="20"/>
        <v>12</v>
      </c>
      <c r="D341" s="130" t="b">
        <f>IF(AND('ANLAGE B6 Widerstandsfähigkeit '!$E$8="Starkregengefahrenklassen 1 und 2",'ANLAGE B6 Widerstandsfähigkeit '!$F$8=C341),B341)</f>
        <v>0</v>
      </c>
      <c r="E341" s="130">
        <f t="shared" si="17"/>
        <v>22</v>
      </c>
      <c r="F341" s="141" t="b">
        <f>IF(AND('ANLAGE B6 Widerstandsfähigkeit '!$E$8="Starkregengefahrenklassen 3 und 4",'ANLAGE B6 Widerstandsfähigkeit '!$F$8=E341),B341)</f>
        <v>0</v>
      </c>
      <c r="G341" s="130">
        <f t="shared" si="18"/>
        <v>32</v>
      </c>
      <c r="H341" s="141" t="b">
        <f>IF(AND('ANLAGE B6 Widerstandsfähigkeit '!$E$8="Starkregengefahrenklasse 5",'ANLAGE B6 Widerstandsfähigkeit '!$F$8=G341),B341)</f>
        <v>0</v>
      </c>
    </row>
    <row r="342" spans="2:12" ht="15.75" outlineLevel="1" thickBot="1" x14ac:dyDescent="0.3">
      <c r="B342" s="131">
        <f t="shared" ref="B342:C344" si="21">B154</f>
        <v>11.5</v>
      </c>
      <c r="C342" s="130">
        <f t="shared" si="21"/>
        <v>11</v>
      </c>
      <c r="D342" s="130" t="b">
        <f>IF(AND('ANLAGE B6 Widerstandsfähigkeit '!$E$8="Starkregengefahrenklassen 1 und 2",'ANLAGE B6 Widerstandsfähigkeit '!$F$8=C342),B342)</f>
        <v>0</v>
      </c>
      <c r="E342" s="130">
        <f t="shared" si="17"/>
        <v>21</v>
      </c>
      <c r="F342" s="141" t="b">
        <f>IF(AND('ANLAGE B6 Widerstandsfähigkeit '!$E$8="Starkregengefahrenklassen 3 und 4",'ANLAGE B6 Widerstandsfähigkeit '!$F$8=E342),B342)</f>
        <v>0</v>
      </c>
      <c r="G342" s="130">
        <f t="shared" si="18"/>
        <v>31</v>
      </c>
      <c r="H342" s="141" t="b">
        <f>IF(AND('ANLAGE B6 Widerstandsfähigkeit '!$E$8="Starkregengefahrenklasse 5",'ANLAGE B6 Widerstandsfähigkeit '!$F$8=G342),B342)</f>
        <v>0</v>
      </c>
    </row>
    <row r="343" spans="2:12" ht="15.75" outlineLevel="1" thickBot="1" x14ac:dyDescent="0.3">
      <c r="B343" s="138">
        <f t="shared" si="21"/>
        <v>10</v>
      </c>
      <c r="C343" s="139">
        <f t="shared" si="21"/>
        <v>10</v>
      </c>
      <c r="D343" s="141" t="b">
        <f>IF(AND('ANLAGE B6 Widerstandsfähigkeit '!$E$8="Starkregengefahrenklassen 1 und 2",'ANLAGE B6 Widerstandsfähigkeit '!$F$8=C343),B343)</f>
        <v>0</v>
      </c>
      <c r="E343" s="139">
        <f t="shared" si="17"/>
        <v>20</v>
      </c>
      <c r="F343" s="141" t="b">
        <f>IF(AND('ANLAGE B6 Widerstandsfähigkeit '!$E$8="Starkregengefahrenklassen 3 und 4",'ANLAGE B6 Widerstandsfähigkeit '!$F$8=E343),B343)</f>
        <v>0</v>
      </c>
      <c r="G343" s="139">
        <f t="shared" si="18"/>
        <v>30</v>
      </c>
      <c r="H343" s="141" t="b">
        <f>IF(AND('ANLAGE B6 Widerstandsfähigkeit '!$E$8="Starkregengefahrenklasse 5",'ANLAGE B6 Widerstandsfähigkeit '!$F$8=G343),B343)</f>
        <v>0</v>
      </c>
    </row>
    <row r="344" spans="2:12" outlineLevel="1" x14ac:dyDescent="0.25">
      <c r="B344" s="143">
        <f t="shared" si="21"/>
        <v>9</v>
      </c>
      <c r="C344" s="143">
        <f t="shared" si="21"/>
        <v>9</v>
      </c>
      <c r="D344" s="143" t="b">
        <f>IF(AND('ANLAGE B6 Widerstandsfähigkeit '!$E$8="Starkregengefahrenklassen 1 und 2",'ANLAGE B6 Widerstandsfähigkeit '!$F$8=C344),B344)</f>
        <v>0</v>
      </c>
      <c r="E344" s="143">
        <f t="shared" si="17"/>
        <v>19</v>
      </c>
      <c r="F344" s="143" t="b">
        <f>IF(AND('ANLAGE B6 Widerstandsfähigkeit '!$E$8="Starkregengefahrenklassen 3 und 4",'ANLAGE B6 Widerstandsfähigkeit '!$F$8=E344),$B$343-K344)</f>
        <v>0</v>
      </c>
      <c r="G344" s="143">
        <f t="shared" si="18"/>
        <v>29</v>
      </c>
      <c r="H344" s="145" t="b">
        <f>IF(AND('ANLAGE B6 Widerstandsfähigkeit '!$E$8="Starkregengefahrenklasse 5",'ANLAGE B6 Widerstandsfähigkeit '!$F$8=G344),$B$343-L344)</f>
        <v>0</v>
      </c>
    </row>
    <row r="345" spans="2:12" outlineLevel="1" x14ac:dyDescent="0.25">
      <c r="B345" s="143">
        <f t="shared" ref="B345:C353" si="22">B157</f>
        <v>8</v>
      </c>
      <c r="C345" s="143">
        <f t="shared" si="22"/>
        <v>8</v>
      </c>
      <c r="D345" s="143" t="b">
        <f>IF(AND('ANLAGE B6 Widerstandsfähigkeit '!$E$8="Starkregengefahrenklassen 1 und 2",'ANLAGE B6 Widerstandsfähigkeit '!$F$8=C345),B345)</f>
        <v>0</v>
      </c>
      <c r="E345" s="143">
        <f t="shared" ref="E345:E355" si="23">E157</f>
        <v>18</v>
      </c>
      <c r="F345" s="143" t="b">
        <f>IF(AND('ANLAGE B6 Widerstandsfähigkeit '!$E$8="Starkregengefahrenklassen 3 und 4",'ANLAGE B6 Widerstandsfähigkeit '!$F$8=E345),$B$343-K345)</f>
        <v>0</v>
      </c>
      <c r="G345" s="143">
        <f t="shared" si="18"/>
        <v>28</v>
      </c>
      <c r="H345" s="145" t="b">
        <f>IF(AND('ANLAGE B6 Widerstandsfähigkeit '!$E$8="Starkregengefahrenklasse 5",'ANLAGE B6 Widerstandsfähigkeit '!$F$8=G345),$B$343-L345)</f>
        <v>0</v>
      </c>
      <c r="J345" s="193"/>
      <c r="K345" s="193">
        <f t="shared" ref="K345:L345" si="24">K157</f>
        <v>0</v>
      </c>
      <c r="L345" s="193">
        <f t="shared" si="24"/>
        <v>0</v>
      </c>
    </row>
    <row r="346" spans="2:12" outlineLevel="1" x14ac:dyDescent="0.25">
      <c r="B346" s="143">
        <f t="shared" si="22"/>
        <v>7</v>
      </c>
      <c r="C346" s="143">
        <f t="shared" si="22"/>
        <v>7</v>
      </c>
      <c r="D346" s="143" t="b">
        <f>IF(AND('ANLAGE B6 Widerstandsfähigkeit '!$E$8="Starkregengefahrenklassen 1 und 2",'ANLAGE B6 Widerstandsfähigkeit '!$F$8=C346),B346)</f>
        <v>0</v>
      </c>
      <c r="E346" s="143">
        <f t="shared" si="23"/>
        <v>17</v>
      </c>
      <c r="F346" s="143" t="b">
        <f>IF(AND('ANLAGE B6 Widerstandsfähigkeit '!$E$8="Starkregengefahrenklassen 3 und 4",'ANLAGE B6 Widerstandsfähigkeit '!$F$8=E346),$B$343-K346)</f>
        <v>0</v>
      </c>
      <c r="G346" s="143">
        <f t="shared" si="18"/>
        <v>27</v>
      </c>
      <c r="H346" s="145" t="b">
        <f>IF(AND('ANLAGE B6 Widerstandsfähigkeit '!$E$8="Starkregengefahrenklasse 5",'ANLAGE B6 Widerstandsfähigkeit '!$F$8=G346),$B$343-L346)</f>
        <v>0</v>
      </c>
      <c r="J346" s="193"/>
      <c r="K346" s="193">
        <f t="shared" ref="K346:L346" si="25">K158</f>
        <v>1</v>
      </c>
      <c r="L346" s="193">
        <f t="shared" si="25"/>
        <v>0</v>
      </c>
    </row>
    <row r="347" spans="2:12" outlineLevel="1" x14ac:dyDescent="0.25">
      <c r="B347" s="143">
        <f t="shared" si="22"/>
        <v>6</v>
      </c>
      <c r="C347" s="143">
        <f t="shared" si="22"/>
        <v>6</v>
      </c>
      <c r="D347" s="143" t="b">
        <f>IF(AND('ANLAGE B6 Widerstandsfähigkeit '!$E$8="Starkregengefahrenklassen 1 und 2",'ANLAGE B6 Widerstandsfähigkeit '!$F$8=C347),B347)</f>
        <v>0</v>
      </c>
      <c r="E347" s="143">
        <f t="shared" si="23"/>
        <v>16</v>
      </c>
      <c r="F347" s="143" t="b">
        <f>IF(AND('ANLAGE B6 Widerstandsfähigkeit '!$E$8="Starkregengefahrenklassen 3 und 4",'ANLAGE B6 Widerstandsfähigkeit '!$F$8=E347),$B$343-K347)</f>
        <v>0</v>
      </c>
      <c r="G347" s="143">
        <f t="shared" ref="G347:G371" si="26">G159</f>
        <v>26</v>
      </c>
      <c r="H347" s="145" t="b">
        <f>IF(AND('ANLAGE B6 Widerstandsfähigkeit '!$E$8="Starkregengefahrenklasse 5",'ANLAGE B6 Widerstandsfähigkeit '!$F$8=G347),$B$343-L347)</f>
        <v>0</v>
      </c>
      <c r="J347" s="193"/>
      <c r="K347" s="193">
        <f t="shared" ref="K347:L347" si="27">K159</f>
        <v>1</v>
      </c>
      <c r="L347" s="193">
        <f t="shared" si="27"/>
        <v>1</v>
      </c>
    </row>
    <row r="348" spans="2:12" outlineLevel="1" x14ac:dyDescent="0.25">
      <c r="B348" s="143">
        <f t="shared" si="22"/>
        <v>5</v>
      </c>
      <c r="C348" s="143">
        <f t="shared" si="22"/>
        <v>5</v>
      </c>
      <c r="D348" s="143" t="b">
        <f>IF(AND('ANLAGE B6 Widerstandsfähigkeit '!$E$8="Starkregengefahrenklassen 1 und 2",'ANLAGE B6 Widerstandsfähigkeit '!$F$8=C348),B348)</f>
        <v>0</v>
      </c>
      <c r="E348" s="143">
        <f t="shared" si="23"/>
        <v>15</v>
      </c>
      <c r="F348" s="143" t="b">
        <f>IF(AND('ANLAGE B6 Widerstandsfähigkeit '!$E$8="Starkregengefahrenklassen 3 und 4",'ANLAGE B6 Widerstandsfähigkeit '!$F$8=E348),$B$343-K348)</f>
        <v>0</v>
      </c>
      <c r="G348" s="143">
        <f t="shared" si="26"/>
        <v>25</v>
      </c>
      <c r="H348" s="145" t="b">
        <f>IF(AND('ANLAGE B6 Widerstandsfähigkeit '!$E$8="Starkregengefahrenklasse 5",'ANLAGE B6 Widerstandsfähigkeit '!$F$8=G348),$B$343-L348)</f>
        <v>0</v>
      </c>
      <c r="J348" s="193"/>
      <c r="K348" s="193">
        <f t="shared" ref="K348:L348" si="28">K160</f>
        <v>2</v>
      </c>
      <c r="L348" s="193">
        <f t="shared" si="28"/>
        <v>1</v>
      </c>
    </row>
    <row r="349" spans="2:12" outlineLevel="1" x14ac:dyDescent="0.25">
      <c r="B349" s="143">
        <f t="shared" si="22"/>
        <v>4</v>
      </c>
      <c r="C349" s="143">
        <f t="shared" si="22"/>
        <v>4</v>
      </c>
      <c r="D349" s="143" t="b">
        <f>IF(AND('ANLAGE B6 Widerstandsfähigkeit '!$E$8="Starkregengefahrenklassen 1 und 2",'ANLAGE B6 Widerstandsfähigkeit '!$F$8=C349),B349)</f>
        <v>0</v>
      </c>
      <c r="E349" s="143">
        <f t="shared" si="23"/>
        <v>14</v>
      </c>
      <c r="F349" s="143" t="b">
        <f>IF(AND('ANLAGE B6 Widerstandsfähigkeit '!$E$8="Starkregengefahrenklassen 3 und 4",'ANLAGE B6 Widerstandsfähigkeit '!$F$8=E349),$B$343-K349)</f>
        <v>0</v>
      </c>
      <c r="G349" s="143">
        <f t="shared" si="26"/>
        <v>24</v>
      </c>
      <c r="H349" s="145" t="b">
        <f>IF(AND('ANLAGE B6 Widerstandsfähigkeit '!$E$8="Starkregengefahrenklasse 5",'ANLAGE B6 Widerstandsfähigkeit '!$F$8=G349),$B$343-L349)</f>
        <v>0</v>
      </c>
      <c r="J349" s="193"/>
      <c r="K349" s="193">
        <f t="shared" ref="K349:L349" si="29">K161</f>
        <v>2</v>
      </c>
      <c r="L349" s="193">
        <f t="shared" si="29"/>
        <v>1</v>
      </c>
    </row>
    <row r="350" spans="2:12" outlineLevel="1" x14ac:dyDescent="0.25">
      <c r="B350" s="143">
        <f t="shared" si="22"/>
        <v>3</v>
      </c>
      <c r="C350" s="143">
        <f t="shared" si="22"/>
        <v>3</v>
      </c>
      <c r="D350" s="143" t="b">
        <f>IF(AND('ANLAGE B6 Widerstandsfähigkeit '!$E$8="Starkregengefahrenklassen 1 und 2",'ANLAGE B6 Widerstandsfähigkeit '!$F$8=C350),B350)</f>
        <v>0</v>
      </c>
      <c r="E350" s="143">
        <f t="shared" si="23"/>
        <v>13</v>
      </c>
      <c r="F350" s="143" t="b">
        <f>IF(AND('ANLAGE B6 Widerstandsfähigkeit '!$E$8="Starkregengefahrenklassen 3 und 4",'ANLAGE B6 Widerstandsfähigkeit '!$F$8=E350),$B$343-K350)</f>
        <v>0</v>
      </c>
      <c r="G350" s="143">
        <f t="shared" si="26"/>
        <v>23</v>
      </c>
      <c r="H350" s="145" t="b">
        <f>IF(AND('ANLAGE B6 Widerstandsfähigkeit '!$E$8="Starkregengefahrenklasse 5",'ANLAGE B6 Widerstandsfähigkeit '!$F$8=G350),$B$343-L350)</f>
        <v>0</v>
      </c>
      <c r="J350" s="193"/>
      <c r="K350" s="193">
        <f t="shared" ref="K350:L350" si="30">K162</f>
        <v>3</v>
      </c>
      <c r="L350" s="193">
        <f t="shared" si="30"/>
        <v>2</v>
      </c>
    </row>
    <row r="351" spans="2:12" outlineLevel="1" x14ac:dyDescent="0.25">
      <c r="B351" s="143">
        <f t="shared" si="22"/>
        <v>2</v>
      </c>
      <c r="C351" s="143">
        <f t="shared" si="22"/>
        <v>2</v>
      </c>
      <c r="D351" s="143" t="b">
        <f>IF(AND('ANLAGE B6 Widerstandsfähigkeit '!$E$8="Starkregengefahrenklassen 1 und 2",'ANLAGE B6 Widerstandsfähigkeit '!$F$8=C351),B351)</f>
        <v>0</v>
      </c>
      <c r="E351" s="143">
        <f t="shared" si="23"/>
        <v>12</v>
      </c>
      <c r="F351" s="143" t="b">
        <f>IF(AND('ANLAGE B6 Widerstandsfähigkeit '!$E$8="Starkregengefahrenklassen 3 und 4",'ANLAGE B6 Widerstandsfähigkeit '!$F$8=E351),$B$343-K351)</f>
        <v>0</v>
      </c>
      <c r="G351" s="143">
        <f t="shared" si="26"/>
        <v>22</v>
      </c>
      <c r="H351" s="145" t="b">
        <f>IF(AND('ANLAGE B6 Widerstandsfähigkeit '!$E$8="Starkregengefahrenklasse 5",'ANLAGE B6 Widerstandsfähigkeit '!$F$8=G351),$B$343-L351)</f>
        <v>0</v>
      </c>
      <c r="J351" s="193"/>
      <c r="K351" s="193">
        <f t="shared" ref="K351:L351" si="31">K163</f>
        <v>3</v>
      </c>
      <c r="L351" s="193">
        <f t="shared" si="31"/>
        <v>2</v>
      </c>
    </row>
    <row r="352" spans="2:12" outlineLevel="1" x14ac:dyDescent="0.25">
      <c r="B352" s="143">
        <f t="shared" si="22"/>
        <v>1</v>
      </c>
      <c r="C352" s="143">
        <f t="shared" si="22"/>
        <v>1</v>
      </c>
      <c r="D352" s="143" t="b">
        <f>IF(AND('ANLAGE B6 Widerstandsfähigkeit '!$E$8="Starkregengefahrenklassen 1 und 2",'ANLAGE B6 Widerstandsfähigkeit '!$F$8=C352),B352)</f>
        <v>0</v>
      </c>
      <c r="E352" s="143">
        <f t="shared" si="23"/>
        <v>11</v>
      </c>
      <c r="F352" s="143" t="b">
        <f>IF(AND('ANLAGE B6 Widerstandsfähigkeit '!$E$8="Starkregengefahrenklassen 3 und 4",'ANLAGE B6 Widerstandsfähigkeit '!$F$8=E352),$B$343-K352)</f>
        <v>0</v>
      </c>
      <c r="G352" s="143">
        <f t="shared" si="26"/>
        <v>21</v>
      </c>
      <c r="H352" s="145" t="b">
        <f>IF(AND('ANLAGE B6 Widerstandsfähigkeit '!$E$8="Starkregengefahrenklasse 5",'ANLAGE B6 Widerstandsfähigkeit '!$F$8=G352),$B$343-L352)</f>
        <v>0</v>
      </c>
      <c r="J352" s="193"/>
      <c r="K352" s="193">
        <f t="shared" ref="K352:L352" si="32">K164</f>
        <v>4</v>
      </c>
      <c r="L352" s="193">
        <f t="shared" si="32"/>
        <v>2</v>
      </c>
    </row>
    <row r="353" spans="1:12" outlineLevel="1" x14ac:dyDescent="0.25">
      <c r="B353" s="143">
        <f t="shared" si="22"/>
        <v>0</v>
      </c>
      <c r="C353" s="143">
        <f t="shared" si="22"/>
        <v>0</v>
      </c>
      <c r="D353" s="143" t="b">
        <f>IF(AND('ANLAGE B6 Widerstandsfähigkeit '!$E$8="Starkregengefahrenklassen 1 und 2",'ANLAGE B6 Widerstandsfähigkeit '!$F$8=C353),B353)</f>
        <v>0</v>
      </c>
      <c r="E353" s="143">
        <f t="shared" si="23"/>
        <v>10</v>
      </c>
      <c r="F353" s="143" t="b">
        <f>IF(AND('ANLAGE B6 Widerstandsfähigkeit '!$E$8="Starkregengefahrenklassen 3 und 4",'ANLAGE B6 Widerstandsfähigkeit '!$F$8=E353),$B$343-K353)</f>
        <v>0</v>
      </c>
      <c r="G353" s="143">
        <f t="shared" si="26"/>
        <v>20</v>
      </c>
      <c r="H353" s="145" t="b">
        <f>IF(AND('ANLAGE B6 Widerstandsfähigkeit '!$E$8="Starkregengefahrenklasse 5",'ANLAGE B6 Widerstandsfähigkeit '!$F$8=G353),$B$343-L353)</f>
        <v>0</v>
      </c>
      <c r="J353" s="193"/>
      <c r="K353" s="193">
        <f t="shared" ref="K353:L353" si="33">K165</f>
        <v>4</v>
      </c>
      <c r="L353" s="193">
        <f t="shared" si="33"/>
        <v>3</v>
      </c>
    </row>
    <row r="354" spans="1:12" outlineLevel="1" x14ac:dyDescent="0.25">
      <c r="B354" s="143"/>
      <c r="C354" s="144"/>
      <c r="E354" s="143">
        <f t="shared" si="23"/>
        <v>9</v>
      </c>
      <c r="F354" s="143" t="b">
        <f>IF(AND('ANLAGE B6 Widerstandsfähigkeit '!$E$8="Starkregengefahrenklassen 3 und 4",'ANLAGE B6 Widerstandsfähigkeit '!$F$8=E354),$B$343-K354)</f>
        <v>0</v>
      </c>
      <c r="G354" s="143">
        <f t="shared" si="26"/>
        <v>19</v>
      </c>
      <c r="H354" s="145" t="b">
        <f>IF(AND('ANLAGE B6 Widerstandsfähigkeit '!$E$8="Starkregengefahrenklasse 5",'ANLAGE B6 Widerstandsfähigkeit '!$F$8=G354),$B$343-L354)</f>
        <v>0</v>
      </c>
      <c r="J354" s="193"/>
      <c r="K354" s="193">
        <f t="shared" ref="K354:L354" si="34">K166</f>
        <v>5</v>
      </c>
      <c r="L354" s="193">
        <f t="shared" si="34"/>
        <v>3</v>
      </c>
    </row>
    <row r="355" spans="1:12" outlineLevel="1" x14ac:dyDescent="0.25">
      <c r="B355" s="143"/>
      <c r="C355" s="144"/>
      <c r="E355" s="143">
        <f t="shared" si="23"/>
        <v>8</v>
      </c>
      <c r="F355" s="143" t="b">
        <f>IF(AND('ANLAGE B6 Widerstandsfähigkeit '!$E$8="Starkregengefahrenklassen 3 und 4",'ANLAGE B6 Widerstandsfähigkeit '!$F$8=E355),$B$343-K355)</f>
        <v>0</v>
      </c>
      <c r="G355" s="143">
        <f t="shared" si="26"/>
        <v>18</v>
      </c>
      <c r="H355" s="145" t="b">
        <f>IF(AND('ANLAGE B6 Widerstandsfähigkeit '!$E$8="Starkregengefahrenklasse 5",'ANLAGE B6 Widerstandsfähigkeit '!$F$8=G355),$B$343-L355)</f>
        <v>0</v>
      </c>
      <c r="J355" s="193"/>
      <c r="K355" s="193">
        <f t="shared" ref="K355:L355" si="35">K167</f>
        <v>5</v>
      </c>
      <c r="L355" s="193">
        <f t="shared" si="35"/>
        <v>3</v>
      </c>
    </row>
    <row r="356" spans="1:12" outlineLevel="1" x14ac:dyDescent="0.25">
      <c r="A356" s="143"/>
      <c r="B356" s="143"/>
      <c r="C356" s="144"/>
      <c r="E356" s="143">
        <f t="shared" ref="E356:E363" si="36">E168</f>
        <v>7</v>
      </c>
      <c r="F356" s="143" t="b">
        <f>IF(AND('ANLAGE B6 Widerstandsfähigkeit '!$E$8="Starkregengefahrenklassen 3 und 4",'ANLAGE B6 Widerstandsfähigkeit '!$F$8=E356),$B$343-K356)</f>
        <v>0</v>
      </c>
      <c r="G356" s="143">
        <f t="shared" si="26"/>
        <v>17</v>
      </c>
      <c r="H356" s="145" t="b">
        <f>IF(AND('ANLAGE B6 Widerstandsfähigkeit '!$E$8="Starkregengefahrenklasse 5",'ANLAGE B6 Widerstandsfähigkeit '!$F$8=G356),$B$343-L356)</f>
        <v>0</v>
      </c>
      <c r="J356" s="193"/>
      <c r="K356" s="193">
        <f t="shared" ref="K356:L356" si="37">K168</f>
        <v>6</v>
      </c>
      <c r="L356" s="193">
        <f t="shared" si="37"/>
        <v>4</v>
      </c>
    </row>
    <row r="357" spans="1:12" outlineLevel="1" x14ac:dyDescent="0.25">
      <c r="C357" s="144"/>
      <c r="E357" s="143">
        <f t="shared" si="36"/>
        <v>6</v>
      </c>
      <c r="F357" s="143" t="b">
        <f>IF(AND('ANLAGE B6 Widerstandsfähigkeit '!$E$8="Starkregengefahrenklassen 3 und 4",'ANLAGE B6 Widerstandsfähigkeit '!$F$8=E357),$B$343-K357)</f>
        <v>0</v>
      </c>
      <c r="G357" s="143">
        <f t="shared" si="26"/>
        <v>16</v>
      </c>
      <c r="H357" s="145" t="b">
        <f>IF(AND('ANLAGE B6 Widerstandsfähigkeit '!$E$8="Starkregengefahrenklasse 5",'ANLAGE B6 Widerstandsfähigkeit '!$F$8=G357),$B$343-L357)</f>
        <v>0</v>
      </c>
      <c r="J357" s="193"/>
      <c r="K357" s="193">
        <f t="shared" ref="K357:L357" si="38">K169</f>
        <v>6</v>
      </c>
      <c r="L357" s="193">
        <f t="shared" si="38"/>
        <v>4</v>
      </c>
    </row>
    <row r="358" spans="1:12" outlineLevel="1" x14ac:dyDescent="0.25">
      <c r="C358" s="144"/>
      <c r="E358" s="143">
        <f t="shared" si="36"/>
        <v>5</v>
      </c>
      <c r="F358" s="143" t="b">
        <f>IF(AND('ANLAGE B6 Widerstandsfähigkeit '!$E$8="Starkregengefahrenklassen 3 und 4",'ANLAGE B6 Widerstandsfähigkeit '!$F$8=E358),$B$343-K358)</f>
        <v>0</v>
      </c>
      <c r="G358" s="143">
        <f t="shared" si="26"/>
        <v>15</v>
      </c>
      <c r="H358" s="145" t="b">
        <f>IF(AND('ANLAGE B6 Widerstandsfähigkeit '!$E$8="Starkregengefahrenklasse 5",'ANLAGE B6 Widerstandsfähigkeit '!$F$8=G358),$B$343-L358)</f>
        <v>0</v>
      </c>
      <c r="J358" s="193"/>
      <c r="K358" s="193">
        <f t="shared" ref="K358:L358" si="39">K170</f>
        <v>7</v>
      </c>
      <c r="L358" s="193">
        <f t="shared" si="39"/>
        <v>4</v>
      </c>
    </row>
    <row r="359" spans="1:12" outlineLevel="1" x14ac:dyDescent="0.25">
      <c r="C359" s="144"/>
      <c r="E359" s="143">
        <f t="shared" si="36"/>
        <v>4</v>
      </c>
      <c r="F359" s="143" t="b">
        <f>IF(AND('ANLAGE B6 Widerstandsfähigkeit '!$E$8="Starkregengefahrenklassen 3 und 4",'ANLAGE B6 Widerstandsfähigkeit '!$F$8=E359),$B$343-K359)</f>
        <v>0</v>
      </c>
      <c r="G359" s="143">
        <f t="shared" si="26"/>
        <v>14</v>
      </c>
      <c r="H359" s="145" t="b">
        <f>IF(AND('ANLAGE B6 Widerstandsfähigkeit '!$E$8="Starkregengefahrenklasse 5",'ANLAGE B6 Widerstandsfähigkeit '!$F$8=G359),$B$343-L359)</f>
        <v>0</v>
      </c>
      <c r="J359" s="193"/>
      <c r="K359" s="193">
        <f t="shared" ref="K359:L359" si="40">K171</f>
        <v>7</v>
      </c>
      <c r="L359" s="193">
        <f t="shared" si="40"/>
        <v>5</v>
      </c>
    </row>
    <row r="360" spans="1:12" outlineLevel="1" x14ac:dyDescent="0.25">
      <c r="C360" s="144"/>
      <c r="E360" s="143">
        <f t="shared" si="36"/>
        <v>3</v>
      </c>
      <c r="F360" s="143" t="b">
        <f>IF(AND('ANLAGE B6 Widerstandsfähigkeit '!$E$8="Starkregengefahrenklassen 3 und 4",'ANLAGE B6 Widerstandsfähigkeit '!$F$8=E360),$B$343-K360)</f>
        <v>0</v>
      </c>
      <c r="G360" s="143">
        <f t="shared" si="26"/>
        <v>13</v>
      </c>
      <c r="H360" s="145" t="b">
        <f>IF(AND('ANLAGE B6 Widerstandsfähigkeit '!$E$8="Starkregengefahrenklasse 5",'ANLAGE B6 Widerstandsfähigkeit '!$F$8=G360),$B$343-L360)</f>
        <v>0</v>
      </c>
      <c r="J360" s="193"/>
      <c r="K360" s="193">
        <f t="shared" ref="K360:L360" si="41">K172</f>
        <v>8</v>
      </c>
      <c r="L360" s="193">
        <f t="shared" si="41"/>
        <v>5</v>
      </c>
    </row>
    <row r="361" spans="1:12" outlineLevel="1" x14ac:dyDescent="0.25">
      <c r="C361" s="144"/>
      <c r="E361" s="143">
        <f t="shared" si="36"/>
        <v>2</v>
      </c>
      <c r="F361" s="143" t="b">
        <f>IF(AND('ANLAGE B6 Widerstandsfähigkeit '!$E$8="Starkregengefahrenklassen 3 und 4",'ANLAGE B6 Widerstandsfähigkeit '!$F$8=E361),$B$343-K361)</f>
        <v>0</v>
      </c>
      <c r="G361" s="143">
        <f t="shared" si="26"/>
        <v>12</v>
      </c>
      <c r="H361" s="145" t="b">
        <f>IF(AND('ANLAGE B6 Widerstandsfähigkeit '!$E$8="Starkregengefahrenklasse 5",'ANLAGE B6 Widerstandsfähigkeit '!$F$8=G361),$B$343-L361)</f>
        <v>0</v>
      </c>
      <c r="J361" s="193"/>
      <c r="K361" s="193">
        <f t="shared" ref="K361:L361" si="42">K173</f>
        <v>8</v>
      </c>
      <c r="L361" s="193">
        <f t="shared" si="42"/>
        <v>5</v>
      </c>
    </row>
    <row r="362" spans="1:12" outlineLevel="1" x14ac:dyDescent="0.25">
      <c r="C362" s="144"/>
      <c r="E362" s="143">
        <f t="shared" si="36"/>
        <v>1</v>
      </c>
      <c r="F362" s="143" t="b">
        <f>IF(AND('ANLAGE B6 Widerstandsfähigkeit '!$E$8="Starkregengefahrenklassen 3 und 4",'ANLAGE B6 Widerstandsfähigkeit '!$F$8=E362),$B$343-K362)</f>
        <v>0</v>
      </c>
      <c r="G362" s="143">
        <f t="shared" si="26"/>
        <v>11</v>
      </c>
      <c r="H362" s="145" t="b">
        <f>IF(AND('ANLAGE B6 Widerstandsfähigkeit '!$E$8="Starkregengefahrenklasse 5",'ANLAGE B6 Widerstandsfähigkeit '!$F$8=G362),$B$343-L362)</f>
        <v>0</v>
      </c>
      <c r="J362" s="193"/>
      <c r="K362" s="193">
        <f t="shared" ref="K362:L362" si="43">K174</f>
        <v>9</v>
      </c>
      <c r="L362" s="193">
        <f t="shared" si="43"/>
        <v>6</v>
      </c>
    </row>
    <row r="363" spans="1:12" outlineLevel="1" x14ac:dyDescent="0.25">
      <c r="C363" s="144"/>
      <c r="E363" s="143">
        <f t="shared" si="36"/>
        <v>0</v>
      </c>
      <c r="F363" s="143" t="b">
        <f>IF(AND('ANLAGE B6 Widerstandsfähigkeit '!$E$8="Starkregengefahrenklassen 3 und 4",'ANLAGE B6 Widerstandsfähigkeit '!$F$8=E363),$B$343-K363)</f>
        <v>0</v>
      </c>
      <c r="G363" s="143">
        <f t="shared" si="26"/>
        <v>10</v>
      </c>
      <c r="H363" s="145" t="b">
        <f>IF(AND('ANLAGE B6 Widerstandsfähigkeit '!$E$8="Starkregengefahrenklasse 5",'ANLAGE B6 Widerstandsfähigkeit '!$F$8=G363),$B$343-L363)</f>
        <v>0</v>
      </c>
      <c r="J363" s="193"/>
      <c r="K363" s="193">
        <v>10</v>
      </c>
      <c r="L363" s="193">
        <f t="shared" ref="L363" si="44">L175</f>
        <v>6</v>
      </c>
    </row>
    <row r="364" spans="1:12" outlineLevel="1" x14ac:dyDescent="0.25">
      <c r="C364" s="144"/>
      <c r="E364" s="143"/>
      <c r="F364" s="143"/>
      <c r="G364" s="143">
        <f t="shared" si="26"/>
        <v>9</v>
      </c>
      <c r="H364" s="145" t="b">
        <f>IF(AND('ANLAGE B6 Widerstandsfähigkeit '!$E$8="Starkregengefahrenklasse 5",'ANLAGE B6 Widerstandsfähigkeit '!$F$8=G364),$B$343-L364)</f>
        <v>0</v>
      </c>
      <c r="J364" s="147"/>
      <c r="K364" s="193"/>
      <c r="L364" s="193">
        <f t="shared" ref="L364" si="45">L176</f>
        <v>6</v>
      </c>
    </row>
    <row r="365" spans="1:12" outlineLevel="1" x14ac:dyDescent="0.25">
      <c r="C365" s="144"/>
      <c r="E365" s="143"/>
      <c r="F365" s="143"/>
      <c r="G365" s="143">
        <f t="shared" si="26"/>
        <v>8</v>
      </c>
      <c r="H365" s="145" t="b">
        <f>IF(AND('ANLAGE B6 Widerstandsfähigkeit '!$E$8="Starkregengefahrenklasse 5",'ANLAGE B6 Widerstandsfähigkeit '!$F$8=G365),$B$343-L365)</f>
        <v>0</v>
      </c>
      <c r="J365" s="193"/>
      <c r="K365" s="193"/>
      <c r="L365" s="193">
        <f t="shared" ref="L365" si="46">L177</f>
        <v>7</v>
      </c>
    </row>
    <row r="366" spans="1:12" outlineLevel="1" x14ac:dyDescent="0.25">
      <c r="C366" s="144"/>
      <c r="E366" s="143"/>
      <c r="F366" s="143"/>
      <c r="G366" s="143">
        <f t="shared" si="26"/>
        <v>7</v>
      </c>
      <c r="H366" s="145" t="b">
        <f>IF(AND('ANLAGE B6 Widerstandsfähigkeit '!$E$8="Starkregengefahrenklasse 5",'ANLAGE B6 Widerstandsfähigkeit '!$F$8=G366),$B$343-L366)</f>
        <v>0</v>
      </c>
      <c r="J366" s="193"/>
      <c r="K366" s="193"/>
      <c r="L366" s="193">
        <f t="shared" ref="L366" si="47">L178</f>
        <v>7</v>
      </c>
    </row>
    <row r="367" spans="1:12" outlineLevel="1" x14ac:dyDescent="0.25">
      <c r="C367" s="144"/>
      <c r="E367" s="143"/>
      <c r="F367" s="143"/>
      <c r="G367" s="143">
        <f t="shared" si="26"/>
        <v>6</v>
      </c>
      <c r="H367" s="145" t="b">
        <f>IF(AND('ANLAGE B6 Widerstandsfähigkeit '!$E$8="Starkregengefahrenklasse 5",'ANLAGE B6 Widerstandsfähigkeit '!$F$8=G367),$B$343-L367)</f>
        <v>0</v>
      </c>
      <c r="J367" s="193"/>
      <c r="K367" s="193"/>
      <c r="L367" s="193">
        <f t="shared" ref="L367" si="48">L179</f>
        <v>7</v>
      </c>
    </row>
    <row r="368" spans="1:12" outlineLevel="1" x14ac:dyDescent="0.25">
      <c r="C368" s="144"/>
      <c r="E368" s="143"/>
      <c r="F368" s="143"/>
      <c r="G368" s="143">
        <f t="shared" si="26"/>
        <v>5</v>
      </c>
      <c r="H368" s="145" t="b">
        <f>IF(AND('ANLAGE B6 Widerstandsfähigkeit '!$E$8="Starkregengefahrenklasse 5",'ANLAGE B6 Widerstandsfähigkeit '!$F$8=G368),$B$343-L368)</f>
        <v>0</v>
      </c>
      <c r="J368" s="147"/>
      <c r="K368" s="147"/>
      <c r="L368" s="193">
        <f t="shared" ref="L368" si="49">L180</f>
        <v>8</v>
      </c>
    </row>
    <row r="369" spans="2:12" outlineLevel="1" x14ac:dyDescent="0.25">
      <c r="C369" s="144"/>
      <c r="E369" s="143"/>
      <c r="F369" s="143"/>
      <c r="G369" s="143">
        <f t="shared" si="26"/>
        <v>4</v>
      </c>
      <c r="H369" s="145" t="b">
        <f>IF(AND('ANLAGE B6 Widerstandsfähigkeit '!$E$8="Starkregengefahrenklasse 5",'ANLAGE B6 Widerstandsfähigkeit '!$F$8=G369),$B$343-L369)</f>
        <v>0</v>
      </c>
      <c r="J369" s="147"/>
      <c r="K369" s="147"/>
      <c r="L369" s="193">
        <f t="shared" ref="L369" si="50">L181</f>
        <v>8</v>
      </c>
    </row>
    <row r="370" spans="2:12" outlineLevel="1" x14ac:dyDescent="0.25">
      <c r="C370" s="144"/>
      <c r="E370" s="143"/>
      <c r="F370" s="143"/>
      <c r="G370" s="143">
        <f t="shared" si="26"/>
        <v>3</v>
      </c>
      <c r="H370" s="145" t="b">
        <f>IF(AND('ANLAGE B6 Widerstandsfähigkeit '!$E$8="Starkregengefahrenklasse 5",'ANLAGE B6 Widerstandsfähigkeit '!$F$8=G370),$B$343-L370)</f>
        <v>0</v>
      </c>
      <c r="J370" s="147"/>
      <c r="K370" s="147"/>
      <c r="L370" s="193">
        <f t="shared" ref="L370" si="51">L182</f>
        <v>8</v>
      </c>
    </row>
    <row r="371" spans="2:12" outlineLevel="1" x14ac:dyDescent="0.25">
      <c r="C371" s="144"/>
      <c r="E371" s="143"/>
      <c r="F371" s="143"/>
      <c r="G371" s="143">
        <f t="shared" si="26"/>
        <v>2</v>
      </c>
      <c r="H371" s="145" t="b">
        <f>IF(AND('ANLAGE B6 Widerstandsfähigkeit '!$E$8="Starkregengefahrenklasse 5",'ANLAGE B6 Widerstandsfähigkeit '!$F$8=G371),$B$343-L371)</f>
        <v>0</v>
      </c>
      <c r="J371" s="147"/>
      <c r="K371" s="147"/>
      <c r="L371" s="193">
        <f t="shared" ref="L371" si="52">L183</f>
        <v>9</v>
      </c>
    </row>
    <row r="372" spans="2:12" outlineLevel="1" x14ac:dyDescent="0.25">
      <c r="C372" s="144"/>
      <c r="E372" s="143"/>
      <c r="F372" s="143"/>
      <c r="G372" s="143">
        <f t="shared" ref="G372" si="53">G184</f>
        <v>1</v>
      </c>
      <c r="H372" s="145" t="b">
        <f>IF(AND('ANLAGE B6 Widerstandsfähigkeit '!$E$8="Starkregengefahrenklasse 5",'ANLAGE B6 Widerstandsfähigkeit '!$F$8=G372),$B$343-L372)</f>
        <v>0</v>
      </c>
      <c r="J372" s="147"/>
      <c r="K372" s="147"/>
      <c r="L372" s="193">
        <f t="shared" ref="L372" si="54">L184</f>
        <v>9</v>
      </c>
    </row>
    <row r="373" spans="2:12" outlineLevel="1" x14ac:dyDescent="0.25">
      <c r="C373" s="144"/>
      <c r="E373" s="143"/>
      <c r="F373" s="143"/>
      <c r="G373" s="143">
        <f t="shared" ref="G373" si="55">G185</f>
        <v>0</v>
      </c>
      <c r="H373" s="145">
        <f>IF(AND('ANLAGE B6 Widerstandsfähigkeit '!$E$8="Starkregengefahrenklasse 5",'ANLAGE B6 Widerstandsfähigkeit '!$F$8=G373),$B$343-L373)</f>
        <v>0</v>
      </c>
      <c r="J373" s="147"/>
      <c r="K373" s="147"/>
      <c r="L373" s="193">
        <v>10</v>
      </c>
    </row>
    <row r="374" spans="2:12" outlineLevel="1" x14ac:dyDescent="0.25">
      <c r="G374" s="143"/>
      <c r="J374" s="147"/>
      <c r="K374" s="147"/>
      <c r="L374" s="193"/>
    </row>
    <row r="375" spans="2:12" outlineLevel="1" x14ac:dyDescent="0.25">
      <c r="G375" s="143"/>
      <c r="L375" s="143"/>
    </row>
    <row r="376" spans="2:12" outlineLevel="1" x14ac:dyDescent="0.25">
      <c r="G376" s="143"/>
      <c r="L376" s="147"/>
    </row>
    <row r="377" spans="2:12" ht="15.75" outlineLevel="1" thickBot="1" x14ac:dyDescent="0.3"/>
    <row r="378" spans="2:12" ht="15.75" outlineLevel="1" thickBot="1" x14ac:dyDescent="0.3">
      <c r="B378" s="367" t="s">
        <v>150</v>
      </c>
      <c r="C378" s="369" t="s">
        <v>151</v>
      </c>
      <c r="D378" s="370"/>
      <c r="E378" s="370"/>
      <c r="F378" s="370"/>
      <c r="G378" s="370"/>
      <c r="H378" s="371"/>
    </row>
    <row r="379" spans="2:12" ht="15.75" outlineLevel="1" thickBot="1" x14ac:dyDescent="0.3">
      <c r="B379" s="368"/>
      <c r="C379" s="122" t="s">
        <v>152</v>
      </c>
      <c r="D379" s="122" t="s">
        <v>7</v>
      </c>
      <c r="E379" s="123" t="s">
        <v>153</v>
      </c>
      <c r="F379" s="123" t="s">
        <v>7</v>
      </c>
      <c r="G379" s="123" t="s">
        <v>154</v>
      </c>
      <c r="H379" s="123" t="s">
        <v>7</v>
      </c>
    </row>
    <row r="380" spans="2:12" ht="15.75" outlineLevel="1" thickBot="1" x14ac:dyDescent="0.3">
      <c r="B380" s="128"/>
      <c r="C380" s="125" t="s">
        <v>160</v>
      </c>
      <c r="D380" s="125"/>
      <c r="E380" s="125" t="s">
        <v>161</v>
      </c>
      <c r="F380" s="125"/>
      <c r="G380" s="125" t="s">
        <v>162</v>
      </c>
      <c r="H380" s="125"/>
    </row>
    <row r="381" spans="2:12" ht="15.75" outlineLevel="1" thickBot="1" x14ac:dyDescent="0.3">
      <c r="B381" s="127">
        <f>B5</f>
        <v>100</v>
      </c>
      <c r="C381" s="140">
        <f t="shared" ref="B381:C445" si="56">C5</f>
        <v>150</v>
      </c>
      <c r="D381" s="141" t="b">
        <f>IF(AND('ANLAGE B6 Widerstandsfähigkeit '!$E$9="Hagelzone 2",'ANLAGE B6 Widerstandsfähigkeit '!$F$9=C381),B381)</f>
        <v>0</v>
      </c>
      <c r="E381" s="140"/>
      <c r="F381" s="172"/>
      <c r="G381" s="140"/>
      <c r="H381" s="194"/>
    </row>
    <row r="382" spans="2:12" ht="15.75" outlineLevel="1" thickBot="1" x14ac:dyDescent="0.3">
      <c r="B382" s="127">
        <f t="shared" si="56"/>
        <v>100</v>
      </c>
      <c r="C382" s="140">
        <f t="shared" si="56"/>
        <v>149</v>
      </c>
      <c r="D382" s="141" t="b">
        <f>IF(AND('ANLAGE B6 Widerstandsfähigkeit '!$E$9="Hagelzone 2",'ANLAGE B6 Widerstandsfähigkeit '!$F$9=C382),B382)</f>
        <v>0</v>
      </c>
      <c r="E382" s="140"/>
      <c r="F382" s="172"/>
      <c r="G382" s="140"/>
      <c r="H382" s="173"/>
    </row>
    <row r="383" spans="2:12" ht="15.75" outlineLevel="1" thickBot="1" x14ac:dyDescent="0.3">
      <c r="B383" s="127">
        <f t="shared" si="56"/>
        <v>100</v>
      </c>
      <c r="C383" s="140">
        <f t="shared" si="56"/>
        <v>148</v>
      </c>
      <c r="D383" s="141" t="b">
        <f>IF(AND('ANLAGE B6 Widerstandsfähigkeit '!$E$9="Hagelzone 2",'ANLAGE B6 Widerstandsfähigkeit '!$F$9=C383),B383)</f>
        <v>0</v>
      </c>
      <c r="E383" s="140"/>
      <c r="F383" s="172"/>
      <c r="G383" s="140"/>
      <c r="H383" s="173"/>
    </row>
    <row r="384" spans="2:12" ht="15.75" outlineLevel="1" thickBot="1" x14ac:dyDescent="0.3">
      <c r="B384" s="127">
        <f t="shared" si="56"/>
        <v>100</v>
      </c>
      <c r="C384" s="140">
        <f t="shared" si="56"/>
        <v>147</v>
      </c>
      <c r="D384" s="141" t="b">
        <f>IF(AND('ANLAGE B6 Widerstandsfähigkeit '!$E$9="Hagelzone 2",'ANLAGE B6 Widerstandsfähigkeit '!$F$9=C384),B384)</f>
        <v>0</v>
      </c>
      <c r="E384" s="140"/>
      <c r="F384" s="172"/>
      <c r="G384" s="140"/>
      <c r="H384" s="173"/>
    </row>
    <row r="385" spans="2:8" ht="15.75" outlineLevel="1" thickBot="1" x14ac:dyDescent="0.3">
      <c r="B385" s="127">
        <f t="shared" si="56"/>
        <v>100</v>
      </c>
      <c r="C385" s="140">
        <f t="shared" si="56"/>
        <v>146</v>
      </c>
      <c r="D385" s="141" t="b">
        <f>IF(AND('ANLAGE B6 Widerstandsfähigkeit '!$E$9="Hagelzone 2",'ANLAGE B6 Widerstandsfähigkeit '!$F$9=C385),B385)</f>
        <v>0</v>
      </c>
      <c r="E385" s="140"/>
      <c r="F385" s="172"/>
      <c r="G385" s="140"/>
      <c r="H385" s="173"/>
    </row>
    <row r="386" spans="2:8" ht="15.75" outlineLevel="1" thickBot="1" x14ac:dyDescent="0.3">
      <c r="B386" s="127">
        <f t="shared" si="56"/>
        <v>100</v>
      </c>
      <c r="C386" s="140">
        <f t="shared" si="56"/>
        <v>145</v>
      </c>
      <c r="D386" s="141" t="b">
        <f>IF(AND('ANLAGE B6 Widerstandsfähigkeit '!$E$9="Hagelzone 2",'ANLAGE B6 Widerstandsfähigkeit '!$F$9=C386),B386)</f>
        <v>0</v>
      </c>
      <c r="E386" s="140"/>
      <c r="F386" s="172"/>
      <c r="G386" s="140"/>
      <c r="H386" s="173"/>
    </row>
    <row r="387" spans="2:8" ht="15.75" outlineLevel="1" thickBot="1" x14ac:dyDescent="0.3">
      <c r="B387" s="127">
        <f t="shared" si="56"/>
        <v>100</v>
      </c>
      <c r="C387" s="140">
        <f t="shared" si="56"/>
        <v>144</v>
      </c>
      <c r="D387" s="141" t="b">
        <f>IF(AND('ANLAGE B6 Widerstandsfähigkeit '!$E$9="Hagelzone 2",'ANLAGE B6 Widerstandsfähigkeit '!$F$9=C387),B387)</f>
        <v>0</v>
      </c>
      <c r="E387" s="140"/>
      <c r="F387" s="172"/>
      <c r="G387" s="140"/>
      <c r="H387" s="173"/>
    </row>
    <row r="388" spans="2:8" ht="15.75" outlineLevel="1" thickBot="1" x14ac:dyDescent="0.3">
      <c r="B388" s="127">
        <f t="shared" si="56"/>
        <v>100</v>
      </c>
      <c r="C388" s="140">
        <f t="shared" si="56"/>
        <v>143</v>
      </c>
      <c r="D388" s="141" t="b">
        <f>IF(AND('ANLAGE B6 Widerstandsfähigkeit '!$E$9="Hagelzone 2",'ANLAGE B6 Widerstandsfähigkeit '!$F$9=C388),B388)</f>
        <v>0</v>
      </c>
      <c r="E388" s="140"/>
      <c r="F388" s="172"/>
      <c r="G388" s="140"/>
      <c r="H388" s="173"/>
    </row>
    <row r="389" spans="2:8" ht="15.75" outlineLevel="1" thickBot="1" x14ac:dyDescent="0.3">
      <c r="B389" s="127">
        <f t="shared" si="56"/>
        <v>100</v>
      </c>
      <c r="C389" s="140">
        <f t="shared" si="56"/>
        <v>142</v>
      </c>
      <c r="D389" s="141" t="b">
        <f>IF(AND('ANLAGE B6 Widerstandsfähigkeit '!$E$9="Hagelzone 2",'ANLAGE B6 Widerstandsfähigkeit '!$F$9=C389),B389)</f>
        <v>0</v>
      </c>
      <c r="E389" s="140"/>
      <c r="F389" s="172"/>
      <c r="G389" s="140"/>
      <c r="H389" s="173"/>
    </row>
    <row r="390" spans="2:8" ht="15.75" outlineLevel="1" thickBot="1" x14ac:dyDescent="0.3">
      <c r="B390" s="127">
        <f t="shared" si="56"/>
        <v>100</v>
      </c>
      <c r="C390" s="140">
        <f t="shared" si="56"/>
        <v>141</v>
      </c>
      <c r="D390" s="141" t="b">
        <f>IF(AND('ANLAGE B6 Widerstandsfähigkeit '!$E$9="Hagelzone 2",'ANLAGE B6 Widerstandsfähigkeit '!$F$9=C390),B390)</f>
        <v>0</v>
      </c>
      <c r="E390" s="140"/>
      <c r="F390" s="172"/>
      <c r="G390" s="140"/>
      <c r="H390" s="173"/>
    </row>
    <row r="391" spans="2:8" ht="15.75" outlineLevel="1" thickBot="1" x14ac:dyDescent="0.3">
      <c r="B391" s="127">
        <f t="shared" si="56"/>
        <v>100</v>
      </c>
      <c r="C391" s="140">
        <f t="shared" si="56"/>
        <v>140</v>
      </c>
      <c r="D391" s="141" t="b">
        <f>IF(AND('ANLAGE B6 Widerstandsfähigkeit '!$E$9="Hagelzone 2",'ANLAGE B6 Widerstandsfähigkeit '!$F$9=C391),B391)</f>
        <v>0</v>
      </c>
      <c r="E391" s="140"/>
      <c r="F391" s="172"/>
      <c r="G391" s="140"/>
      <c r="H391" s="173"/>
    </row>
    <row r="392" spans="2:8" ht="15.75" outlineLevel="1" thickBot="1" x14ac:dyDescent="0.3">
      <c r="B392" s="127">
        <f t="shared" si="56"/>
        <v>100</v>
      </c>
      <c r="C392" s="140">
        <f t="shared" si="56"/>
        <v>139</v>
      </c>
      <c r="D392" s="141" t="b">
        <f>IF(AND('ANLAGE B6 Widerstandsfähigkeit '!$E$9="Hagelzone 2",'ANLAGE B6 Widerstandsfähigkeit '!$F$9=C392),B392)</f>
        <v>0</v>
      </c>
      <c r="E392" s="140"/>
      <c r="F392" s="172"/>
      <c r="G392" s="140"/>
      <c r="H392" s="173"/>
    </row>
    <row r="393" spans="2:8" ht="15.75" outlineLevel="1" thickBot="1" x14ac:dyDescent="0.3">
      <c r="B393" s="127">
        <f t="shared" si="56"/>
        <v>100</v>
      </c>
      <c r="C393" s="140">
        <f t="shared" si="56"/>
        <v>138</v>
      </c>
      <c r="D393" s="141" t="b">
        <f>IF(AND('ANLAGE B6 Widerstandsfähigkeit '!$E$9="Hagelzone 2",'ANLAGE B6 Widerstandsfähigkeit '!$F$9=C393),B393)</f>
        <v>0</v>
      </c>
      <c r="E393" s="140"/>
      <c r="F393" s="172"/>
      <c r="G393" s="140"/>
      <c r="H393" s="173"/>
    </row>
    <row r="394" spans="2:8" ht="15.75" outlineLevel="1" thickBot="1" x14ac:dyDescent="0.3">
      <c r="B394" s="127">
        <f t="shared" si="56"/>
        <v>100</v>
      </c>
      <c r="C394" s="140">
        <f t="shared" si="56"/>
        <v>137</v>
      </c>
      <c r="D394" s="141" t="b">
        <f>IF(AND('ANLAGE B6 Widerstandsfähigkeit '!$E$9="Hagelzone 2",'ANLAGE B6 Widerstandsfähigkeit '!$F$9=C394),B394)</f>
        <v>0</v>
      </c>
      <c r="E394" s="140"/>
      <c r="F394" s="172"/>
      <c r="G394" s="140"/>
      <c r="H394" s="173"/>
    </row>
    <row r="395" spans="2:8" ht="15.75" outlineLevel="1" thickBot="1" x14ac:dyDescent="0.3">
      <c r="B395" s="127">
        <f t="shared" si="56"/>
        <v>100</v>
      </c>
      <c r="C395" s="140">
        <f t="shared" si="56"/>
        <v>136</v>
      </c>
      <c r="D395" s="141" t="b">
        <f>IF(AND('ANLAGE B6 Widerstandsfähigkeit '!$E$9="Hagelzone 2",'ANLAGE B6 Widerstandsfähigkeit '!$F$9=C395),B395)</f>
        <v>0</v>
      </c>
      <c r="E395" s="140"/>
      <c r="F395" s="172"/>
      <c r="G395" s="140"/>
      <c r="H395" s="173"/>
    </row>
    <row r="396" spans="2:8" ht="15.75" outlineLevel="1" thickBot="1" x14ac:dyDescent="0.3">
      <c r="B396" s="127">
        <f t="shared" si="56"/>
        <v>100</v>
      </c>
      <c r="C396" s="140">
        <f t="shared" si="56"/>
        <v>135</v>
      </c>
      <c r="D396" s="141" t="b">
        <f>IF(AND('ANLAGE B6 Widerstandsfähigkeit '!$E$9="Hagelzone 2",'ANLAGE B6 Widerstandsfähigkeit '!$F$9=C396),B396)</f>
        <v>0</v>
      </c>
      <c r="E396" s="140"/>
      <c r="F396" s="172"/>
      <c r="G396" s="140"/>
      <c r="H396" s="173"/>
    </row>
    <row r="397" spans="2:8" ht="15.75" outlineLevel="1" thickBot="1" x14ac:dyDescent="0.3">
      <c r="B397" s="127">
        <f t="shared" si="56"/>
        <v>100</v>
      </c>
      <c r="C397" s="140">
        <f t="shared" si="56"/>
        <v>134</v>
      </c>
      <c r="D397" s="141" t="b">
        <f>IF(AND('ANLAGE B6 Widerstandsfähigkeit '!$E$9="Hagelzone 2",'ANLAGE B6 Widerstandsfähigkeit '!$F$9=C397),B397)</f>
        <v>0</v>
      </c>
      <c r="E397" s="140"/>
      <c r="F397" s="172"/>
      <c r="G397" s="140"/>
      <c r="H397" s="173"/>
    </row>
    <row r="398" spans="2:8" ht="15.75" outlineLevel="1" thickBot="1" x14ac:dyDescent="0.3">
      <c r="B398" s="127">
        <f t="shared" si="56"/>
        <v>100</v>
      </c>
      <c r="C398" s="140">
        <f t="shared" si="56"/>
        <v>133</v>
      </c>
      <c r="D398" s="141" t="b">
        <f>IF(AND('ANLAGE B6 Widerstandsfähigkeit '!$E$9="Hagelzone 2",'ANLAGE B6 Widerstandsfähigkeit '!$F$9=C398),B398)</f>
        <v>0</v>
      </c>
      <c r="E398" s="140"/>
      <c r="F398" s="172"/>
      <c r="G398" s="140"/>
      <c r="H398" s="173"/>
    </row>
    <row r="399" spans="2:8" ht="15.75" outlineLevel="1" thickBot="1" x14ac:dyDescent="0.3">
      <c r="B399" s="127">
        <f t="shared" si="56"/>
        <v>100</v>
      </c>
      <c r="C399" s="140">
        <f t="shared" si="56"/>
        <v>132</v>
      </c>
      <c r="D399" s="141" t="b">
        <f>IF(AND('ANLAGE B6 Widerstandsfähigkeit '!$E$9="Hagelzone 2",'ANLAGE B6 Widerstandsfähigkeit '!$F$9=C399),B399)</f>
        <v>0</v>
      </c>
      <c r="E399" s="140"/>
      <c r="F399" s="172"/>
      <c r="G399" s="140"/>
      <c r="H399" s="173"/>
    </row>
    <row r="400" spans="2:8" ht="15.75" outlineLevel="1" thickBot="1" x14ac:dyDescent="0.3">
      <c r="B400" s="127">
        <f t="shared" si="56"/>
        <v>100</v>
      </c>
      <c r="C400" s="140">
        <f t="shared" si="56"/>
        <v>131</v>
      </c>
      <c r="D400" s="141" t="b">
        <f>IF(AND('ANLAGE B6 Widerstandsfähigkeit '!$E$9="Hagelzone 2",'ANLAGE B6 Widerstandsfähigkeit '!$F$9=C400),B400)</f>
        <v>0</v>
      </c>
      <c r="E400" s="140"/>
      <c r="F400" s="172"/>
      <c r="G400" s="140"/>
      <c r="H400" s="173"/>
    </row>
    <row r="401" spans="2:8" ht="15.75" outlineLevel="1" thickBot="1" x14ac:dyDescent="0.3">
      <c r="B401" s="127">
        <f t="shared" si="56"/>
        <v>100</v>
      </c>
      <c r="C401" s="140">
        <f t="shared" si="56"/>
        <v>130</v>
      </c>
      <c r="D401" s="141" t="b">
        <f>IF(AND('ANLAGE B6 Widerstandsfähigkeit '!$E$9="Hagelzone 2",'ANLAGE B6 Widerstandsfähigkeit '!$F$9=C401),B401)</f>
        <v>0</v>
      </c>
      <c r="E401" s="140">
        <f t="shared" ref="E401" si="57">E25</f>
        <v>150</v>
      </c>
      <c r="F401" s="141" t="b">
        <f>IF(AND('ANLAGE B6 Widerstandsfähigkeit '!$E$9="Hagelzone 3",'ANLAGE B6 Widerstandsfähigkeit '!$F$9=E401),B401)</f>
        <v>0</v>
      </c>
      <c r="G401" s="140"/>
      <c r="H401" s="173"/>
    </row>
    <row r="402" spans="2:8" ht="15.75" outlineLevel="1" thickBot="1" x14ac:dyDescent="0.3">
      <c r="B402" s="127">
        <f t="shared" si="56"/>
        <v>100</v>
      </c>
      <c r="C402" s="140">
        <f t="shared" si="56"/>
        <v>129</v>
      </c>
      <c r="D402" s="141" t="b">
        <f>IF(AND('ANLAGE B6 Widerstandsfähigkeit '!$E$9="Hagelzone 2",'ANLAGE B6 Widerstandsfähigkeit '!$F$9=C402),B402)</f>
        <v>0</v>
      </c>
      <c r="E402" s="140">
        <f t="shared" ref="E402" si="58">E26</f>
        <v>149</v>
      </c>
      <c r="F402" s="141" t="b">
        <f>IF(AND('ANLAGE B6 Widerstandsfähigkeit '!$E$9="Hagelzone 3",'ANLAGE B6 Widerstandsfähigkeit '!$F$9=E402),B402)</f>
        <v>0</v>
      </c>
      <c r="G402" s="140"/>
      <c r="H402" s="173"/>
    </row>
    <row r="403" spans="2:8" ht="15.75" outlineLevel="1" thickBot="1" x14ac:dyDescent="0.3">
      <c r="B403" s="127">
        <f t="shared" si="56"/>
        <v>100</v>
      </c>
      <c r="C403" s="140">
        <f t="shared" si="56"/>
        <v>128</v>
      </c>
      <c r="D403" s="141" t="b">
        <f>IF(AND('ANLAGE B6 Widerstandsfähigkeit '!$E$9="Hagelzone 2",'ANLAGE B6 Widerstandsfähigkeit '!$F$9=C403),B403)</f>
        <v>0</v>
      </c>
      <c r="E403" s="140">
        <f t="shared" ref="E403" si="59">E27</f>
        <v>148</v>
      </c>
      <c r="F403" s="141" t="b">
        <f>IF(AND('ANLAGE B6 Widerstandsfähigkeit '!$E$9="Hagelzone 3",'ANLAGE B6 Widerstandsfähigkeit '!$F$9=E403),B403)</f>
        <v>0</v>
      </c>
      <c r="G403" s="140"/>
      <c r="H403" s="173"/>
    </row>
    <row r="404" spans="2:8" ht="15.75" outlineLevel="1" thickBot="1" x14ac:dyDescent="0.3">
      <c r="B404" s="127">
        <f t="shared" si="56"/>
        <v>100</v>
      </c>
      <c r="C404" s="140">
        <f t="shared" si="56"/>
        <v>127</v>
      </c>
      <c r="D404" s="141" t="b">
        <f>IF(AND('ANLAGE B6 Widerstandsfähigkeit '!$E$9="Hagelzone 2",'ANLAGE B6 Widerstandsfähigkeit '!$F$9=C404),B404)</f>
        <v>0</v>
      </c>
      <c r="E404" s="140">
        <f t="shared" ref="E404" si="60">E28</f>
        <v>147</v>
      </c>
      <c r="F404" s="141" t="b">
        <f>IF(AND('ANLAGE B6 Widerstandsfähigkeit '!$E$9="Hagelzone 3",'ANLAGE B6 Widerstandsfähigkeit '!$F$9=E404),B404)</f>
        <v>0</v>
      </c>
      <c r="G404" s="140"/>
      <c r="H404" s="173"/>
    </row>
    <row r="405" spans="2:8" ht="15.75" outlineLevel="1" thickBot="1" x14ac:dyDescent="0.3">
      <c r="B405" s="127">
        <f t="shared" si="56"/>
        <v>100</v>
      </c>
      <c r="C405" s="140">
        <f t="shared" si="56"/>
        <v>126</v>
      </c>
      <c r="D405" s="141" t="b">
        <f>IF(AND('ANLAGE B6 Widerstandsfähigkeit '!$E$9="Hagelzone 2",'ANLAGE B6 Widerstandsfähigkeit '!$F$9=C405),B405)</f>
        <v>0</v>
      </c>
      <c r="E405" s="140">
        <f t="shared" ref="E405" si="61">E29</f>
        <v>146</v>
      </c>
      <c r="F405" s="141" t="b">
        <f>IF(AND('ANLAGE B6 Widerstandsfähigkeit '!$E$9="Hagelzone 3",'ANLAGE B6 Widerstandsfähigkeit '!$F$9=E405),B405)</f>
        <v>0</v>
      </c>
      <c r="G405" s="140"/>
      <c r="H405" s="173"/>
    </row>
    <row r="406" spans="2:8" ht="15.75" outlineLevel="1" thickBot="1" x14ac:dyDescent="0.3">
      <c r="B406" s="127">
        <f t="shared" si="56"/>
        <v>100</v>
      </c>
      <c r="C406" s="140">
        <f t="shared" si="56"/>
        <v>125</v>
      </c>
      <c r="D406" s="141" t="b">
        <f>IF(AND('ANLAGE B6 Widerstandsfähigkeit '!$E$9="Hagelzone 2",'ANLAGE B6 Widerstandsfähigkeit '!$F$9=C406),B406)</f>
        <v>0</v>
      </c>
      <c r="E406" s="140">
        <f t="shared" ref="E406" si="62">E30</f>
        <v>145</v>
      </c>
      <c r="F406" s="141" t="b">
        <f>IF(AND('ANLAGE B6 Widerstandsfähigkeit '!$E$9="Hagelzone 3",'ANLAGE B6 Widerstandsfähigkeit '!$F$9=E406),B406)</f>
        <v>0</v>
      </c>
      <c r="G406" s="140"/>
      <c r="H406" s="173"/>
    </row>
    <row r="407" spans="2:8" ht="15.75" outlineLevel="1" thickBot="1" x14ac:dyDescent="0.3">
      <c r="B407" s="127">
        <f t="shared" si="56"/>
        <v>100</v>
      </c>
      <c r="C407" s="140">
        <f t="shared" si="56"/>
        <v>124</v>
      </c>
      <c r="D407" s="141" t="b">
        <f>IF(AND('ANLAGE B6 Widerstandsfähigkeit '!$E$9="Hagelzone 2",'ANLAGE B6 Widerstandsfähigkeit '!$F$9=C407),B407)</f>
        <v>0</v>
      </c>
      <c r="E407" s="140">
        <f t="shared" ref="E407" si="63">E31</f>
        <v>144</v>
      </c>
      <c r="F407" s="141" t="b">
        <f>IF(AND('ANLAGE B6 Widerstandsfähigkeit '!$E$9="Hagelzone 3",'ANLAGE B6 Widerstandsfähigkeit '!$F$9=E407),B407)</f>
        <v>0</v>
      </c>
      <c r="G407" s="140"/>
      <c r="H407" s="173"/>
    </row>
    <row r="408" spans="2:8" ht="15.75" outlineLevel="1" thickBot="1" x14ac:dyDescent="0.3">
      <c r="B408" s="127">
        <f t="shared" si="56"/>
        <v>100</v>
      </c>
      <c r="C408" s="140">
        <f t="shared" si="56"/>
        <v>123</v>
      </c>
      <c r="D408" s="141" t="b">
        <f>IF(AND('ANLAGE B6 Widerstandsfähigkeit '!$E$9="Hagelzone 2",'ANLAGE B6 Widerstandsfähigkeit '!$F$9=C408),B408)</f>
        <v>0</v>
      </c>
      <c r="E408" s="140">
        <f t="shared" ref="E408" si="64">E32</f>
        <v>143</v>
      </c>
      <c r="F408" s="141" t="b">
        <f>IF(AND('ANLAGE B6 Widerstandsfähigkeit '!$E$9="Hagelzone 3",'ANLAGE B6 Widerstandsfähigkeit '!$F$9=E408),B408)</f>
        <v>0</v>
      </c>
      <c r="G408" s="140"/>
      <c r="H408" s="173"/>
    </row>
    <row r="409" spans="2:8" ht="15.75" outlineLevel="1" thickBot="1" x14ac:dyDescent="0.3">
      <c r="B409" s="127">
        <f t="shared" si="56"/>
        <v>100</v>
      </c>
      <c r="C409" s="140">
        <f t="shared" si="56"/>
        <v>122</v>
      </c>
      <c r="D409" s="141" t="b">
        <f>IF(AND('ANLAGE B6 Widerstandsfähigkeit '!$E$9="Hagelzone 2",'ANLAGE B6 Widerstandsfähigkeit '!$F$9=C409),B409)</f>
        <v>0</v>
      </c>
      <c r="E409" s="140">
        <f t="shared" ref="E409" si="65">E33</f>
        <v>142</v>
      </c>
      <c r="F409" s="141" t="b">
        <f>IF(AND('ANLAGE B6 Widerstandsfähigkeit '!$E$9="Hagelzone 3",'ANLAGE B6 Widerstandsfähigkeit '!$F$9=E409),B409)</f>
        <v>0</v>
      </c>
      <c r="G409" s="140"/>
      <c r="H409" s="173"/>
    </row>
    <row r="410" spans="2:8" ht="15.75" outlineLevel="1" thickBot="1" x14ac:dyDescent="0.3">
      <c r="B410" s="127">
        <f t="shared" si="56"/>
        <v>100</v>
      </c>
      <c r="C410" s="140">
        <f t="shared" si="56"/>
        <v>121</v>
      </c>
      <c r="D410" s="141" t="b">
        <f>IF(AND('ANLAGE B6 Widerstandsfähigkeit '!$E$9="Hagelzone 2",'ANLAGE B6 Widerstandsfähigkeit '!$F$9=C410),B410)</f>
        <v>0</v>
      </c>
      <c r="E410" s="140">
        <f t="shared" ref="E410" si="66">E34</f>
        <v>141</v>
      </c>
      <c r="F410" s="141" t="b">
        <f>IF(AND('ANLAGE B6 Widerstandsfähigkeit '!$E$9="Hagelzone 3",'ANLAGE B6 Widerstandsfähigkeit '!$F$9=E410),B410)</f>
        <v>0</v>
      </c>
      <c r="G410" s="140"/>
      <c r="H410" s="173"/>
    </row>
    <row r="411" spans="2:8" ht="15.75" outlineLevel="1" thickBot="1" x14ac:dyDescent="0.3">
      <c r="B411" s="127">
        <f t="shared" si="56"/>
        <v>100</v>
      </c>
      <c r="C411" s="140">
        <f t="shared" si="56"/>
        <v>120</v>
      </c>
      <c r="D411" s="141" t="b">
        <f>IF(AND('ANLAGE B6 Widerstandsfähigkeit '!$E$9="Hagelzone 2",'ANLAGE B6 Widerstandsfähigkeit '!$F$9=C411),B411)</f>
        <v>0</v>
      </c>
      <c r="E411" s="140">
        <f t="shared" ref="E411" si="67">E35</f>
        <v>140</v>
      </c>
      <c r="F411" s="141" t="b">
        <f>IF(AND('ANLAGE B6 Widerstandsfähigkeit '!$E$9="Hagelzone 3",'ANLAGE B6 Widerstandsfähigkeit '!$F$9=E411),B411)</f>
        <v>0</v>
      </c>
      <c r="G411" s="140">
        <f t="shared" ref="G411" si="68">G35</f>
        <v>150</v>
      </c>
      <c r="H411" s="141" t="b">
        <f>IF(AND('ANLAGE B6 Widerstandsfähigkeit '!$E$9="Hagelzone 4 und 5",'ANLAGE B6 Widerstandsfähigkeit '!$F$9=G411),B411)</f>
        <v>0</v>
      </c>
    </row>
    <row r="412" spans="2:8" ht="15.75" outlineLevel="1" thickBot="1" x14ac:dyDescent="0.3">
      <c r="B412" s="127">
        <f t="shared" si="56"/>
        <v>100</v>
      </c>
      <c r="C412" s="140">
        <f t="shared" si="56"/>
        <v>119</v>
      </c>
      <c r="D412" s="141" t="b">
        <f>IF(AND('ANLAGE B6 Widerstandsfähigkeit '!$E$9="Hagelzone 2",'ANLAGE B6 Widerstandsfähigkeit '!$F$9=C412),B412)</f>
        <v>0</v>
      </c>
      <c r="E412" s="140">
        <f t="shared" ref="E412" si="69">E36</f>
        <v>139</v>
      </c>
      <c r="F412" s="141" t="b">
        <f>IF(AND('ANLAGE B6 Widerstandsfähigkeit '!$E$9="Hagelzone 3",'ANLAGE B6 Widerstandsfähigkeit '!$F$9=E412),B412)</f>
        <v>0</v>
      </c>
      <c r="G412" s="140">
        <f t="shared" ref="G412" si="70">G36</f>
        <v>149</v>
      </c>
      <c r="H412" s="141" t="b">
        <f>IF(AND('ANLAGE B6 Widerstandsfähigkeit '!$E$9="Hagelzone 4 und 5",'ANLAGE B6 Widerstandsfähigkeit '!$F$9=G412),B412)</f>
        <v>0</v>
      </c>
    </row>
    <row r="413" spans="2:8" ht="15.75" outlineLevel="1" thickBot="1" x14ac:dyDescent="0.3">
      <c r="B413" s="127">
        <f t="shared" si="56"/>
        <v>100</v>
      </c>
      <c r="C413" s="140">
        <f t="shared" si="56"/>
        <v>118</v>
      </c>
      <c r="D413" s="141" t="b">
        <f>IF(AND('ANLAGE B6 Widerstandsfähigkeit '!$E$9="Hagelzone 2",'ANLAGE B6 Widerstandsfähigkeit '!$F$9=C413),B413)</f>
        <v>0</v>
      </c>
      <c r="E413" s="140">
        <f t="shared" ref="E413" si="71">E37</f>
        <v>138</v>
      </c>
      <c r="F413" s="141" t="b">
        <f>IF(AND('ANLAGE B6 Widerstandsfähigkeit '!$E$9="Hagelzone 3",'ANLAGE B6 Widerstandsfähigkeit '!$F$9=E413),B413)</f>
        <v>0</v>
      </c>
      <c r="G413" s="140">
        <f t="shared" ref="G413" si="72">G37</f>
        <v>148</v>
      </c>
      <c r="H413" s="141" t="b">
        <f>IF(AND('ANLAGE B6 Widerstandsfähigkeit '!$E$9="Hagelzone 4 und 5",'ANLAGE B6 Widerstandsfähigkeit '!$F$9=G413),B413)</f>
        <v>0</v>
      </c>
    </row>
    <row r="414" spans="2:8" ht="15.75" outlineLevel="1" thickBot="1" x14ac:dyDescent="0.3">
      <c r="B414" s="127">
        <f t="shared" si="56"/>
        <v>100</v>
      </c>
      <c r="C414" s="140">
        <f t="shared" si="56"/>
        <v>117</v>
      </c>
      <c r="D414" s="141" t="b">
        <f>IF(AND('ANLAGE B6 Widerstandsfähigkeit '!$E$9="Hagelzone 2",'ANLAGE B6 Widerstandsfähigkeit '!$F$9=C414),B414)</f>
        <v>0</v>
      </c>
      <c r="E414" s="140">
        <f t="shared" ref="E414" si="73">E38</f>
        <v>137</v>
      </c>
      <c r="F414" s="141" t="b">
        <f>IF(AND('ANLAGE B6 Widerstandsfähigkeit '!$E$9="Hagelzone 3",'ANLAGE B6 Widerstandsfähigkeit '!$F$9=E414),B414)</f>
        <v>0</v>
      </c>
      <c r="G414" s="140">
        <f t="shared" ref="G414" si="74">G38</f>
        <v>147</v>
      </c>
      <c r="H414" s="141" t="b">
        <f>IF(AND('ANLAGE B6 Widerstandsfähigkeit '!$E$9="Hagelzone 4 und 5",'ANLAGE B6 Widerstandsfähigkeit '!$F$9=G414),B414)</f>
        <v>0</v>
      </c>
    </row>
    <row r="415" spans="2:8" ht="15.75" outlineLevel="1" thickBot="1" x14ac:dyDescent="0.3">
      <c r="B415" s="127">
        <f t="shared" si="56"/>
        <v>100</v>
      </c>
      <c r="C415" s="140">
        <f t="shared" si="56"/>
        <v>116</v>
      </c>
      <c r="D415" s="141" t="b">
        <f>IF(AND('ANLAGE B6 Widerstandsfähigkeit '!$E$9="Hagelzone 2",'ANLAGE B6 Widerstandsfähigkeit '!$F$9=C415),B415)</f>
        <v>0</v>
      </c>
      <c r="E415" s="140">
        <f t="shared" ref="E415" si="75">E39</f>
        <v>136</v>
      </c>
      <c r="F415" s="141" t="b">
        <f>IF(AND('ANLAGE B6 Widerstandsfähigkeit '!$E$9="Hagelzone 3",'ANLAGE B6 Widerstandsfähigkeit '!$F$9=E415),B415)</f>
        <v>0</v>
      </c>
      <c r="G415" s="140">
        <f t="shared" ref="G415" si="76">G39</f>
        <v>146</v>
      </c>
      <c r="H415" s="141" t="b">
        <f>IF(AND('ANLAGE B6 Widerstandsfähigkeit '!$E$9="Hagelzone 4 und 5",'ANLAGE B6 Widerstandsfähigkeit '!$F$9=G415),B415)</f>
        <v>0</v>
      </c>
    </row>
    <row r="416" spans="2:8" ht="15.75" outlineLevel="1" thickBot="1" x14ac:dyDescent="0.3">
      <c r="B416" s="127">
        <f t="shared" si="56"/>
        <v>100</v>
      </c>
      <c r="C416" s="140">
        <f t="shared" si="56"/>
        <v>115</v>
      </c>
      <c r="D416" s="141" t="b">
        <f>IF(AND('ANLAGE B6 Widerstandsfähigkeit '!$E$9="Hagelzone 2",'ANLAGE B6 Widerstandsfähigkeit '!$F$9=C416),B416)</f>
        <v>0</v>
      </c>
      <c r="E416" s="140">
        <f t="shared" ref="E416" si="77">E40</f>
        <v>135</v>
      </c>
      <c r="F416" s="141" t="b">
        <f>IF(AND('ANLAGE B6 Widerstandsfähigkeit '!$E$9="Hagelzone 3",'ANLAGE B6 Widerstandsfähigkeit '!$F$9=E416),B416)</f>
        <v>0</v>
      </c>
      <c r="G416" s="140">
        <f t="shared" ref="G416" si="78">G40</f>
        <v>145</v>
      </c>
      <c r="H416" s="141" t="b">
        <f>IF(AND('ANLAGE B6 Widerstandsfähigkeit '!$E$9="Hagelzone 4 und 5",'ANLAGE B6 Widerstandsfähigkeit '!$F$9=G416),B416)</f>
        <v>0</v>
      </c>
    </row>
    <row r="417" spans="2:8" ht="15.75" outlineLevel="1" thickBot="1" x14ac:dyDescent="0.3">
      <c r="B417" s="127">
        <f t="shared" si="56"/>
        <v>100</v>
      </c>
      <c r="C417" s="140">
        <f t="shared" si="56"/>
        <v>114</v>
      </c>
      <c r="D417" s="141" t="b">
        <f>IF(AND('ANLAGE B6 Widerstandsfähigkeit '!$E$9="Hagelzone 2",'ANLAGE B6 Widerstandsfähigkeit '!$F$9=C417),B417)</f>
        <v>0</v>
      </c>
      <c r="E417" s="140">
        <f t="shared" ref="E417" si="79">E41</f>
        <v>134</v>
      </c>
      <c r="F417" s="141" t="b">
        <f>IF(AND('ANLAGE B6 Widerstandsfähigkeit '!$E$9="Hagelzone 3",'ANLAGE B6 Widerstandsfähigkeit '!$F$9=E417),B417)</f>
        <v>0</v>
      </c>
      <c r="G417" s="140">
        <f t="shared" ref="G417" si="80">G41</f>
        <v>144</v>
      </c>
      <c r="H417" s="141" t="b">
        <f>IF(AND('ANLAGE B6 Widerstandsfähigkeit '!$E$9="Hagelzone 4 und 5",'ANLAGE B6 Widerstandsfähigkeit '!$F$9=G417),B417)</f>
        <v>0</v>
      </c>
    </row>
    <row r="418" spans="2:8" ht="15.75" outlineLevel="1" thickBot="1" x14ac:dyDescent="0.3">
      <c r="B418" s="127">
        <f t="shared" si="56"/>
        <v>100</v>
      </c>
      <c r="C418" s="140">
        <f t="shared" si="56"/>
        <v>113</v>
      </c>
      <c r="D418" s="141" t="b">
        <f>IF(AND('ANLAGE B6 Widerstandsfähigkeit '!$E$9="Hagelzone 2",'ANLAGE B6 Widerstandsfähigkeit '!$F$9=C418),B418)</f>
        <v>0</v>
      </c>
      <c r="E418" s="140">
        <f t="shared" ref="E418" si="81">E42</f>
        <v>133</v>
      </c>
      <c r="F418" s="141" t="b">
        <f>IF(AND('ANLAGE B6 Widerstandsfähigkeit '!$E$9="Hagelzone 3",'ANLAGE B6 Widerstandsfähigkeit '!$F$9=E418),B418)</f>
        <v>0</v>
      </c>
      <c r="G418" s="140">
        <f t="shared" ref="G418" si="82">G42</f>
        <v>143</v>
      </c>
      <c r="H418" s="141" t="b">
        <f>IF(AND('ANLAGE B6 Widerstandsfähigkeit '!$E$9="Hagelzone 4 und 5",'ANLAGE B6 Widerstandsfähigkeit '!$F$9=G418),B418)</f>
        <v>0</v>
      </c>
    </row>
    <row r="419" spans="2:8" ht="15.75" outlineLevel="1" thickBot="1" x14ac:dyDescent="0.3">
      <c r="B419" s="127">
        <f t="shared" si="56"/>
        <v>100</v>
      </c>
      <c r="C419" s="140">
        <f t="shared" si="56"/>
        <v>112</v>
      </c>
      <c r="D419" s="141" t="b">
        <f>IF(AND('ANLAGE B6 Widerstandsfähigkeit '!$E$9="Hagelzone 2",'ANLAGE B6 Widerstandsfähigkeit '!$F$9=C419),B419)</f>
        <v>0</v>
      </c>
      <c r="E419" s="140">
        <f t="shared" ref="E419" si="83">E43</f>
        <v>132</v>
      </c>
      <c r="F419" s="141" t="b">
        <f>IF(AND('ANLAGE B6 Widerstandsfähigkeit '!$E$9="Hagelzone 3",'ANLAGE B6 Widerstandsfähigkeit '!$F$9=E419),B419)</f>
        <v>0</v>
      </c>
      <c r="G419" s="140">
        <f t="shared" ref="G419" si="84">G43</f>
        <v>142</v>
      </c>
      <c r="H419" s="141" t="b">
        <f>IF(AND('ANLAGE B6 Widerstandsfähigkeit '!$E$9="Hagelzone 4 und 5",'ANLAGE B6 Widerstandsfähigkeit '!$F$9=G419),B419)</f>
        <v>0</v>
      </c>
    </row>
    <row r="420" spans="2:8" ht="15.75" outlineLevel="1" thickBot="1" x14ac:dyDescent="0.3">
      <c r="B420" s="127">
        <f t="shared" si="56"/>
        <v>100</v>
      </c>
      <c r="C420" s="140">
        <f t="shared" si="56"/>
        <v>111</v>
      </c>
      <c r="D420" s="141" t="b">
        <f>IF(AND('ANLAGE B6 Widerstandsfähigkeit '!$E$9="Hagelzone 2",'ANLAGE B6 Widerstandsfähigkeit '!$F$9=C420),B420)</f>
        <v>0</v>
      </c>
      <c r="E420" s="140">
        <f t="shared" ref="E420" si="85">E44</f>
        <v>131</v>
      </c>
      <c r="F420" s="141" t="b">
        <f>IF(AND('ANLAGE B6 Widerstandsfähigkeit '!$E$9="Hagelzone 3",'ANLAGE B6 Widerstandsfähigkeit '!$F$9=E420),B420)</f>
        <v>0</v>
      </c>
      <c r="G420" s="140">
        <f t="shared" ref="G420" si="86">G44</f>
        <v>141</v>
      </c>
      <c r="H420" s="141" t="b">
        <f>IF(AND('ANLAGE B6 Widerstandsfähigkeit '!$E$9="Hagelzone 4 und 5",'ANLAGE B6 Widerstandsfähigkeit '!$F$9=G420),B420)</f>
        <v>0</v>
      </c>
    </row>
    <row r="421" spans="2:8" ht="15.75" outlineLevel="1" thickBot="1" x14ac:dyDescent="0.3">
      <c r="B421" s="127">
        <f t="shared" si="56"/>
        <v>100</v>
      </c>
      <c r="C421" s="140">
        <f t="shared" si="56"/>
        <v>110</v>
      </c>
      <c r="D421" s="141" t="b">
        <f>IF(AND('ANLAGE B6 Widerstandsfähigkeit '!$E$9="Hagelzone 2",'ANLAGE B6 Widerstandsfähigkeit '!$F$9=C421),B421)</f>
        <v>0</v>
      </c>
      <c r="E421" s="140">
        <f t="shared" ref="E421" si="87">E45</f>
        <v>130</v>
      </c>
      <c r="F421" s="141" t="b">
        <f>IF(AND('ANLAGE B6 Widerstandsfähigkeit '!$E$9="Hagelzone 3",'ANLAGE B6 Widerstandsfähigkeit '!$F$9=E421),B421)</f>
        <v>0</v>
      </c>
      <c r="G421" s="140">
        <f t="shared" ref="G421" si="88">G45</f>
        <v>140</v>
      </c>
      <c r="H421" s="141" t="b">
        <f>IF(AND('ANLAGE B6 Widerstandsfähigkeit '!$E$9="Hagelzone 4 und 5",'ANLAGE B6 Widerstandsfähigkeit '!$F$9=G421),B421)</f>
        <v>0</v>
      </c>
    </row>
    <row r="422" spans="2:8" ht="15.75" outlineLevel="1" thickBot="1" x14ac:dyDescent="0.3">
      <c r="B422" s="127">
        <f t="shared" si="56"/>
        <v>100</v>
      </c>
      <c r="C422" s="140">
        <f t="shared" si="56"/>
        <v>109</v>
      </c>
      <c r="D422" s="141" t="b">
        <f>IF(AND('ANLAGE B6 Widerstandsfähigkeit '!$E$9="Hagelzone 2",'ANLAGE B6 Widerstandsfähigkeit '!$F$9=C422),B422)</f>
        <v>0</v>
      </c>
      <c r="E422" s="140">
        <f t="shared" ref="E422" si="89">E46</f>
        <v>129</v>
      </c>
      <c r="F422" s="141" t="b">
        <f>IF(AND('ANLAGE B6 Widerstandsfähigkeit '!$E$9="Hagelzone 3",'ANLAGE B6 Widerstandsfähigkeit '!$F$9=E422),B422)</f>
        <v>0</v>
      </c>
      <c r="G422" s="140">
        <f t="shared" ref="G422" si="90">G46</f>
        <v>139</v>
      </c>
      <c r="H422" s="141" t="b">
        <f>IF(AND('ANLAGE B6 Widerstandsfähigkeit '!$E$9="Hagelzone 4 und 5",'ANLAGE B6 Widerstandsfähigkeit '!$F$9=G422),B422)</f>
        <v>0</v>
      </c>
    </row>
    <row r="423" spans="2:8" ht="15.75" outlineLevel="1" thickBot="1" x14ac:dyDescent="0.3">
      <c r="B423" s="127">
        <f t="shared" si="56"/>
        <v>100</v>
      </c>
      <c r="C423" s="140">
        <f t="shared" si="56"/>
        <v>108</v>
      </c>
      <c r="D423" s="141" t="b">
        <f>IF(AND('ANLAGE B6 Widerstandsfähigkeit '!$E$9="Hagelzone 2",'ANLAGE B6 Widerstandsfähigkeit '!$F$9=C423),B423)</f>
        <v>0</v>
      </c>
      <c r="E423" s="140">
        <f t="shared" ref="E423" si="91">E47</f>
        <v>128</v>
      </c>
      <c r="F423" s="141" t="b">
        <f>IF(AND('ANLAGE B6 Widerstandsfähigkeit '!$E$9="Hagelzone 3",'ANLAGE B6 Widerstandsfähigkeit '!$F$9=E423),B423)</f>
        <v>0</v>
      </c>
      <c r="G423" s="140">
        <f t="shared" ref="G423" si="92">G47</f>
        <v>138</v>
      </c>
      <c r="H423" s="141" t="b">
        <f>IF(AND('ANLAGE B6 Widerstandsfähigkeit '!$E$9="Hagelzone 4 und 5",'ANLAGE B6 Widerstandsfähigkeit '!$F$9=G423),B423)</f>
        <v>0</v>
      </c>
    </row>
    <row r="424" spans="2:8" ht="15.75" outlineLevel="1" thickBot="1" x14ac:dyDescent="0.3">
      <c r="B424" s="127">
        <f t="shared" si="56"/>
        <v>100</v>
      </c>
      <c r="C424" s="140">
        <f t="shared" si="56"/>
        <v>107</v>
      </c>
      <c r="D424" s="141" t="b">
        <f>IF(AND('ANLAGE B6 Widerstandsfähigkeit '!$E$9="Hagelzone 2",'ANLAGE B6 Widerstandsfähigkeit '!$F$9=C424),B424)</f>
        <v>0</v>
      </c>
      <c r="E424" s="140">
        <f t="shared" ref="E424" si="93">E48</f>
        <v>127</v>
      </c>
      <c r="F424" s="141" t="b">
        <f>IF(AND('ANLAGE B6 Widerstandsfähigkeit '!$E$9="Hagelzone 3",'ANLAGE B6 Widerstandsfähigkeit '!$F$9=E424),B424)</f>
        <v>0</v>
      </c>
      <c r="G424" s="140">
        <f t="shared" ref="G424" si="94">G48</f>
        <v>137</v>
      </c>
      <c r="H424" s="141" t="b">
        <f>IF(AND('ANLAGE B6 Widerstandsfähigkeit '!$E$9="Hagelzone 4 und 5",'ANLAGE B6 Widerstandsfähigkeit '!$F$9=G424),B424)</f>
        <v>0</v>
      </c>
    </row>
    <row r="425" spans="2:8" ht="15.75" outlineLevel="1" thickBot="1" x14ac:dyDescent="0.3">
      <c r="B425" s="127">
        <f t="shared" si="56"/>
        <v>100</v>
      </c>
      <c r="C425" s="140">
        <f t="shared" si="56"/>
        <v>106</v>
      </c>
      <c r="D425" s="141" t="b">
        <f>IF(AND('ANLAGE B6 Widerstandsfähigkeit '!$E$9="Hagelzone 2",'ANLAGE B6 Widerstandsfähigkeit '!$F$9=C425),B425)</f>
        <v>0</v>
      </c>
      <c r="E425" s="140">
        <f t="shared" ref="E425" si="95">E49</f>
        <v>126</v>
      </c>
      <c r="F425" s="141" t="b">
        <f>IF(AND('ANLAGE B6 Widerstandsfähigkeit '!$E$9="Hagelzone 3",'ANLAGE B6 Widerstandsfähigkeit '!$F$9=E425),B425)</f>
        <v>0</v>
      </c>
      <c r="G425" s="140">
        <f t="shared" ref="G425" si="96">G49</f>
        <v>136</v>
      </c>
      <c r="H425" s="141" t="b">
        <f>IF(AND('ANLAGE B6 Widerstandsfähigkeit '!$E$9="Hagelzone 4 und 5",'ANLAGE B6 Widerstandsfähigkeit '!$F$9=G425),B425)</f>
        <v>0</v>
      </c>
    </row>
    <row r="426" spans="2:8" ht="15.75" outlineLevel="1" thickBot="1" x14ac:dyDescent="0.3">
      <c r="B426" s="127">
        <f t="shared" si="56"/>
        <v>100</v>
      </c>
      <c r="C426" s="140">
        <f t="shared" si="56"/>
        <v>105</v>
      </c>
      <c r="D426" s="141" t="b">
        <f>IF(AND('ANLAGE B6 Widerstandsfähigkeit '!$E$9="Hagelzone 2",'ANLAGE B6 Widerstandsfähigkeit '!$F$9=C426),B426)</f>
        <v>0</v>
      </c>
      <c r="E426" s="140">
        <f t="shared" ref="E426" si="97">E50</f>
        <v>125</v>
      </c>
      <c r="F426" s="141" t="b">
        <f>IF(AND('ANLAGE B6 Widerstandsfähigkeit '!$E$9="Hagelzone 3",'ANLAGE B6 Widerstandsfähigkeit '!$F$9=E426),B426)</f>
        <v>0</v>
      </c>
      <c r="G426" s="140">
        <f t="shared" ref="G426" si="98">G50</f>
        <v>135</v>
      </c>
      <c r="H426" s="141" t="b">
        <f>IF(AND('ANLAGE B6 Widerstandsfähigkeit '!$E$9="Hagelzone 4 und 5",'ANLAGE B6 Widerstandsfähigkeit '!$F$9=G426),B426)</f>
        <v>0</v>
      </c>
    </row>
    <row r="427" spans="2:8" ht="15.75" outlineLevel="1" thickBot="1" x14ac:dyDescent="0.3">
      <c r="B427" s="127">
        <f t="shared" si="56"/>
        <v>100</v>
      </c>
      <c r="C427" s="140">
        <f t="shared" si="56"/>
        <v>104</v>
      </c>
      <c r="D427" s="141" t="b">
        <f>IF(AND('ANLAGE B6 Widerstandsfähigkeit '!$E$9="Hagelzone 2",'ANLAGE B6 Widerstandsfähigkeit '!$F$9=C427),B427)</f>
        <v>0</v>
      </c>
      <c r="E427" s="140">
        <f t="shared" ref="E427" si="99">E51</f>
        <v>124</v>
      </c>
      <c r="F427" s="141" t="b">
        <f>IF(AND('ANLAGE B6 Widerstandsfähigkeit '!$E$9="Hagelzone 3",'ANLAGE B6 Widerstandsfähigkeit '!$F$9=E427),B427)</f>
        <v>0</v>
      </c>
      <c r="G427" s="140">
        <f t="shared" ref="G427" si="100">G51</f>
        <v>134</v>
      </c>
      <c r="H427" s="141" t="b">
        <f>IF(AND('ANLAGE B6 Widerstandsfähigkeit '!$E$9="Hagelzone 4 und 5",'ANLAGE B6 Widerstandsfähigkeit '!$F$9=G427),B427)</f>
        <v>0</v>
      </c>
    </row>
    <row r="428" spans="2:8" ht="15.75" thickBot="1" x14ac:dyDescent="0.3">
      <c r="B428" s="127">
        <f t="shared" si="56"/>
        <v>100</v>
      </c>
      <c r="C428" s="140">
        <f t="shared" si="56"/>
        <v>103</v>
      </c>
      <c r="D428" s="141" t="b">
        <f>IF(AND('ANLAGE B6 Widerstandsfähigkeit '!$E$9="Hagelzone 2",'ANLAGE B6 Widerstandsfähigkeit '!$F$9=C428),B428)</f>
        <v>0</v>
      </c>
      <c r="E428" s="140">
        <f t="shared" ref="E428" si="101">E52</f>
        <v>123</v>
      </c>
      <c r="F428" s="141" t="b">
        <f>IF(AND('ANLAGE B6 Widerstandsfähigkeit '!$E$9="Hagelzone 3",'ANLAGE B6 Widerstandsfähigkeit '!$F$9=E428),B428)</f>
        <v>0</v>
      </c>
      <c r="G428" s="140">
        <f t="shared" ref="G428" si="102">G52</f>
        <v>133</v>
      </c>
      <c r="H428" s="141" t="b">
        <f>IF(AND('ANLAGE B6 Widerstandsfähigkeit '!$E$9="Hagelzone 4 und 5",'ANLAGE B6 Widerstandsfähigkeit '!$F$9=G428),B428)</f>
        <v>0</v>
      </c>
    </row>
    <row r="429" spans="2:8" ht="15.75" thickBot="1" x14ac:dyDescent="0.3">
      <c r="B429" s="127">
        <f t="shared" si="56"/>
        <v>100</v>
      </c>
      <c r="C429" s="140">
        <f t="shared" si="56"/>
        <v>102</v>
      </c>
      <c r="D429" s="141" t="b">
        <f>IF(AND('ANLAGE B6 Widerstandsfähigkeit '!$E$9="Hagelzone 2",'ANLAGE B6 Widerstandsfähigkeit '!$F$9=C429),B429)</f>
        <v>0</v>
      </c>
      <c r="E429" s="140">
        <f t="shared" ref="E429" si="103">E53</f>
        <v>122</v>
      </c>
      <c r="F429" s="141" t="b">
        <f>IF(AND('ANLAGE B6 Widerstandsfähigkeit '!$E$9="Hagelzone 3",'ANLAGE B6 Widerstandsfähigkeit '!$F$9=E429),B429)</f>
        <v>0</v>
      </c>
      <c r="G429" s="140">
        <f t="shared" ref="G429" si="104">G53</f>
        <v>132</v>
      </c>
      <c r="H429" s="141" t="b">
        <f>IF(AND('ANLAGE B6 Widerstandsfähigkeit '!$E$9="Hagelzone 4 und 5",'ANLAGE B6 Widerstandsfähigkeit '!$F$9=G429),B429)</f>
        <v>0</v>
      </c>
    </row>
    <row r="430" spans="2:8" ht="15.75" thickBot="1" x14ac:dyDescent="0.3">
      <c r="B430" s="127">
        <f t="shared" si="56"/>
        <v>100</v>
      </c>
      <c r="C430" s="140">
        <f t="shared" si="56"/>
        <v>101</v>
      </c>
      <c r="D430" s="141" t="b">
        <f>IF(AND('ANLAGE B6 Widerstandsfähigkeit '!$E$9="Hagelzone 2",'ANLAGE B6 Widerstandsfähigkeit '!$F$9=C430),B430)</f>
        <v>0</v>
      </c>
      <c r="E430" s="140">
        <f t="shared" ref="E430" si="105">E54</f>
        <v>121</v>
      </c>
      <c r="F430" s="141" t="b">
        <f>IF(AND('ANLAGE B6 Widerstandsfähigkeit '!$E$9="Hagelzone 3",'ANLAGE B6 Widerstandsfähigkeit '!$F$9=E430),B430)</f>
        <v>0</v>
      </c>
      <c r="G430" s="140">
        <f t="shared" ref="G430" si="106">G54</f>
        <v>131</v>
      </c>
      <c r="H430" s="141" t="b">
        <f>IF(AND('ANLAGE B6 Widerstandsfähigkeit '!$E$9="Hagelzone 4 und 5",'ANLAGE B6 Widerstandsfähigkeit '!$F$9=G430),B430)</f>
        <v>0</v>
      </c>
    </row>
    <row r="431" spans="2:8" ht="15.75" thickBot="1" x14ac:dyDescent="0.3">
      <c r="B431" s="127">
        <f t="shared" si="56"/>
        <v>100</v>
      </c>
      <c r="C431" s="140">
        <f t="shared" si="56"/>
        <v>100</v>
      </c>
      <c r="D431" s="141" t="b">
        <f>IF(AND('ANLAGE B6 Widerstandsfähigkeit '!$E$9="Hagelzone 2",'ANLAGE B6 Widerstandsfähigkeit '!$F$9=C431),B431)</f>
        <v>0</v>
      </c>
      <c r="E431" s="140">
        <f t="shared" ref="E431" si="107">E55</f>
        <v>120</v>
      </c>
      <c r="F431" s="141" t="b">
        <f>IF(AND('ANLAGE B6 Widerstandsfähigkeit '!$E$9="Hagelzone 3",'ANLAGE B6 Widerstandsfähigkeit '!$F$9=E431),B431)</f>
        <v>0</v>
      </c>
      <c r="G431" s="140">
        <f t="shared" ref="G431" si="108">G55</f>
        <v>130</v>
      </c>
      <c r="H431" s="141" t="b">
        <f>IF(AND('ANLAGE B6 Widerstandsfähigkeit '!$E$9="Hagelzone 4 und 5",'ANLAGE B6 Widerstandsfähigkeit '!$F$9=G431),B431)</f>
        <v>0</v>
      </c>
    </row>
    <row r="432" spans="2:8" ht="15.75" thickBot="1" x14ac:dyDescent="0.3">
      <c r="B432" s="127">
        <f t="shared" si="56"/>
        <v>100</v>
      </c>
      <c r="C432" s="140">
        <f t="shared" si="56"/>
        <v>99</v>
      </c>
      <c r="D432" s="174" t="b">
        <f>IF(AND('ANLAGE B6 Widerstandsfähigkeit '!$E$9="Hagelzone 2",'ANLAGE B6 Widerstandsfähigkeit '!$F$9=C432),B432)</f>
        <v>0</v>
      </c>
      <c r="E432" s="140">
        <f t="shared" ref="E432" si="109">E56</f>
        <v>119</v>
      </c>
      <c r="F432" s="141" t="b">
        <f>IF(AND('ANLAGE B6 Widerstandsfähigkeit '!$E$9="Hagelzone 3",'ANLAGE B6 Widerstandsfähigkeit '!$F$9=E432),B432)</f>
        <v>0</v>
      </c>
      <c r="G432" s="140">
        <f t="shared" ref="G432" si="110">G56</f>
        <v>129</v>
      </c>
      <c r="H432" s="141" t="b">
        <f>IF(AND('ANLAGE B6 Widerstandsfähigkeit '!$E$9="Hagelzone 4 und 5",'ANLAGE B6 Widerstandsfähigkeit '!$F$9=G432),B432)</f>
        <v>0</v>
      </c>
    </row>
    <row r="433" spans="2:8" ht="15.75" outlineLevel="1" thickBot="1" x14ac:dyDescent="0.3">
      <c r="B433" s="127">
        <f t="shared" si="56"/>
        <v>100</v>
      </c>
      <c r="C433" s="140">
        <f t="shared" si="56"/>
        <v>98</v>
      </c>
      <c r="D433" s="174" t="b">
        <f>IF(AND('ANLAGE B6 Widerstandsfähigkeit '!$E$9="Hagelzone 2",'ANLAGE B6 Widerstandsfähigkeit '!$F$9=C433),B433)</f>
        <v>0</v>
      </c>
      <c r="E433" s="140">
        <f t="shared" ref="E433" si="111">E57</f>
        <v>118</v>
      </c>
      <c r="F433" s="141" t="b">
        <f>IF(AND('ANLAGE B6 Widerstandsfähigkeit '!$E$9="Hagelzone 3",'ANLAGE B6 Widerstandsfähigkeit '!$F$9=E433),B433)</f>
        <v>0</v>
      </c>
      <c r="G433" s="140">
        <f t="shared" ref="G433" si="112">G57</f>
        <v>128</v>
      </c>
      <c r="H433" s="141" t="b">
        <f>IF(AND('ANLAGE B6 Widerstandsfähigkeit '!$E$9="Hagelzone 4 und 5",'ANLAGE B6 Widerstandsfähigkeit '!$F$9=G433),B433)</f>
        <v>0</v>
      </c>
    </row>
    <row r="434" spans="2:8" ht="15.75" outlineLevel="1" thickBot="1" x14ac:dyDescent="0.3">
      <c r="B434" s="127">
        <f t="shared" si="56"/>
        <v>100</v>
      </c>
      <c r="C434" s="140">
        <f t="shared" si="56"/>
        <v>97</v>
      </c>
      <c r="D434" s="174" t="b">
        <f>IF(AND('ANLAGE B6 Widerstandsfähigkeit '!$E$9="Hagelzone 2",'ANLAGE B6 Widerstandsfähigkeit '!$F$9=C434),B434)</f>
        <v>0</v>
      </c>
      <c r="E434" s="140">
        <f t="shared" ref="E434" si="113">E58</f>
        <v>117</v>
      </c>
      <c r="F434" s="141" t="b">
        <f>IF(AND('ANLAGE B6 Widerstandsfähigkeit '!$E$9="Hagelzone 3",'ANLAGE B6 Widerstandsfähigkeit '!$F$9=E434),B434)</f>
        <v>0</v>
      </c>
      <c r="G434" s="140">
        <f t="shared" ref="G434" si="114">G58</f>
        <v>127</v>
      </c>
      <c r="H434" s="141" t="b">
        <f>IF(AND('ANLAGE B6 Widerstandsfähigkeit '!$E$9="Hagelzone 4 und 5",'ANLAGE B6 Widerstandsfähigkeit '!$F$9=G434),B434)</f>
        <v>0</v>
      </c>
    </row>
    <row r="435" spans="2:8" ht="15.75" outlineLevel="1" thickBot="1" x14ac:dyDescent="0.3">
      <c r="B435" s="127">
        <f t="shared" si="56"/>
        <v>100</v>
      </c>
      <c r="C435" s="140">
        <f t="shared" si="56"/>
        <v>96</v>
      </c>
      <c r="D435" s="174" t="b">
        <f>IF(AND('ANLAGE B6 Widerstandsfähigkeit '!$E$9="Hagelzone 2",'ANLAGE B6 Widerstandsfähigkeit '!$F$9=C435),B435)</f>
        <v>0</v>
      </c>
      <c r="E435" s="140">
        <f t="shared" ref="E435" si="115">E59</f>
        <v>116</v>
      </c>
      <c r="F435" s="141" t="b">
        <f>IF(AND('ANLAGE B6 Widerstandsfähigkeit '!$E$9="Hagelzone 3",'ANLAGE B6 Widerstandsfähigkeit '!$F$9=E435),B435)</f>
        <v>0</v>
      </c>
      <c r="G435" s="140">
        <f t="shared" ref="G435" si="116">G59</f>
        <v>126</v>
      </c>
      <c r="H435" s="141" t="b">
        <f>IF(AND('ANLAGE B6 Widerstandsfähigkeit '!$E$9="Hagelzone 4 und 5",'ANLAGE B6 Widerstandsfähigkeit '!$F$9=G435),B435)</f>
        <v>0</v>
      </c>
    </row>
    <row r="436" spans="2:8" ht="15.75" outlineLevel="1" thickBot="1" x14ac:dyDescent="0.3">
      <c r="B436" s="127">
        <f t="shared" si="56"/>
        <v>100</v>
      </c>
      <c r="C436" s="140">
        <f t="shared" si="56"/>
        <v>95</v>
      </c>
      <c r="D436" s="174" t="b">
        <f>IF(AND('ANLAGE B6 Widerstandsfähigkeit '!$E$9="Hagelzone 2",'ANLAGE B6 Widerstandsfähigkeit '!$F$9=C436),B436)</f>
        <v>0</v>
      </c>
      <c r="E436" s="140">
        <f t="shared" ref="E436" si="117">E60</f>
        <v>115</v>
      </c>
      <c r="F436" s="141" t="b">
        <f>IF(AND('ANLAGE B6 Widerstandsfähigkeit '!$E$9="Hagelzone 3",'ANLAGE B6 Widerstandsfähigkeit '!$F$9=E436),B436)</f>
        <v>0</v>
      </c>
      <c r="G436" s="140">
        <f t="shared" ref="G436" si="118">G60</f>
        <v>125</v>
      </c>
      <c r="H436" s="141" t="b">
        <f>IF(AND('ANLAGE B6 Widerstandsfähigkeit '!$E$9="Hagelzone 4 und 5",'ANLAGE B6 Widerstandsfähigkeit '!$F$9=G436),B436)</f>
        <v>0</v>
      </c>
    </row>
    <row r="437" spans="2:8" ht="15.75" outlineLevel="1" thickBot="1" x14ac:dyDescent="0.3">
      <c r="B437" s="127">
        <f t="shared" si="56"/>
        <v>100</v>
      </c>
      <c r="C437" s="140">
        <f t="shared" si="56"/>
        <v>94</v>
      </c>
      <c r="D437" s="174" t="b">
        <f>IF(AND('ANLAGE B6 Widerstandsfähigkeit '!$E$9="Hagelzone 2",'ANLAGE B6 Widerstandsfähigkeit '!$F$9=C437),B437)</f>
        <v>0</v>
      </c>
      <c r="E437" s="140">
        <f t="shared" ref="E437" si="119">E61</f>
        <v>114</v>
      </c>
      <c r="F437" s="141" t="b">
        <f>IF(AND('ANLAGE B6 Widerstandsfähigkeit '!$E$9="Hagelzone 3",'ANLAGE B6 Widerstandsfähigkeit '!$F$9=E437),B437)</f>
        <v>0</v>
      </c>
      <c r="G437" s="140">
        <f t="shared" ref="G437" si="120">G61</f>
        <v>124</v>
      </c>
      <c r="H437" s="141" t="b">
        <f>IF(AND('ANLAGE B6 Widerstandsfähigkeit '!$E$9="Hagelzone 4 und 5",'ANLAGE B6 Widerstandsfähigkeit '!$F$9=G437),B437)</f>
        <v>0</v>
      </c>
    </row>
    <row r="438" spans="2:8" ht="15.75" outlineLevel="1" thickBot="1" x14ac:dyDescent="0.3">
      <c r="B438" s="127">
        <f t="shared" si="56"/>
        <v>100</v>
      </c>
      <c r="C438" s="140">
        <f t="shared" si="56"/>
        <v>93</v>
      </c>
      <c r="D438" s="174" t="b">
        <f>IF(AND('ANLAGE B6 Widerstandsfähigkeit '!$E$9="Hagelzone 2",'ANLAGE B6 Widerstandsfähigkeit '!$F$9=C438),B438)</f>
        <v>0</v>
      </c>
      <c r="E438" s="140">
        <f t="shared" ref="E438" si="121">E62</f>
        <v>113</v>
      </c>
      <c r="F438" s="141" t="b">
        <f>IF(AND('ANLAGE B6 Widerstandsfähigkeit '!$E$9="Hagelzone 3",'ANLAGE B6 Widerstandsfähigkeit '!$F$9=E438),B438)</f>
        <v>0</v>
      </c>
      <c r="G438" s="140">
        <f t="shared" ref="G438" si="122">G62</f>
        <v>123</v>
      </c>
      <c r="H438" s="141" t="b">
        <f>IF(AND('ANLAGE B6 Widerstandsfähigkeit '!$E$9="Hagelzone 4 und 5",'ANLAGE B6 Widerstandsfähigkeit '!$F$9=G438),B438)</f>
        <v>0</v>
      </c>
    </row>
    <row r="439" spans="2:8" ht="15.75" outlineLevel="1" thickBot="1" x14ac:dyDescent="0.3">
      <c r="B439" s="127">
        <f t="shared" si="56"/>
        <v>100</v>
      </c>
      <c r="C439" s="140">
        <f t="shared" si="56"/>
        <v>92</v>
      </c>
      <c r="D439" s="174" t="b">
        <f>IF(AND('ANLAGE B6 Widerstandsfähigkeit '!$E$9="Hagelzone 2",'ANLAGE B6 Widerstandsfähigkeit '!$F$9=C439),B439)</f>
        <v>0</v>
      </c>
      <c r="E439" s="140">
        <f t="shared" ref="E439" si="123">E63</f>
        <v>112</v>
      </c>
      <c r="F439" s="141" t="b">
        <f>IF(AND('ANLAGE B6 Widerstandsfähigkeit '!$E$9="Hagelzone 3",'ANLAGE B6 Widerstandsfähigkeit '!$F$9=E439),B439)</f>
        <v>0</v>
      </c>
      <c r="G439" s="140">
        <f t="shared" ref="G439" si="124">G63</f>
        <v>122</v>
      </c>
      <c r="H439" s="141" t="b">
        <f>IF(AND('ANLAGE B6 Widerstandsfähigkeit '!$E$9="Hagelzone 4 und 5",'ANLAGE B6 Widerstandsfähigkeit '!$F$9=G439),B439)</f>
        <v>0</v>
      </c>
    </row>
    <row r="440" spans="2:8" ht="15.75" outlineLevel="1" thickBot="1" x14ac:dyDescent="0.3">
      <c r="B440" s="127">
        <f t="shared" si="56"/>
        <v>100</v>
      </c>
      <c r="C440" s="140">
        <f t="shared" si="56"/>
        <v>91</v>
      </c>
      <c r="D440" s="174" t="b">
        <f>IF(AND('ANLAGE B6 Widerstandsfähigkeit '!$E$9="Hagelzone 2",'ANLAGE B6 Widerstandsfähigkeit '!$F$9=C440),B440)</f>
        <v>0</v>
      </c>
      <c r="E440" s="140">
        <f t="shared" ref="E440" si="125">E64</f>
        <v>111</v>
      </c>
      <c r="F440" s="141" t="b">
        <f>IF(AND('ANLAGE B6 Widerstandsfähigkeit '!$E$9="Hagelzone 3",'ANLAGE B6 Widerstandsfähigkeit '!$F$9=E440),B440)</f>
        <v>0</v>
      </c>
      <c r="G440" s="140">
        <f t="shared" ref="G440" si="126">G64</f>
        <v>121</v>
      </c>
      <c r="H440" s="141" t="b">
        <f>IF(AND('ANLAGE B6 Widerstandsfähigkeit '!$E$9="Hagelzone 4 und 5",'ANLAGE B6 Widerstandsfähigkeit '!$F$9=G440),B440)</f>
        <v>0</v>
      </c>
    </row>
    <row r="441" spans="2:8" ht="15.75" outlineLevel="1" thickBot="1" x14ac:dyDescent="0.3">
      <c r="B441" s="127">
        <f t="shared" si="56"/>
        <v>100</v>
      </c>
      <c r="C441" s="140">
        <f t="shared" si="56"/>
        <v>100</v>
      </c>
      <c r="D441" s="174" t="b">
        <f>IF(AND('ANLAGE B6 Widerstandsfähigkeit '!$E$9="Hagelzone 2",'ANLAGE B6 Widerstandsfähigkeit '!$F$9=C441),B441)</f>
        <v>0</v>
      </c>
      <c r="E441" s="140">
        <f t="shared" ref="E441" si="127">E65</f>
        <v>110</v>
      </c>
      <c r="F441" s="141" t="b">
        <f>IF(AND('ANLAGE B6 Widerstandsfähigkeit '!$E$9="Hagelzone 3",'ANLAGE B6 Widerstandsfähigkeit '!$F$9=E441),B441)</f>
        <v>0</v>
      </c>
      <c r="G441" s="140">
        <f t="shared" ref="G441" si="128">G65</f>
        <v>120</v>
      </c>
      <c r="H441" s="141" t="b">
        <f>IF(AND('ANLAGE B6 Widerstandsfähigkeit '!$E$9="Hagelzone 4 und 5",'ANLAGE B6 Widerstandsfähigkeit '!$F$9=G441),B441)</f>
        <v>0</v>
      </c>
    </row>
    <row r="442" spans="2:8" ht="15.75" outlineLevel="1" thickBot="1" x14ac:dyDescent="0.3">
      <c r="B442" s="127">
        <f t="shared" si="56"/>
        <v>100</v>
      </c>
      <c r="C442" s="140">
        <f t="shared" si="56"/>
        <v>99</v>
      </c>
      <c r="D442" s="174" t="b">
        <f>IF(AND('ANLAGE B6 Widerstandsfähigkeit '!$E$9="Hagelzone 2",'ANLAGE B6 Widerstandsfähigkeit '!$F$9=C442),B442)</f>
        <v>0</v>
      </c>
      <c r="E442" s="140">
        <f t="shared" ref="E442" si="129">E66</f>
        <v>109</v>
      </c>
      <c r="F442" s="141" t="b">
        <f>IF(AND('ANLAGE B6 Widerstandsfähigkeit '!$E$9="Hagelzone 3",'ANLAGE B6 Widerstandsfähigkeit '!$F$9=E442),B442)</f>
        <v>0</v>
      </c>
      <c r="G442" s="140">
        <f t="shared" ref="G442" si="130">G66</f>
        <v>119</v>
      </c>
      <c r="H442" s="141" t="b">
        <f>IF(AND('ANLAGE B6 Widerstandsfähigkeit '!$E$9="Hagelzone 4 und 5",'ANLAGE B6 Widerstandsfähigkeit '!$F$9=G442),B442)</f>
        <v>0</v>
      </c>
    </row>
    <row r="443" spans="2:8" ht="15.75" outlineLevel="1" thickBot="1" x14ac:dyDescent="0.3">
      <c r="B443" s="127">
        <f t="shared" si="56"/>
        <v>100</v>
      </c>
      <c r="C443" s="140">
        <f t="shared" si="56"/>
        <v>98</v>
      </c>
      <c r="D443" s="174" t="b">
        <f>IF(AND('ANLAGE B6 Widerstandsfähigkeit '!$E$9="Hagelzone 2",'ANLAGE B6 Widerstandsfähigkeit '!$F$9=C443),B443)</f>
        <v>0</v>
      </c>
      <c r="E443" s="140">
        <f t="shared" ref="E443" si="131">E67</f>
        <v>108</v>
      </c>
      <c r="F443" s="141" t="b">
        <f>IF(AND('ANLAGE B6 Widerstandsfähigkeit '!$E$9="Hagelzone 3",'ANLAGE B6 Widerstandsfähigkeit '!$F$9=E443),B443)</f>
        <v>0</v>
      </c>
      <c r="G443" s="140">
        <f t="shared" ref="G443" si="132">G67</f>
        <v>118</v>
      </c>
      <c r="H443" s="141" t="b">
        <f>IF(AND('ANLAGE B6 Widerstandsfähigkeit '!$E$9="Hagelzone 4 und 5",'ANLAGE B6 Widerstandsfähigkeit '!$F$9=G443),B443)</f>
        <v>0</v>
      </c>
    </row>
    <row r="444" spans="2:8" ht="15.75" outlineLevel="1" thickBot="1" x14ac:dyDescent="0.3">
      <c r="B444" s="127">
        <f t="shared" si="56"/>
        <v>100</v>
      </c>
      <c r="C444" s="140">
        <f t="shared" si="56"/>
        <v>97</v>
      </c>
      <c r="D444" s="174" t="b">
        <f>IF(AND('ANLAGE B6 Widerstandsfähigkeit '!$E$9="Hagelzone 2",'ANLAGE B6 Widerstandsfähigkeit '!$F$9=C444),B444)</f>
        <v>0</v>
      </c>
      <c r="E444" s="140">
        <f t="shared" ref="E444" si="133">E68</f>
        <v>107</v>
      </c>
      <c r="F444" s="141" t="b">
        <f>IF(AND('ANLAGE B6 Widerstandsfähigkeit '!$E$9="Hagelzone 3",'ANLAGE B6 Widerstandsfähigkeit '!$F$9=E444),B444)</f>
        <v>0</v>
      </c>
      <c r="G444" s="140">
        <f t="shared" ref="G444" si="134">G68</f>
        <v>117</v>
      </c>
      <c r="H444" s="141" t="b">
        <f>IF(AND('ANLAGE B6 Widerstandsfähigkeit '!$E$9="Hagelzone 4 und 5",'ANLAGE B6 Widerstandsfähigkeit '!$F$9=G444),B444)</f>
        <v>0</v>
      </c>
    </row>
    <row r="445" spans="2:8" ht="15.75" outlineLevel="1" thickBot="1" x14ac:dyDescent="0.3">
      <c r="B445" s="127">
        <f t="shared" si="56"/>
        <v>100</v>
      </c>
      <c r="C445" s="140">
        <f t="shared" si="56"/>
        <v>96</v>
      </c>
      <c r="D445" s="174" t="b">
        <f>IF(AND('ANLAGE B6 Widerstandsfähigkeit '!$E$9="Hagelzone 2",'ANLAGE B6 Widerstandsfähigkeit '!$F$9=C445),B445)</f>
        <v>0</v>
      </c>
      <c r="E445" s="140">
        <f t="shared" ref="E445" si="135">E69</f>
        <v>106</v>
      </c>
      <c r="F445" s="141" t="b">
        <f>IF(AND('ANLAGE B6 Widerstandsfähigkeit '!$E$9="Hagelzone 3",'ANLAGE B6 Widerstandsfähigkeit '!$F$9=E445),B445)</f>
        <v>0</v>
      </c>
      <c r="G445" s="140">
        <f t="shared" ref="G445" si="136">G69</f>
        <v>116</v>
      </c>
      <c r="H445" s="141" t="b">
        <f>IF(AND('ANLAGE B6 Widerstandsfähigkeit '!$E$9="Hagelzone 4 und 5",'ANLAGE B6 Widerstandsfähigkeit '!$F$9=G445),B445)</f>
        <v>0</v>
      </c>
    </row>
    <row r="446" spans="2:8" ht="15.75" outlineLevel="1" thickBot="1" x14ac:dyDescent="0.3">
      <c r="B446" s="127">
        <f t="shared" ref="B446:C509" si="137">B70</f>
        <v>100</v>
      </c>
      <c r="C446" s="140">
        <f t="shared" si="137"/>
        <v>95</v>
      </c>
      <c r="D446" s="174" t="b">
        <f>IF(AND('ANLAGE B6 Widerstandsfähigkeit '!$E$9="Hagelzone 2",'ANLAGE B6 Widerstandsfähigkeit '!$F$9=C446),B446)</f>
        <v>0</v>
      </c>
      <c r="E446" s="140">
        <f t="shared" ref="E446" si="138">E70</f>
        <v>105</v>
      </c>
      <c r="F446" s="141" t="b">
        <f>IF(AND('ANLAGE B6 Widerstandsfähigkeit '!$E$9="Hagelzone 3",'ANLAGE B6 Widerstandsfähigkeit '!$F$9=E446),B446)</f>
        <v>0</v>
      </c>
      <c r="G446" s="140">
        <f t="shared" ref="G446" si="139">G70</f>
        <v>115</v>
      </c>
      <c r="H446" s="141" t="b">
        <f>IF(AND('ANLAGE B6 Widerstandsfähigkeit '!$E$9="Hagelzone 4 und 5",'ANLAGE B6 Widerstandsfähigkeit '!$F$9=G446),B446)</f>
        <v>0</v>
      </c>
    </row>
    <row r="447" spans="2:8" ht="15.75" outlineLevel="1" thickBot="1" x14ac:dyDescent="0.3">
      <c r="B447" s="127">
        <f t="shared" si="137"/>
        <v>100</v>
      </c>
      <c r="C447" s="140">
        <f t="shared" si="137"/>
        <v>94</v>
      </c>
      <c r="D447" s="174" t="b">
        <f>IF(AND('ANLAGE B6 Widerstandsfähigkeit '!$E$9="Hagelzone 2",'ANLAGE B6 Widerstandsfähigkeit '!$F$9=C447),B447)</f>
        <v>0</v>
      </c>
      <c r="E447" s="140">
        <f t="shared" ref="E447" si="140">E71</f>
        <v>104</v>
      </c>
      <c r="F447" s="141" t="b">
        <f>IF(AND('ANLAGE B6 Widerstandsfähigkeit '!$E$9="Hagelzone 3",'ANLAGE B6 Widerstandsfähigkeit '!$F$9=E447),B447)</f>
        <v>0</v>
      </c>
      <c r="G447" s="140">
        <f t="shared" ref="G447" si="141">G71</f>
        <v>114</v>
      </c>
      <c r="H447" s="141" t="b">
        <f>IF(AND('ANLAGE B6 Widerstandsfähigkeit '!$E$9="Hagelzone 4 und 5",'ANLAGE B6 Widerstandsfähigkeit '!$F$9=G447),B447)</f>
        <v>0</v>
      </c>
    </row>
    <row r="448" spans="2:8" ht="15.75" outlineLevel="1" thickBot="1" x14ac:dyDescent="0.3">
      <c r="B448" s="127">
        <f t="shared" si="137"/>
        <v>100</v>
      </c>
      <c r="C448" s="140">
        <f t="shared" si="137"/>
        <v>93</v>
      </c>
      <c r="D448" s="174" t="b">
        <f>IF(AND('ANLAGE B6 Widerstandsfähigkeit '!$E$9="Hagelzone 2",'ANLAGE B6 Widerstandsfähigkeit '!$F$9=C448),B448)</f>
        <v>0</v>
      </c>
      <c r="E448" s="140">
        <f t="shared" ref="E448" si="142">E72</f>
        <v>103</v>
      </c>
      <c r="F448" s="141" t="b">
        <f>IF(AND('ANLAGE B6 Widerstandsfähigkeit '!$E$9="Hagelzone 3",'ANLAGE B6 Widerstandsfähigkeit '!$F$9=E448),B448)</f>
        <v>0</v>
      </c>
      <c r="G448" s="140">
        <f t="shared" ref="G448" si="143">G72</f>
        <v>113</v>
      </c>
      <c r="H448" s="141" t="b">
        <f>IF(AND('ANLAGE B6 Widerstandsfähigkeit '!$E$9="Hagelzone 4 und 5",'ANLAGE B6 Widerstandsfähigkeit '!$F$9=G448),B448)</f>
        <v>0</v>
      </c>
    </row>
    <row r="449" spans="2:8" ht="15.75" outlineLevel="1" thickBot="1" x14ac:dyDescent="0.3">
      <c r="B449" s="127">
        <f t="shared" si="137"/>
        <v>100</v>
      </c>
      <c r="C449" s="140">
        <f t="shared" si="137"/>
        <v>92</v>
      </c>
      <c r="D449" s="174" t="b">
        <f>IF(AND('ANLAGE B6 Widerstandsfähigkeit '!$E$9="Hagelzone 2",'ANLAGE B6 Widerstandsfähigkeit '!$F$9=C449),B449)</f>
        <v>0</v>
      </c>
      <c r="E449" s="140">
        <f t="shared" ref="E449" si="144">E73</f>
        <v>102</v>
      </c>
      <c r="F449" s="141" t="b">
        <f>IF(AND('ANLAGE B6 Widerstandsfähigkeit '!$E$9="Hagelzone 3",'ANLAGE B6 Widerstandsfähigkeit '!$F$9=E449),B449)</f>
        <v>0</v>
      </c>
      <c r="G449" s="140">
        <f t="shared" ref="G449" si="145">G73</f>
        <v>112</v>
      </c>
      <c r="H449" s="141" t="b">
        <f>IF(AND('ANLAGE B6 Widerstandsfähigkeit '!$E$9="Hagelzone 4 und 5",'ANLAGE B6 Widerstandsfähigkeit '!$F$9=G449),B449)</f>
        <v>0</v>
      </c>
    </row>
    <row r="450" spans="2:8" ht="15.75" outlineLevel="1" thickBot="1" x14ac:dyDescent="0.3">
      <c r="B450" s="127">
        <f t="shared" si="137"/>
        <v>100</v>
      </c>
      <c r="C450" s="140">
        <f t="shared" si="137"/>
        <v>91</v>
      </c>
      <c r="D450" s="174" t="b">
        <f>IF(AND('ANLAGE B6 Widerstandsfähigkeit '!$E$9="Hagelzone 2",'ANLAGE B6 Widerstandsfähigkeit '!$F$9=C450),B450)</f>
        <v>0</v>
      </c>
      <c r="E450" s="140">
        <f t="shared" ref="E450" si="146">E74</f>
        <v>101</v>
      </c>
      <c r="F450" s="141" t="b">
        <f>IF(AND('ANLAGE B6 Widerstandsfähigkeit '!$E$9="Hagelzone 3",'ANLAGE B6 Widerstandsfähigkeit '!$F$9=E450),B450)</f>
        <v>0</v>
      </c>
      <c r="G450" s="140">
        <f t="shared" ref="G450" si="147">G74</f>
        <v>111</v>
      </c>
      <c r="H450" s="141" t="b">
        <f>IF(AND('ANLAGE B6 Widerstandsfähigkeit '!$E$9="Hagelzone 4 und 5",'ANLAGE B6 Widerstandsfähigkeit '!$F$9=G450),B450)</f>
        <v>0</v>
      </c>
    </row>
    <row r="451" spans="2:8" ht="15.75" outlineLevel="1" thickBot="1" x14ac:dyDescent="0.3">
      <c r="B451" s="127">
        <f t="shared" si="137"/>
        <v>100</v>
      </c>
      <c r="C451" s="140">
        <f t="shared" si="137"/>
        <v>90</v>
      </c>
      <c r="D451" s="174" t="b">
        <f>IF(AND('ANLAGE B6 Widerstandsfähigkeit '!$E$9="Hagelzone 2",'ANLAGE B6 Widerstandsfähigkeit '!$F$9=C451),B451)</f>
        <v>0</v>
      </c>
      <c r="E451" s="140">
        <f t="shared" ref="E451" si="148">E75</f>
        <v>100</v>
      </c>
      <c r="F451" s="141" t="b">
        <f>IF(AND('ANLAGE B6 Widerstandsfähigkeit '!$E$9="Hagelzone 3",'ANLAGE B6 Widerstandsfähigkeit '!$F$9=E451),B451)</f>
        <v>0</v>
      </c>
      <c r="G451" s="140">
        <f t="shared" ref="G451" si="149">G75</f>
        <v>110</v>
      </c>
      <c r="H451" s="141" t="b">
        <f>IF(AND('ANLAGE B6 Widerstandsfähigkeit '!$E$9="Hagelzone 4 und 5",'ANLAGE B6 Widerstandsfähigkeit '!$F$9=G451),B451)</f>
        <v>0</v>
      </c>
    </row>
    <row r="452" spans="2:8" ht="15.75" outlineLevel="1" thickBot="1" x14ac:dyDescent="0.3">
      <c r="B452" s="127">
        <f t="shared" si="137"/>
        <v>100</v>
      </c>
      <c r="C452" s="140">
        <f t="shared" si="137"/>
        <v>89</v>
      </c>
      <c r="D452" s="174" t="b">
        <f>IF(AND('ANLAGE B6 Widerstandsfähigkeit '!$E$9="Hagelzone 2",'ANLAGE B6 Widerstandsfähigkeit '!$F$9=C452),B452)</f>
        <v>0</v>
      </c>
      <c r="E452" s="140">
        <f t="shared" ref="E452" si="150">E76</f>
        <v>99</v>
      </c>
      <c r="F452" s="141" t="b">
        <f>IF(AND('ANLAGE B6 Widerstandsfähigkeit '!$E$9="Hagelzone 3",'ANLAGE B6 Widerstandsfähigkeit '!$F$9=E452),B452)</f>
        <v>0</v>
      </c>
      <c r="G452" s="140">
        <f t="shared" ref="G452" si="151">G76</f>
        <v>109</v>
      </c>
      <c r="H452" s="141" t="b">
        <f>IF(AND('ANLAGE B6 Widerstandsfähigkeit '!$E$9="Hagelzone 4 und 5",'ANLAGE B6 Widerstandsfähigkeit '!$F$9=G452),B452)</f>
        <v>0</v>
      </c>
    </row>
    <row r="453" spans="2:8" ht="15.75" outlineLevel="1" thickBot="1" x14ac:dyDescent="0.3">
      <c r="B453" s="127">
        <f t="shared" si="137"/>
        <v>100</v>
      </c>
      <c r="C453" s="140">
        <f t="shared" si="137"/>
        <v>88</v>
      </c>
      <c r="D453" s="174" t="b">
        <f>IF(AND('ANLAGE B6 Widerstandsfähigkeit '!$E$9="Hagelzone 2",'ANLAGE B6 Widerstandsfähigkeit '!$F$9=C453),B453)</f>
        <v>0</v>
      </c>
      <c r="E453" s="140">
        <f t="shared" ref="E453" si="152">E77</f>
        <v>98</v>
      </c>
      <c r="F453" s="141" t="b">
        <f>IF(AND('ANLAGE B6 Widerstandsfähigkeit '!$E$9="Hagelzone 3",'ANLAGE B6 Widerstandsfähigkeit '!$F$9=E453),B453)</f>
        <v>0</v>
      </c>
      <c r="G453" s="140">
        <f t="shared" ref="G453" si="153">G77</f>
        <v>108</v>
      </c>
      <c r="H453" s="141" t="b">
        <f>IF(AND('ANLAGE B6 Widerstandsfähigkeit '!$E$9="Hagelzone 4 und 5",'ANLAGE B6 Widerstandsfähigkeit '!$F$9=G453),B453)</f>
        <v>0</v>
      </c>
    </row>
    <row r="454" spans="2:8" ht="15.75" outlineLevel="1" thickBot="1" x14ac:dyDescent="0.3">
      <c r="B454" s="127">
        <f t="shared" si="137"/>
        <v>100</v>
      </c>
      <c r="C454" s="140">
        <f t="shared" si="137"/>
        <v>87</v>
      </c>
      <c r="D454" s="174" t="b">
        <f>IF(AND('ANLAGE B6 Widerstandsfähigkeit '!$E$9="Hagelzone 2",'ANLAGE B6 Widerstandsfähigkeit '!$F$9=C454),B454)</f>
        <v>0</v>
      </c>
      <c r="E454" s="140">
        <f t="shared" ref="E454" si="154">E78</f>
        <v>97</v>
      </c>
      <c r="F454" s="141" t="b">
        <f>IF(AND('ANLAGE B6 Widerstandsfähigkeit '!$E$9="Hagelzone 3",'ANLAGE B6 Widerstandsfähigkeit '!$F$9=E454),B454)</f>
        <v>0</v>
      </c>
      <c r="G454" s="140">
        <f t="shared" ref="G454" si="155">G78</f>
        <v>107</v>
      </c>
      <c r="H454" s="141" t="b">
        <f>IF(AND('ANLAGE B6 Widerstandsfähigkeit '!$E$9="Hagelzone 4 und 5",'ANLAGE B6 Widerstandsfähigkeit '!$F$9=G454),B454)</f>
        <v>0</v>
      </c>
    </row>
    <row r="455" spans="2:8" ht="15.75" outlineLevel="1" thickBot="1" x14ac:dyDescent="0.3">
      <c r="B455" s="127">
        <f t="shared" si="137"/>
        <v>100</v>
      </c>
      <c r="C455" s="140">
        <f t="shared" si="137"/>
        <v>86</v>
      </c>
      <c r="D455" s="174" t="b">
        <f>IF(AND('ANLAGE B6 Widerstandsfähigkeit '!$E$9="Hagelzone 2",'ANLAGE B6 Widerstandsfähigkeit '!$F$9=C455),B455)</f>
        <v>0</v>
      </c>
      <c r="E455" s="140">
        <f t="shared" ref="E455" si="156">E79</f>
        <v>96</v>
      </c>
      <c r="F455" s="141" t="b">
        <f>IF(AND('ANLAGE B6 Widerstandsfähigkeit '!$E$9="Hagelzone 3",'ANLAGE B6 Widerstandsfähigkeit '!$F$9=E455),B455)</f>
        <v>0</v>
      </c>
      <c r="G455" s="140">
        <f t="shared" ref="G455" si="157">G79</f>
        <v>106</v>
      </c>
      <c r="H455" s="141" t="b">
        <f>IF(AND('ANLAGE B6 Widerstandsfähigkeit '!$E$9="Hagelzone 4 und 5",'ANLAGE B6 Widerstandsfähigkeit '!$F$9=G455),B455)</f>
        <v>0</v>
      </c>
    </row>
    <row r="456" spans="2:8" ht="15.75" outlineLevel="1" thickBot="1" x14ac:dyDescent="0.3">
      <c r="B456" s="127">
        <f t="shared" si="137"/>
        <v>100</v>
      </c>
      <c r="C456" s="140">
        <f t="shared" si="137"/>
        <v>85</v>
      </c>
      <c r="D456" s="174" t="b">
        <f>IF(AND('ANLAGE B6 Widerstandsfähigkeit '!$E$9="Hagelzone 2",'ANLAGE B6 Widerstandsfähigkeit '!$F$9=C456),B456)</f>
        <v>0</v>
      </c>
      <c r="E456" s="140">
        <f t="shared" ref="E456" si="158">E80</f>
        <v>95</v>
      </c>
      <c r="F456" s="141" t="b">
        <f>IF(AND('ANLAGE B6 Widerstandsfähigkeit '!$E$9="Hagelzone 3",'ANLAGE B6 Widerstandsfähigkeit '!$F$9=E456),B456)</f>
        <v>0</v>
      </c>
      <c r="G456" s="140">
        <f t="shared" ref="G456" si="159">G80</f>
        <v>105</v>
      </c>
      <c r="H456" s="141" t="b">
        <f>IF(AND('ANLAGE B6 Widerstandsfähigkeit '!$E$9="Hagelzone 4 und 5",'ANLAGE B6 Widerstandsfähigkeit '!$F$9=G456),B456)</f>
        <v>0</v>
      </c>
    </row>
    <row r="457" spans="2:8" ht="15.75" outlineLevel="1" thickBot="1" x14ac:dyDescent="0.3">
      <c r="B457" s="127">
        <f t="shared" si="137"/>
        <v>100</v>
      </c>
      <c r="C457" s="140">
        <f t="shared" si="137"/>
        <v>84</v>
      </c>
      <c r="D457" s="174" t="b">
        <f>IF(AND('ANLAGE B6 Widerstandsfähigkeit '!$E$9="Hagelzone 2",'ANLAGE B6 Widerstandsfähigkeit '!$F$9=C457),B457)</f>
        <v>0</v>
      </c>
      <c r="E457" s="140">
        <f t="shared" ref="E457" si="160">E81</f>
        <v>94</v>
      </c>
      <c r="F457" s="141" t="b">
        <f>IF(AND('ANLAGE B6 Widerstandsfähigkeit '!$E$9="Hagelzone 3",'ANLAGE B6 Widerstandsfähigkeit '!$F$9=E457),B457)</f>
        <v>0</v>
      </c>
      <c r="G457" s="140">
        <f t="shared" ref="G457" si="161">G81</f>
        <v>104</v>
      </c>
      <c r="H457" s="141" t="b">
        <f>IF(AND('ANLAGE B6 Widerstandsfähigkeit '!$E$9="Hagelzone 4 und 5",'ANLAGE B6 Widerstandsfähigkeit '!$F$9=G457),B457)</f>
        <v>0</v>
      </c>
    </row>
    <row r="458" spans="2:8" ht="15.75" outlineLevel="1" thickBot="1" x14ac:dyDescent="0.3">
      <c r="B458" s="127">
        <f t="shared" si="137"/>
        <v>100</v>
      </c>
      <c r="C458" s="140">
        <f t="shared" si="137"/>
        <v>83</v>
      </c>
      <c r="D458" s="174" t="b">
        <f>IF(AND('ANLAGE B6 Widerstandsfähigkeit '!$E$9="Hagelzone 2",'ANLAGE B6 Widerstandsfähigkeit '!$F$9=C458),B458)</f>
        <v>0</v>
      </c>
      <c r="E458" s="140">
        <f t="shared" ref="E458" si="162">E82</f>
        <v>93</v>
      </c>
      <c r="F458" s="141" t="b">
        <f>IF(AND('ANLAGE B6 Widerstandsfähigkeit '!$E$9="Hagelzone 3",'ANLAGE B6 Widerstandsfähigkeit '!$F$9=E458),B458)</f>
        <v>0</v>
      </c>
      <c r="G458" s="140">
        <f t="shared" ref="G458" si="163">G82</f>
        <v>103</v>
      </c>
      <c r="H458" s="141" t="b">
        <f>IF(AND('ANLAGE B6 Widerstandsfähigkeit '!$E$9="Hagelzone 4 und 5",'ANLAGE B6 Widerstandsfähigkeit '!$F$9=G458),B458)</f>
        <v>0</v>
      </c>
    </row>
    <row r="459" spans="2:8" ht="15.75" outlineLevel="1" thickBot="1" x14ac:dyDescent="0.3">
      <c r="B459" s="127">
        <f t="shared" si="137"/>
        <v>100</v>
      </c>
      <c r="C459" s="140">
        <f t="shared" si="137"/>
        <v>82</v>
      </c>
      <c r="D459" s="174" t="b">
        <f>IF(AND('ANLAGE B6 Widerstandsfähigkeit '!$E$9="Hagelzone 2",'ANLAGE B6 Widerstandsfähigkeit '!$F$9=C459),B459)</f>
        <v>0</v>
      </c>
      <c r="E459" s="140">
        <f t="shared" ref="E459" si="164">E83</f>
        <v>92</v>
      </c>
      <c r="F459" s="141" t="b">
        <f>IF(AND('ANLAGE B6 Widerstandsfähigkeit '!$E$9="Hagelzone 3",'ANLAGE B6 Widerstandsfähigkeit '!$F$9=E459),B459)</f>
        <v>0</v>
      </c>
      <c r="G459" s="140">
        <f t="shared" ref="G459" si="165">G83</f>
        <v>102</v>
      </c>
      <c r="H459" s="141" t="b">
        <f>IF(AND('ANLAGE B6 Widerstandsfähigkeit '!$E$9="Hagelzone 4 und 5",'ANLAGE B6 Widerstandsfähigkeit '!$F$9=G459),B459)</f>
        <v>0</v>
      </c>
    </row>
    <row r="460" spans="2:8" ht="15.75" outlineLevel="1" thickBot="1" x14ac:dyDescent="0.3">
      <c r="B460" s="127">
        <f t="shared" si="137"/>
        <v>100</v>
      </c>
      <c r="C460" s="140">
        <f t="shared" si="137"/>
        <v>81</v>
      </c>
      <c r="D460" s="174" t="b">
        <f>IF(AND('ANLAGE B6 Widerstandsfähigkeit '!$E$9="Hagelzone 2",'ANLAGE B6 Widerstandsfähigkeit '!$F$9=C460),B460)</f>
        <v>0</v>
      </c>
      <c r="E460" s="140">
        <f t="shared" ref="E460" si="166">E84</f>
        <v>91</v>
      </c>
      <c r="F460" s="141" t="b">
        <f>IF(AND('ANLAGE B6 Widerstandsfähigkeit '!$E$9="Hagelzone 3",'ANLAGE B6 Widerstandsfähigkeit '!$F$9=E460),B460)</f>
        <v>0</v>
      </c>
      <c r="G460" s="140">
        <f t="shared" ref="G460" si="167">G84</f>
        <v>101</v>
      </c>
      <c r="H460" s="141" t="b">
        <f>IF(AND('ANLAGE B6 Widerstandsfähigkeit '!$E$9="Hagelzone 4 und 5",'ANLAGE B6 Widerstandsfähigkeit '!$F$9=G460),B460)</f>
        <v>0</v>
      </c>
    </row>
    <row r="461" spans="2:8" ht="15.75" outlineLevel="1" thickBot="1" x14ac:dyDescent="0.3">
      <c r="B461" s="127">
        <f t="shared" si="137"/>
        <v>100</v>
      </c>
      <c r="C461" s="140">
        <f t="shared" si="137"/>
        <v>80</v>
      </c>
      <c r="D461" s="174" t="b">
        <f>IF(AND('ANLAGE B6 Widerstandsfähigkeit '!$E$9="Hagelzone 2",'ANLAGE B6 Widerstandsfähigkeit '!$F$9=C461),B461)</f>
        <v>0</v>
      </c>
      <c r="E461" s="140">
        <f t="shared" ref="E461" si="168">E85</f>
        <v>90</v>
      </c>
      <c r="F461" s="141" t="b">
        <f>IF(AND('ANLAGE B6 Widerstandsfähigkeit '!$E$9="Hagelzone 3",'ANLAGE B6 Widerstandsfähigkeit '!$F$9=E461),B461)</f>
        <v>0</v>
      </c>
      <c r="G461" s="140">
        <f t="shared" ref="G461" si="169">G85</f>
        <v>100</v>
      </c>
      <c r="H461" s="141" t="b">
        <f>IF(AND('ANLAGE B6 Widerstandsfähigkeit '!$E$9="Hagelzone 4 und 5",'ANLAGE B6 Widerstandsfähigkeit '!$F$9=G461),B461)</f>
        <v>0</v>
      </c>
    </row>
    <row r="462" spans="2:8" ht="15.75" outlineLevel="1" thickBot="1" x14ac:dyDescent="0.3">
      <c r="B462" s="127">
        <f t="shared" si="137"/>
        <v>100</v>
      </c>
      <c r="C462" s="140">
        <f t="shared" si="137"/>
        <v>79</v>
      </c>
      <c r="D462" s="174" t="b">
        <f>IF(AND('ANLAGE B6 Widerstandsfähigkeit '!$E$9="Hagelzone 2",'ANLAGE B6 Widerstandsfähigkeit '!$F$9=C462),B462)</f>
        <v>0</v>
      </c>
      <c r="E462" s="140">
        <f t="shared" ref="E462" si="170">E86</f>
        <v>89</v>
      </c>
      <c r="F462" s="141" t="b">
        <f>IF(AND('ANLAGE B6 Widerstandsfähigkeit '!$E$9="Hagelzone 3",'ANLAGE B6 Widerstandsfähigkeit '!$F$9=E462),B462)</f>
        <v>0</v>
      </c>
      <c r="G462" s="140">
        <f t="shared" ref="G462" si="171">G86</f>
        <v>99</v>
      </c>
      <c r="H462" s="141" t="b">
        <f>IF(AND('ANLAGE B6 Widerstandsfähigkeit '!$E$9="Hagelzone 4 und 5",'ANLAGE B6 Widerstandsfähigkeit '!$F$9=G462),B462)</f>
        <v>0</v>
      </c>
    </row>
    <row r="463" spans="2:8" ht="15.75" outlineLevel="1" thickBot="1" x14ac:dyDescent="0.3">
      <c r="B463" s="127">
        <f t="shared" si="137"/>
        <v>100</v>
      </c>
      <c r="C463" s="140">
        <f t="shared" si="137"/>
        <v>78</v>
      </c>
      <c r="D463" s="174" t="b">
        <f>IF(AND('ANLAGE B6 Widerstandsfähigkeit '!$E$9="Hagelzone 2",'ANLAGE B6 Widerstandsfähigkeit '!$F$9=C463),B463)</f>
        <v>0</v>
      </c>
      <c r="E463" s="140">
        <f t="shared" ref="E463" si="172">E87</f>
        <v>88</v>
      </c>
      <c r="F463" s="141" t="b">
        <f>IF(AND('ANLAGE B6 Widerstandsfähigkeit '!$E$9="Hagelzone 3",'ANLAGE B6 Widerstandsfähigkeit '!$F$9=E463),B463)</f>
        <v>0</v>
      </c>
      <c r="G463" s="140">
        <f t="shared" ref="G463" si="173">G87</f>
        <v>98</v>
      </c>
      <c r="H463" s="141" t="b">
        <f>IF(AND('ANLAGE B6 Widerstandsfähigkeit '!$E$9="Hagelzone 4 und 5",'ANLAGE B6 Widerstandsfähigkeit '!$F$9=G463),B463)</f>
        <v>0</v>
      </c>
    </row>
    <row r="464" spans="2:8" ht="15.75" outlineLevel="1" thickBot="1" x14ac:dyDescent="0.3">
      <c r="B464" s="127">
        <f t="shared" si="137"/>
        <v>100</v>
      </c>
      <c r="C464" s="140">
        <f t="shared" si="137"/>
        <v>77</v>
      </c>
      <c r="D464" s="174" t="b">
        <f>IF(AND('ANLAGE B6 Widerstandsfähigkeit '!$E$9="Hagelzone 2",'ANLAGE B6 Widerstandsfähigkeit '!$F$9=C464),B464)</f>
        <v>0</v>
      </c>
      <c r="E464" s="140">
        <f t="shared" ref="E464" si="174">E88</f>
        <v>87</v>
      </c>
      <c r="F464" s="141" t="b">
        <f>IF(AND('ANLAGE B6 Widerstandsfähigkeit '!$E$9="Hagelzone 3",'ANLAGE B6 Widerstandsfähigkeit '!$F$9=E464),B464)</f>
        <v>0</v>
      </c>
      <c r="G464" s="140">
        <f t="shared" ref="G464" si="175">G88</f>
        <v>97</v>
      </c>
      <c r="H464" s="141" t="b">
        <f>IF(AND('ANLAGE B6 Widerstandsfähigkeit '!$E$9="Hagelzone 4 und 5",'ANLAGE B6 Widerstandsfähigkeit '!$F$9=G464),B464)</f>
        <v>0</v>
      </c>
    </row>
    <row r="465" spans="2:8" ht="15.75" outlineLevel="1" thickBot="1" x14ac:dyDescent="0.3">
      <c r="B465" s="127">
        <f t="shared" si="137"/>
        <v>100</v>
      </c>
      <c r="C465" s="140">
        <f t="shared" si="137"/>
        <v>76</v>
      </c>
      <c r="D465" s="174" t="b">
        <f>IF(AND('ANLAGE B6 Widerstandsfähigkeit '!$E$9="Hagelzone 2",'ANLAGE B6 Widerstandsfähigkeit '!$F$9=C465),B465)</f>
        <v>0</v>
      </c>
      <c r="E465" s="140">
        <f t="shared" ref="E465" si="176">E89</f>
        <v>86</v>
      </c>
      <c r="F465" s="141" t="b">
        <f>IF(AND('ANLAGE B6 Widerstandsfähigkeit '!$E$9="Hagelzone 3",'ANLAGE B6 Widerstandsfähigkeit '!$F$9=E465),B465)</f>
        <v>0</v>
      </c>
      <c r="G465" s="140">
        <f t="shared" ref="G465" si="177">G89</f>
        <v>96</v>
      </c>
      <c r="H465" s="141" t="b">
        <f>IF(AND('ANLAGE B6 Widerstandsfähigkeit '!$E$9="Hagelzone 4 und 5",'ANLAGE B6 Widerstandsfähigkeit '!$F$9=G465),B465)</f>
        <v>0</v>
      </c>
    </row>
    <row r="466" spans="2:8" ht="15.75" outlineLevel="1" thickBot="1" x14ac:dyDescent="0.3">
      <c r="B466" s="127">
        <f t="shared" si="137"/>
        <v>100</v>
      </c>
      <c r="C466" s="140">
        <f t="shared" si="137"/>
        <v>75</v>
      </c>
      <c r="D466" s="174" t="b">
        <f>IF(AND('ANLAGE B6 Widerstandsfähigkeit '!$E$9="Hagelzone 2",'ANLAGE B6 Widerstandsfähigkeit '!$F$9=C466),B466)</f>
        <v>0</v>
      </c>
      <c r="E466" s="140">
        <f t="shared" ref="E466" si="178">E90</f>
        <v>85</v>
      </c>
      <c r="F466" s="141" t="b">
        <f>IF(AND('ANLAGE B6 Widerstandsfähigkeit '!$E$9="Hagelzone 3",'ANLAGE B6 Widerstandsfähigkeit '!$F$9=E466),B466)</f>
        <v>0</v>
      </c>
      <c r="G466" s="140">
        <f t="shared" ref="G466" si="179">G90</f>
        <v>95</v>
      </c>
      <c r="H466" s="141" t="b">
        <f>IF(AND('ANLAGE B6 Widerstandsfähigkeit '!$E$9="Hagelzone 4 und 5",'ANLAGE B6 Widerstandsfähigkeit '!$F$9=G466),B466)</f>
        <v>0</v>
      </c>
    </row>
    <row r="467" spans="2:8" ht="15.75" outlineLevel="1" thickBot="1" x14ac:dyDescent="0.3">
      <c r="B467" s="127">
        <f t="shared" si="137"/>
        <v>100</v>
      </c>
      <c r="C467" s="140">
        <f t="shared" si="137"/>
        <v>74</v>
      </c>
      <c r="D467" s="174" t="b">
        <f>IF(AND('ANLAGE B6 Widerstandsfähigkeit '!$E$9="Hagelzone 2",'ANLAGE B6 Widerstandsfähigkeit '!$F$9=C467),B467)</f>
        <v>0</v>
      </c>
      <c r="E467" s="140">
        <f t="shared" ref="E467" si="180">E91</f>
        <v>84</v>
      </c>
      <c r="F467" s="141" t="b">
        <f>IF(AND('ANLAGE B6 Widerstandsfähigkeit '!$E$9="Hagelzone 3",'ANLAGE B6 Widerstandsfähigkeit '!$F$9=E467),B467)</f>
        <v>0</v>
      </c>
      <c r="G467" s="140">
        <f t="shared" ref="G467" si="181">G91</f>
        <v>94</v>
      </c>
      <c r="H467" s="141" t="b">
        <f>IF(AND('ANLAGE B6 Widerstandsfähigkeit '!$E$9="Hagelzone 4 und 5",'ANLAGE B6 Widerstandsfähigkeit '!$F$9=G467),B467)</f>
        <v>0</v>
      </c>
    </row>
    <row r="468" spans="2:8" ht="15.75" outlineLevel="1" thickBot="1" x14ac:dyDescent="0.3">
      <c r="B468" s="127">
        <f t="shared" si="137"/>
        <v>100</v>
      </c>
      <c r="C468" s="140">
        <f t="shared" si="137"/>
        <v>73</v>
      </c>
      <c r="D468" s="174" t="b">
        <f>IF(AND('ANLAGE B6 Widerstandsfähigkeit '!$E$9="Hagelzone 2",'ANLAGE B6 Widerstandsfähigkeit '!$F$9=C468),B468)</f>
        <v>0</v>
      </c>
      <c r="E468" s="140">
        <f t="shared" ref="E468" si="182">E92</f>
        <v>83</v>
      </c>
      <c r="F468" s="141" t="b">
        <f>IF(AND('ANLAGE B6 Widerstandsfähigkeit '!$E$9="Hagelzone 3",'ANLAGE B6 Widerstandsfähigkeit '!$F$9=E468),B468)</f>
        <v>0</v>
      </c>
      <c r="G468" s="140">
        <f t="shared" ref="G468" si="183">G92</f>
        <v>93</v>
      </c>
      <c r="H468" s="141" t="b">
        <f>IF(AND('ANLAGE B6 Widerstandsfähigkeit '!$E$9="Hagelzone 4 und 5",'ANLAGE B6 Widerstandsfähigkeit '!$F$9=G468),B468)</f>
        <v>0</v>
      </c>
    </row>
    <row r="469" spans="2:8" ht="15.75" outlineLevel="1" thickBot="1" x14ac:dyDescent="0.3">
      <c r="B469" s="127">
        <f t="shared" si="137"/>
        <v>100</v>
      </c>
      <c r="C469" s="140">
        <f t="shared" si="137"/>
        <v>72</v>
      </c>
      <c r="D469" s="174" t="b">
        <f>IF(AND('ANLAGE B6 Widerstandsfähigkeit '!$E$9="Hagelzone 2",'ANLAGE B6 Widerstandsfähigkeit '!$F$9=C469),B469)</f>
        <v>0</v>
      </c>
      <c r="E469" s="140">
        <f t="shared" ref="E469" si="184">E93</f>
        <v>82</v>
      </c>
      <c r="F469" s="141" t="b">
        <f>IF(AND('ANLAGE B6 Widerstandsfähigkeit '!$E$9="Hagelzone 3",'ANLAGE B6 Widerstandsfähigkeit '!$F$9=E469),B469)</f>
        <v>0</v>
      </c>
      <c r="G469" s="140">
        <f t="shared" ref="G469" si="185">G93</f>
        <v>92</v>
      </c>
      <c r="H469" s="141" t="b">
        <f>IF(AND('ANLAGE B6 Widerstandsfähigkeit '!$E$9="Hagelzone 4 und 5",'ANLAGE B6 Widerstandsfähigkeit '!$F$9=G469),B469)</f>
        <v>0</v>
      </c>
    </row>
    <row r="470" spans="2:8" ht="15.75" outlineLevel="1" thickBot="1" x14ac:dyDescent="0.3">
      <c r="B470" s="127">
        <f t="shared" si="137"/>
        <v>100</v>
      </c>
      <c r="C470" s="140">
        <f t="shared" si="137"/>
        <v>71</v>
      </c>
      <c r="D470" s="174" t="b">
        <f>IF(AND('ANLAGE B6 Widerstandsfähigkeit '!$E$9="Hagelzone 2",'ANLAGE B6 Widerstandsfähigkeit '!$F$9=C470),B470)</f>
        <v>0</v>
      </c>
      <c r="E470" s="140">
        <f t="shared" ref="E470" si="186">E94</f>
        <v>81</v>
      </c>
      <c r="F470" s="141" t="b">
        <f>IF(AND('ANLAGE B6 Widerstandsfähigkeit '!$E$9="Hagelzone 3",'ANLAGE B6 Widerstandsfähigkeit '!$F$9=E470),B470)</f>
        <v>0</v>
      </c>
      <c r="G470" s="140">
        <f t="shared" ref="G470" si="187">G94</f>
        <v>91</v>
      </c>
      <c r="H470" s="141" t="b">
        <f>IF(AND('ANLAGE B6 Widerstandsfähigkeit '!$E$9="Hagelzone 4 und 5",'ANLAGE B6 Widerstandsfähigkeit '!$F$9=G470),B470)</f>
        <v>0</v>
      </c>
    </row>
    <row r="471" spans="2:8" ht="15.75" outlineLevel="1" thickBot="1" x14ac:dyDescent="0.3">
      <c r="B471" s="127">
        <f t="shared" si="137"/>
        <v>100</v>
      </c>
      <c r="C471" s="140">
        <f t="shared" si="137"/>
        <v>70</v>
      </c>
      <c r="D471" s="174" t="b">
        <f>IF(AND('ANLAGE B6 Widerstandsfähigkeit '!$E$9="Hagelzone 2",'ANLAGE B6 Widerstandsfähigkeit '!$F$9=C471),B471)</f>
        <v>0</v>
      </c>
      <c r="E471" s="140">
        <f t="shared" ref="E471" si="188">E95</f>
        <v>80</v>
      </c>
      <c r="F471" s="141" t="b">
        <f>IF(AND('ANLAGE B6 Widerstandsfähigkeit '!$E$9="Hagelzone 3",'ANLAGE B6 Widerstandsfähigkeit '!$F$9=E471),B471)</f>
        <v>0</v>
      </c>
      <c r="G471" s="140">
        <f t="shared" ref="G471" si="189">G95</f>
        <v>90</v>
      </c>
      <c r="H471" s="141" t="b">
        <f>IF(AND('ANLAGE B6 Widerstandsfähigkeit '!$E$9="Hagelzone 4 und 5",'ANLAGE B6 Widerstandsfähigkeit '!$F$9=G471),B471)</f>
        <v>0</v>
      </c>
    </row>
    <row r="472" spans="2:8" ht="15.75" outlineLevel="1" thickBot="1" x14ac:dyDescent="0.3">
      <c r="B472" s="127">
        <f t="shared" si="137"/>
        <v>100</v>
      </c>
      <c r="C472" s="140">
        <f t="shared" si="137"/>
        <v>69</v>
      </c>
      <c r="D472" s="174" t="b">
        <f>IF(AND('ANLAGE B6 Widerstandsfähigkeit '!$E$9="Hagelzone 2",'ANLAGE B6 Widerstandsfähigkeit '!$F$9=C472),B472)</f>
        <v>0</v>
      </c>
      <c r="E472" s="140">
        <f t="shared" ref="E472" si="190">E96</f>
        <v>79</v>
      </c>
      <c r="F472" s="141" t="b">
        <f>IF(AND('ANLAGE B6 Widerstandsfähigkeit '!$E$9="Hagelzone 3",'ANLAGE B6 Widerstandsfähigkeit '!$F$9=E472),B472)</f>
        <v>0</v>
      </c>
      <c r="G472" s="140">
        <f t="shared" ref="G472" si="191">G96</f>
        <v>89</v>
      </c>
      <c r="H472" s="141" t="b">
        <f>IF(AND('ANLAGE B6 Widerstandsfähigkeit '!$E$9="Hagelzone 4 und 5",'ANLAGE B6 Widerstandsfähigkeit '!$F$9=G472),B472)</f>
        <v>0</v>
      </c>
    </row>
    <row r="473" spans="2:8" ht="15.75" outlineLevel="1" thickBot="1" x14ac:dyDescent="0.3">
      <c r="B473" s="127">
        <f t="shared" si="137"/>
        <v>100</v>
      </c>
      <c r="C473" s="140">
        <f t="shared" si="137"/>
        <v>68</v>
      </c>
      <c r="D473" s="174" t="b">
        <f>IF(AND('ANLAGE B6 Widerstandsfähigkeit '!$E$9="Hagelzone 2",'ANLAGE B6 Widerstandsfähigkeit '!$F$9=C473),B473)</f>
        <v>0</v>
      </c>
      <c r="E473" s="140">
        <f t="shared" ref="E473" si="192">E97</f>
        <v>78</v>
      </c>
      <c r="F473" s="141" t="b">
        <f>IF(AND('ANLAGE B6 Widerstandsfähigkeit '!$E$9="Hagelzone 3",'ANLAGE B6 Widerstandsfähigkeit '!$F$9=E473),B473)</f>
        <v>0</v>
      </c>
      <c r="G473" s="140">
        <f t="shared" ref="G473" si="193">G97</f>
        <v>88</v>
      </c>
      <c r="H473" s="141" t="b">
        <f>IF(AND('ANLAGE B6 Widerstandsfähigkeit '!$E$9="Hagelzone 4 und 5",'ANLAGE B6 Widerstandsfähigkeit '!$F$9=G473),B473)</f>
        <v>0</v>
      </c>
    </row>
    <row r="474" spans="2:8" ht="15.75" outlineLevel="1" thickBot="1" x14ac:dyDescent="0.3">
      <c r="B474" s="127">
        <f t="shared" si="137"/>
        <v>100</v>
      </c>
      <c r="C474" s="140">
        <f t="shared" si="137"/>
        <v>67</v>
      </c>
      <c r="D474" s="174" t="b">
        <f>IF(AND('ANLAGE B6 Widerstandsfähigkeit '!$E$9="Hagelzone 2",'ANLAGE B6 Widerstandsfähigkeit '!$F$9=C474),B474)</f>
        <v>0</v>
      </c>
      <c r="E474" s="140">
        <f t="shared" ref="E474" si="194">E98</f>
        <v>77</v>
      </c>
      <c r="F474" s="141" t="b">
        <f>IF(AND('ANLAGE B6 Widerstandsfähigkeit '!$E$9="Hagelzone 3",'ANLAGE B6 Widerstandsfähigkeit '!$F$9=E474),B474)</f>
        <v>0</v>
      </c>
      <c r="G474" s="140">
        <f t="shared" ref="G474" si="195">G98</f>
        <v>87</v>
      </c>
      <c r="H474" s="141" t="b">
        <f>IF(AND('ANLAGE B6 Widerstandsfähigkeit '!$E$9="Hagelzone 4 und 5",'ANLAGE B6 Widerstandsfähigkeit '!$F$9=G474),B474)</f>
        <v>0</v>
      </c>
    </row>
    <row r="475" spans="2:8" ht="15.75" outlineLevel="1" thickBot="1" x14ac:dyDescent="0.3">
      <c r="B475" s="127">
        <f t="shared" si="137"/>
        <v>100</v>
      </c>
      <c r="C475" s="140">
        <f t="shared" si="137"/>
        <v>66</v>
      </c>
      <c r="D475" s="174" t="b">
        <f>IF(AND('ANLAGE B6 Widerstandsfähigkeit '!$E$9="Hagelzone 2",'ANLAGE B6 Widerstandsfähigkeit '!$F$9=C475),B475)</f>
        <v>0</v>
      </c>
      <c r="E475" s="140">
        <f t="shared" ref="E475" si="196">E99</f>
        <v>76</v>
      </c>
      <c r="F475" s="141" t="b">
        <f>IF(AND('ANLAGE B6 Widerstandsfähigkeit '!$E$9="Hagelzone 3",'ANLAGE B6 Widerstandsfähigkeit '!$F$9=E475),B475)</f>
        <v>0</v>
      </c>
      <c r="G475" s="140">
        <f t="shared" ref="G475" si="197">G99</f>
        <v>86</v>
      </c>
      <c r="H475" s="141" t="b">
        <f>IF(AND('ANLAGE B6 Widerstandsfähigkeit '!$E$9="Hagelzone 4 und 5",'ANLAGE B6 Widerstandsfähigkeit '!$F$9=G475),B475)</f>
        <v>0</v>
      </c>
    </row>
    <row r="476" spans="2:8" ht="15.75" outlineLevel="1" thickBot="1" x14ac:dyDescent="0.3">
      <c r="B476" s="138">
        <f t="shared" si="137"/>
        <v>100</v>
      </c>
      <c r="C476" s="139">
        <f t="shared" si="137"/>
        <v>65</v>
      </c>
      <c r="D476" s="130" t="b">
        <f>IF(AND('ANLAGE B6 Widerstandsfähigkeit '!$E$9="Hagelzone 2",'ANLAGE B6 Widerstandsfähigkeit '!$F$9=C476),B476)</f>
        <v>0</v>
      </c>
      <c r="E476" s="139">
        <f t="shared" ref="E476" si="198">E100</f>
        <v>75</v>
      </c>
      <c r="F476" s="141" t="b">
        <f>IF(AND('ANLAGE B6 Widerstandsfähigkeit '!$E$9="Hagelzone 3",'ANLAGE B6 Widerstandsfähigkeit '!$F$9=E476),B476)</f>
        <v>0</v>
      </c>
      <c r="G476" s="139">
        <f t="shared" ref="G476" si="199">G100</f>
        <v>85</v>
      </c>
      <c r="H476" s="141" t="b">
        <f>IF(AND('ANLAGE B6 Widerstandsfähigkeit '!$E$9="Hagelzone 4 und 5",'ANLAGE B6 Widerstandsfähigkeit '!$F$9=G476),B476)</f>
        <v>0</v>
      </c>
    </row>
    <row r="477" spans="2:8" ht="15.75" outlineLevel="1" thickBot="1" x14ac:dyDescent="0.3">
      <c r="B477" s="189">
        <f t="shared" si="137"/>
        <v>98.333333333333343</v>
      </c>
      <c r="C477" s="130">
        <f t="shared" si="137"/>
        <v>64</v>
      </c>
      <c r="D477" s="130" t="b">
        <f>IF(AND('ANLAGE B6 Widerstandsfähigkeit '!$E$9="Hagelzone 2",'ANLAGE B6 Widerstandsfähigkeit '!$F$9=C477),B477)</f>
        <v>0</v>
      </c>
      <c r="E477" s="130">
        <f t="shared" ref="E477" si="200">E101</f>
        <v>74</v>
      </c>
      <c r="F477" s="141" t="b">
        <f>IF(AND('ANLAGE B6 Widerstandsfähigkeit '!$E$9="Hagelzone 3",'ANLAGE B6 Widerstandsfähigkeit '!$F$9=E477),B477)</f>
        <v>0</v>
      </c>
      <c r="G477" s="130">
        <f t="shared" ref="G477" si="201">G101</f>
        <v>84</v>
      </c>
      <c r="H477" s="141" t="b">
        <f>IF(AND('ANLAGE B6 Widerstandsfähigkeit '!$E$9="Hagelzone 4 und 5",'ANLAGE B6 Widerstandsfähigkeit '!$F$9=G477),B477)</f>
        <v>0</v>
      </c>
    </row>
    <row r="478" spans="2:8" ht="15.75" outlineLevel="1" thickBot="1" x14ac:dyDescent="0.3">
      <c r="B478" s="189">
        <f t="shared" si="137"/>
        <v>96.666666666666671</v>
      </c>
      <c r="C478" s="130">
        <f t="shared" si="137"/>
        <v>63</v>
      </c>
      <c r="D478" s="130" t="b">
        <f>IF(AND('ANLAGE B6 Widerstandsfähigkeit '!$E$9="Hagelzone 2",'ANLAGE B6 Widerstandsfähigkeit '!$F$9=C478),B478)</f>
        <v>0</v>
      </c>
      <c r="E478" s="130">
        <f t="shared" ref="E478" si="202">E102</f>
        <v>73</v>
      </c>
      <c r="F478" s="141" t="b">
        <f>IF(AND('ANLAGE B6 Widerstandsfähigkeit '!$E$9="Hagelzone 3",'ANLAGE B6 Widerstandsfähigkeit '!$F$9=E478),B478)</f>
        <v>0</v>
      </c>
      <c r="G478" s="130">
        <f t="shared" ref="G478" si="203">G102</f>
        <v>83</v>
      </c>
      <c r="H478" s="141" t="b">
        <f>IF(AND('ANLAGE B6 Widerstandsfähigkeit '!$E$9="Hagelzone 4 und 5",'ANLAGE B6 Widerstandsfähigkeit '!$F$9=G478),B478)</f>
        <v>0</v>
      </c>
    </row>
    <row r="479" spans="2:8" ht="15.75" outlineLevel="1" thickBot="1" x14ac:dyDescent="0.3">
      <c r="B479" s="189">
        <f t="shared" si="137"/>
        <v>95</v>
      </c>
      <c r="C479" s="130">
        <f t="shared" si="137"/>
        <v>62</v>
      </c>
      <c r="D479" s="130" t="b">
        <f>IF(AND('ANLAGE B6 Widerstandsfähigkeit '!$E$9="Hagelzone 2",'ANLAGE B6 Widerstandsfähigkeit '!$F$9=C479),B479)</f>
        <v>0</v>
      </c>
      <c r="E479" s="130">
        <f t="shared" ref="E479" si="204">E103</f>
        <v>72</v>
      </c>
      <c r="F479" s="141" t="b">
        <f>IF(AND('ANLAGE B6 Widerstandsfähigkeit '!$E$9="Hagelzone 3",'ANLAGE B6 Widerstandsfähigkeit '!$F$9=E479),B479)</f>
        <v>0</v>
      </c>
      <c r="G479" s="130">
        <f t="shared" ref="G479" si="205">G103</f>
        <v>82</v>
      </c>
      <c r="H479" s="141" t="b">
        <f>IF(AND('ANLAGE B6 Widerstandsfähigkeit '!$E$9="Hagelzone 4 und 5",'ANLAGE B6 Widerstandsfähigkeit '!$F$9=G479),B479)</f>
        <v>0</v>
      </c>
    </row>
    <row r="480" spans="2:8" ht="15.75" outlineLevel="1" thickBot="1" x14ac:dyDescent="0.3">
      <c r="B480" s="189">
        <f t="shared" si="137"/>
        <v>93.333333333333343</v>
      </c>
      <c r="C480" s="130">
        <f t="shared" si="137"/>
        <v>61</v>
      </c>
      <c r="D480" s="130" t="b">
        <f>IF(AND('ANLAGE B6 Widerstandsfähigkeit '!$E$9="Hagelzone 2",'ANLAGE B6 Widerstandsfähigkeit '!$F$9=C480),B480)</f>
        <v>0</v>
      </c>
      <c r="E480" s="130">
        <f t="shared" ref="E480" si="206">E104</f>
        <v>71</v>
      </c>
      <c r="F480" s="141" t="b">
        <f>IF(AND('ANLAGE B6 Widerstandsfähigkeit '!$E$9="Hagelzone 3",'ANLAGE B6 Widerstandsfähigkeit '!$F$9=E480),B480)</f>
        <v>0</v>
      </c>
      <c r="G480" s="130">
        <f t="shared" ref="G480" si="207">G104</f>
        <v>81</v>
      </c>
      <c r="H480" s="141" t="b">
        <f>IF(AND('ANLAGE B6 Widerstandsfähigkeit '!$E$9="Hagelzone 4 und 5",'ANLAGE B6 Widerstandsfähigkeit '!$F$9=G480),B480)</f>
        <v>0</v>
      </c>
    </row>
    <row r="481" spans="2:8" ht="15.75" outlineLevel="1" thickBot="1" x14ac:dyDescent="0.3">
      <c r="B481" s="189">
        <f t="shared" si="137"/>
        <v>91.666666666666671</v>
      </c>
      <c r="C481" s="130">
        <f t="shared" si="137"/>
        <v>60</v>
      </c>
      <c r="D481" s="130" t="b">
        <f>IF(AND('ANLAGE B6 Widerstandsfähigkeit '!$E$9="Hagelzone 2",'ANLAGE B6 Widerstandsfähigkeit '!$F$9=C481),B481)</f>
        <v>0</v>
      </c>
      <c r="E481" s="130">
        <f t="shared" ref="E481" si="208">E105</f>
        <v>70</v>
      </c>
      <c r="F481" s="141" t="b">
        <f>IF(AND('ANLAGE B6 Widerstandsfähigkeit '!$E$9="Hagelzone 3",'ANLAGE B6 Widerstandsfähigkeit '!$F$9=E481),B481)</f>
        <v>0</v>
      </c>
      <c r="G481" s="130">
        <f t="shared" ref="G481" si="209">G105</f>
        <v>80</v>
      </c>
      <c r="H481" s="141" t="b">
        <f>IF(AND('ANLAGE B6 Widerstandsfähigkeit '!$E$9="Hagelzone 4 und 5",'ANLAGE B6 Widerstandsfähigkeit '!$F$9=G481),B481)</f>
        <v>0</v>
      </c>
    </row>
    <row r="482" spans="2:8" ht="15.75" outlineLevel="1" thickBot="1" x14ac:dyDescent="0.3">
      <c r="B482" s="189">
        <f t="shared" si="137"/>
        <v>90</v>
      </c>
      <c r="C482" s="130">
        <f t="shared" si="137"/>
        <v>59</v>
      </c>
      <c r="D482" s="130" t="b">
        <f>IF(AND('ANLAGE B6 Widerstandsfähigkeit '!$E$9="Hagelzone 2",'ANLAGE B6 Widerstandsfähigkeit '!$F$9=C482),B482)</f>
        <v>0</v>
      </c>
      <c r="E482" s="130">
        <f t="shared" ref="E482" si="210">E106</f>
        <v>69</v>
      </c>
      <c r="F482" s="141" t="b">
        <f>IF(AND('ANLAGE B6 Widerstandsfähigkeit '!$E$9="Hagelzone 3",'ANLAGE B6 Widerstandsfähigkeit '!$F$9=E482),B482)</f>
        <v>0</v>
      </c>
      <c r="G482" s="130">
        <f t="shared" ref="G482" si="211">G106</f>
        <v>79</v>
      </c>
      <c r="H482" s="141" t="b">
        <f>IF(AND('ANLAGE B6 Widerstandsfähigkeit '!$E$9="Hagelzone 4 und 5",'ANLAGE B6 Widerstandsfähigkeit '!$F$9=G482),B482)</f>
        <v>0</v>
      </c>
    </row>
    <row r="483" spans="2:8" ht="15.75" outlineLevel="1" thickBot="1" x14ac:dyDescent="0.3">
      <c r="B483" s="189">
        <f t="shared" si="137"/>
        <v>88.333333333333343</v>
      </c>
      <c r="C483" s="130">
        <f t="shared" si="137"/>
        <v>58</v>
      </c>
      <c r="D483" s="130" t="b">
        <f>IF(AND('ANLAGE B6 Widerstandsfähigkeit '!$E$9="Hagelzone 2",'ANLAGE B6 Widerstandsfähigkeit '!$F$9=C483),B483)</f>
        <v>0</v>
      </c>
      <c r="E483" s="130">
        <f t="shared" ref="E483" si="212">E107</f>
        <v>68</v>
      </c>
      <c r="F483" s="141" t="b">
        <f>IF(AND('ANLAGE B6 Widerstandsfähigkeit '!$E$9="Hagelzone 3",'ANLAGE B6 Widerstandsfähigkeit '!$F$9=E483),B483)</f>
        <v>0</v>
      </c>
      <c r="G483" s="130">
        <f t="shared" ref="G483" si="213">G107</f>
        <v>78</v>
      </c>
      <c r="H483" s="141" t="b">
        <f>IF(AND('ANLAGE B6 Widerstandsfähigkeit '!$E$9="Hagelzone 4 und 5",'ANLAGE B6 Widerstandsfähigkeit '!$F$9=G483),B483)</f>
        <v>0</v>
      </c>
    </row>
    <row r="484" spans="2:8" ht="15.75" outlineLevel="1" thickBot="1" x14ac:dyDescent="0.3">
      <c r="B484" s="189">
        <f t="shared" si="137"/>
        <v>86.666666666666671</v>
      </c>
      <c r="C484" s="130">
        <f t="shared" si="137"/>
        <v>57</v>
      </c>
      <c r="D484" s="130" t="b">
        <f>IF(AND('ANLAGE B6 Widerstandsfähigkeit '!$E$9="Hagelzone 2",'ANLAGE B6 Widerstandsfähigkeit '!$F$9=C484),B484)</f>
        <v>0</v>
      </c>
      <c r="E484" s="130">
        <f t="shared" ref="E484" si="214">E108</f>
        <v>67</v>
      </c>
      <c r="F484" s="141" t="b">
        <f>IF(AND('ANLAGE B6 Widerstandsfähigkeit '!$E$9="Hagelzone 3",'ANLAGE B6 Widerstandsfähigkeit '!$F$9=E484),B484)</f>
        <v>0</v>
      </c>
      <c r="G484" s="130">
        <f t="shared" ref="G484" si="215">G108</f>
        <v>77</v>
      </c>
      <c r="H484" s="141" t="b">
        <f>IF(AND('ANLAGE B6 Widerstandsfähigkeit '!$E$9="Hagelzone 4 und 5",'ANLAGE B6 Widerstandsfähigkeit '!$F$9=G484),B484)</f>
        <v>0</v>
      </c>
    </row>
    <row r="485" spans="2:8" ht="15.75" outlineLevel="1" thickBot="1" x14ac:dyDescent="0.3">
      <c r="B485" s="189">
        <f t="shared" si="137"/>
        <v>85</v>
      </c>
      <c r="C485" s="130">
        <f t="shared" si="137"/>
        <v>56</v>
      </c>
      <c r="D485" s="130" t="b">
        <f>IF(AND('ANLAGE B6 Widerstandsfähigkeit '!$E$9="Hagelzone 2",'ANLAGE B6 Widerstandsfähigkeit '!$F$9=C485),B485)</f>
        <v>0</v>
      </c>
      <c r="E485" s="130">
        <f t="shared" ref="E485" si="216">E109</f>
        <v>66</v>
      </c>
      <c r="F485" s="141" t="b">
        <f>IF(AND('ANLAGE B6 Widerstandsfähigkeit '!$E$9="Hagelzone 3",'ANLAGE B6 Widerstandsfähigkeit '!$F$9=E485),B485)</f>
        <v>0</v>
      </c>
      <c r="G485" s="130">
        <f t="shared" ref="G485" si="217">G109</f>
        <v>76</v>
      </c>
      <c r="H485" s="141" t="b">
        <f>IF(AND('ANLAGE B6 Widerstandsfähigkeit '!$E$9="Hagelzone 4 und 5",'ANLAGE B6 Widerstandsfähigkeit '!$F$9=G485),B485)</f>
        <v>0</v>
      </c>
    </row>
    <row r="486" spans="2:8" ht="15.75" outlineLevel="1" thickBot="1" x14ac:dyDescent="0.3">
      <c r="B486" s="189">
        <f t="shared" si="137"/>
        <v>83.333333333333343</v>
      </c>
      <c r="C486" s="130">
        <f t="shared" si="137"/>
        <v>55</v>
      </c>
      <c r="D486" s="130" t="b">
        <f>IF(AND('ANLAGE B6 Widerstandsfähigkeit '!$E$9="Hagelzone 2",'ANLAGE B6 Widerstandsfähigkeit '!$F$9=C486),B486)</f>
        <v>0</v>
      </c>
      <c r="E486" s="130">
        <f t="shared" ref="E486" si="218">E110</f>
        <v>65</v>
      </c>
      <c r="F486" s="141" t="b">
        <f>IF(AND('ANLAGE B6 Widerstandsfähigkeit '!$E$9="Hagelzone 3",'ANLAGE B6 Widerstandsfähigkeit '!$F$9=E486),B486)</f>
        <v>0</v>
      </c>
      <c r="G486" s="130">
        <f t="shared" ref="G486" si="219">G110</f>
        <v>75</v>
      </c>
      <c r="H486" s="141" t="b">
        <f>IF(AND('ANLAGE B6 Widerstandsfähigkeit '!$E$9="Hagelzone 4 und 5",'ANLAGE B6 Widerstandsfähigkeit '!$F$9=G486),B486)</f>
        <v>0</v>
      </c>
    </row>
    <row r="487" spans="2:8" ht="15.75" outlineLevel="1" thickBot="1" x14ac:dyDescent="0.3">
      <c r="B487" s="189">
        <f t="shared" si="137"/>
        <v>81.666666666666671</v>
      </c>
      <c r="C487" s="130">
        <f t="shared" si="137"/>
        <v>54</v>
      </c>
      <c r="D487" s="130" t="b">
        <f>IF(AND('ANLAGE B6 Widerstandsfähigkeit '!$E$9="Hagelzone 2",'ANLAGE B6 Widerstandsfähigkeit '!$F$9=C487),B487)</f>
        <v>0</v>
      </c>
      <c r="E487" s="130">
        <f t="shared" ref="E487" si="220">E111</f>
        <v>64</v>
      </c>
      <c r="F487" s="141" t="b">
        <f>IF(AND('ANLAGE B6 Widerstandsfähigkeit '!$E$9="Hagelzone 3",'ANLAGE B6 Widerstandsfähigkeit '!$F$9=E487),B487)</f>
        <v>0</v>
      </c>
      <c r="G487" s="130">
        <f t="shared" ref="G487" si="221">G111</f>
        <v>74</v>
      </c>
      <c r="H487" s="141" t="b">
        <f>IF(AND('ANLAGE B6 Widerstandsfähigkeit '!$E$9="Hagelzone 4 und 5",'ANLAGE B6 Widerstandsfähigkeit '!$F$9=G487),B487)</f>
        <v>0</v>
      </c>
    </row>
    <row r="488" spans="2:8" ht="15.75" outlineLevel="1" thickBot="1" x14ac:dyDescent="0.3">
      <c r="B488" s="189">
        <f t="shared" si="137"/>
        <v>80</v>
      </c>
      <c r="C488" s="130">
        <f t="shared" si="137"/>
        <v>53</v>
      </c>
      <c r="D488" s="130" t="b">
        <f>IF(AND('ANLAGE B6 Widerstandsfähigkeit '!$E$9="Hagelzone 2",'ANLAGE B6 Widerstandsfähigkeit '!$F$9=C488),B488)</f>
        <v>0</v>
      </c>
      <c r="E488" s="130">
        <f t="shared" ref="E488" si="222">E112</f>
        <v>63</v>
      </c>
      <c r="F488" s="141" t="b">
        <f>IF(AND('ANLAGE B6 Widerstandsfähigkeit '!$E$9="Hagelzone 3",'ANLAGE B6 Widerstandsfähigkeit '!$F$9=E488),B488)</f>
        <v>0</v>
      </c>
      <c r="G488" s="130">
        <f t="shared" ref="G488" si="223">G112</f>
        <v>73</v>
      </c>
      <c r="H488" s="141" t="b">
        <f>IF(AND('ANLAGE B6 Widerstandsfähigkeit '!$E$9="Hagelzone 4 und 5",'ANLAGE B6 Widerstandsfähigkeit '!$F$9=G488),B488)</f>
        <v>0</v>
      </c>
    </row>
    <row r="489" spans="2:8" ht="15.75" outlineLevel="1" thickBot="1" x14ac:dyDescent="0.3">
      <c r="B489" s="189">
        <f t="shared" si="137"/>
        <v>78.333333333333343</v>
      </c>
      <c r="C489" s="130">
        <f t="shared" si="137"/>
        <v>52</v>
      </c>
      <c r="D489" s="130" t="b">
        <f>IF(AND('ANLAGE B6 Widerstandsfähigkeit '!$E$9="Hagelzone 2",'ANLAGE B6 Widerstandsfähigkeit '!$F$9=C489),B489)</f>
        <v>0</v>
      </c>
      <c r="E489" s="130">
        <f t="shared" ref="E489" si="224">E113</f>
        <v>62</v>
      </c>
      <c r="F489" s="141" t="b">
        <f>IF(AND('ANLAGE B6 Widerstandsfähigkeit '!$E$9="Hagelzone 3",'ANLAGE B6 Widerstandsfähigkeit '!$F$9=E489),B489)</f>
        <v>0</v>
      </c>
      <c r="G489" s="130">
        <f t="shared" ref="G489" si="225">G113</f>
        <v>72</v>
      </c>
      <c r="H489" s="141" t="b">
        <f>IF(AND('ANLAGE B6 Widerstandsfähigkeit '!$E$9="Hagelzone 4 und 5",'ANLAGE B6 Widerstandsfähigkeit '!$F$9=G489),B489)</f>
        <v>0</v>
      </c>
    </row>
    <row r="490" spans="2:8" ht="15.75" outlineLevel="1" thickBot="1" x14ac:dyDescent="0.3">
      <c r="B490" s="189">
        <f t="shared" si="137"/>
        <v>76.666666666666671</v>
      </c>
      <c r="C490" s="130">
        <f t="shared" si="137"/>
        <v>51</v>
      </c>
      <c r="D490" s="130" t="b">
        <f>IF(AND('ANLAGE B6 Widerstandsfähigkeit '!$E$9="Hagelzone 2",'ANLAGE B6 Widerstandsfähigkeit '!$F$9=C490),B490)</f>
        <v>0</v>
      </c>
      <c r="E490" s="130">
        <f t="shared" ref="E490" si="226">E114</f>
        <v>61</v>
      </c>
      <c r="F490" s="141" t="b">
        <f>IF(AND('ANLAGE B6 Widerstandsfähigkeit '!$E$9="Hagelzone 3",'ANLAGE B6 Widerstandsfähigkeit '!$F$9=E490),B490)</f>
        <v>0</v>
      </c>
      <c r="G490" s="130">
        <f t="shared" ref="G490" si="227">G114</f>
        <v>71</v>
      </c>
      <c r="H490" s="141" t="b">
        <f>IF(AND('ANLAGE B6 Widerstandsfähigkeit '!$E$9="Hagelzone 4 und 5",'ANLAGE B6 Widerstandsfähigkeit '!$F$9=G490),B490)</f>
        <v>0</v>
      </c>
    </row>
    <row r="491" spans="2:8" ht="15.75" outlineLevel="1" thickBot="1" x14ac:dyDescent="0.3">
      <c r="B491" s="138">
        <f t="shared" si="137"/>
        <v>75</v>
      </c>
      <c r="C491" s="139">
        <f t="shared" si="137"/>
        <v>50</v>
      </c>
      <c r="D491" s="130" t="b">
        <f>IF(AND('ANLAGE B6 Widerstandsfähigkeit '!$E$9="Hagelzone 2",'ANLAGE B6 Widerstandsfähigkeit '!$F$9=C491),B491)</f>
        <v>0</v>
      </c>
      <c r="E491" s="139">
        <f t="shared" ref="E491" si="228">E115</f>
        <v>60</v>
      </c>
      <c r="F491" s="141" t="b">
        <f>IF(AND('ANLAGE B6 Widerstandsfähigkeit '!$E$9="Hagelzone 3",'ANLAGE B6 Widerstandsfähigkeit '!$F$9=E491),B491)</f>
        <v>0</v>
      </c>
      <c r="G491" s="139">
        <f t="shared" ref="G491" si="229">G115</f>
        <v>70</v>
      </c>
      <c r="H491" s="141" t="b">
        <f>IF(AND('ANLAGE B6 Widerstandsfähigkeit '!$E$9="Hagelzone 4 und 5",'ANLAGE B6 Widerstandsfähigkeit '!$F$9=G491),B491)</f>
        <v>0</v>
      </c>
    </row>
    <row r="492" spans="2:8" ht="15.75" outlineLevel="1" thickBot="1" x14ac:dyDescent="0.3">
      <c r="B492" s="189">
        <f t="shared" si="137"/>
        <v>73.333333333333343</v>
      </c>
      <c r="C492" s="130">
        <f t="shared" si="137"/>
        <v>49</v>
      </c>
      <c r="D492" s="130" t="b">
        <f>IF(AND('ANLAGE B6 Widerstandsfähigkeit '!$E$9="Hagelzone 2",'ANLAGE B6 Widerstandsfähigkeit '!$F$9=C492),B492)</f>
        <v>0</v>
      </c>
      <c r="E492" s="130">
        <f t="shared" ref="E492" si="230">E116</f>
        <v>59</v>
      </c>
      <c r="F492" s="141" t="b">
        <f>IF(AND('ANLAGE B6 Widerstandsfähigkeit '!$E$9="Hagelzone 3",'ANLAGE B6 Widerstandsfähigkeit '!$F$9=E492),B492)</f>
        <v>0</v>
      </c>
      <c r="G492" s="130">
        <f t="shared" ref="G492" si="231">G116</f>
        <v>69</v>
      </c>
      <c r="H492" s="141" t="b">
        <f>IF(AND('ANLAGE B6 Widerstandsfähigkeit '!$E$9="Hagelzone 4 und 5",'ANLAGE B6 Widerstandsfähigkeit '!$F$9=G492),B492)</f>
        <v>0</v>
      </c>
    </row>
    <row r="493" spans="2:8" ht="15.75" outlineLevel="1" thickBot="1" x14ac:dyDescent="0.3">
      <c r="B493" s="189">
        <f t="shared" si="137"/>
        <v>71.666666666666671</v>
      </c>
      <c r="C493" s="130">
        <f t="shared" si="137"/>
        <v>48</v>
      </c>
      <c r="D493" s="130" t="b">
        <f>IF(AND('ANLAGE B6 Widerstandsfähigkeit '!$E$9="Hagelzone 2",'ANLAGE B6 Widerstandsfähigkeit '!$F$9=C493),B493)</f>
        <v>0</v>
      </c>
      <c r="E493" s="130">
        <f t="shared" ref="E493" si="232">E117</f>
        <v>58</v>
      </c>
      <c r="F493" s="141" t="b">
        <f>IF(AND('ANLAGE B6 Widerstandsfähigkeit '!$E$9="Hagelzone 3",'ANLAGE B6 Widerstandsfähigkeit '!$F$9=E493),B493)</f>
        <v>0</v>
      </c>
      <c r="G493" s="130">
        <f t="shared" ref="G493" si="233">G117</f>
        <v>68</v>
      </c>
      <c r="H493" s="141" t="b">
        <f>IF(AND('ANLAGE B6 Widerstandsfähigkeit '!$E$9="Hagelzone 4 und 5",'ANLAGE B6 Widerstandsfähigkeit '!$F$9=G493),B493)</f>
        <v>0</v>
      </c>
    </row>
    <row r="494" spans="2:8" ht="15.75" outlineLevel="1" thickBot="1" x14ac:dyDescent="0.3">
      <c r="B494" s="189">
        <f t="shared" si="137"/>
        <v>70</v>
      </c>
      <c r="C494" s="130">
        <f t="shared" si="137"/>
        <v>47</v>
      </c>
      <c r="D494" s="130" t="b">
        <f>IF(AND('ANLAGE B6 Widerstandsfähigkeit '!$E$9="Hagelzone 2",'ANLAGE B6 Widerstandsfähigkeit '!$F$9=C494),B494)</f>
        <v>0</v>
      </c>
      <c r="E494" s="130">
        <f t="shared" ref="E494" si="234">E118</f>
        <v>57</v>
      </c>
      <c r="F494" s="141" t="b">
        <f>IF(AND('ANLAGE B6 Widerstandsfähigkeit '!$E$9="Hagelzone 3",'ANLAGE B6 Widerstandsfähigkeit '!$F$9=E494),B494)</f>
        <v>0</v>
      </c>
      <c r="G494" s="130">
        <f t="shared" ref="G494" si="235">G118</f>
        <v>67</v>
      </c>
      <c r="H494" s="141" t="b">
        <f>IF(AND('ANLAGE B6 Widerstandsfähigkeit '!$E$9="Hagelzone 4 und 5",'ANLAGE B6 Widerstandsfähigkeit '!$F$9=G494),B494)</f>
        <v>0</v>
      </c>
    </row>
    <row r="495" spans="2:8" ht="15.75" outlineLevel="1" thickBot="1" x14ac:dyDescent="0.3">
      <c r="B495" s="189">
        <f t="shared" si="137"/>
        <v>68.333333333333343</v>
      </c>
      <c r="C495" s="130">
        <f t="shared" si="137"/>
        <v>46</v>
      </c>
      <c r="D495" s="130" t="b">
        <f>IF(AND('ANLAGE B6 Widerstandsfähigkeit '!$E$9="Hagelzone 2",'ANLAGE B6 Widerstandsfähigkeit '!$F$9=C495),B495)</f>
        <v>0</v>
      </c>
      <c r="E495" s="130">
        <f t="shared" ref="E495" si="236">E119</f>
        <v>56</v>
      </c>
      <c r="F495" s="141" t="b">
        <f>IF(AND('ANLAGE B6 Widerstandsfähigkeit '!$E$9="Hagelzone 3",'ANLAGE B6 Widerstandsfähigkeit '!$F$9=E495),B495)</f>
        <v>0</v>
      </c>
      <c r="G495" s="130">
        <f t="shared" ref="G495" si="237">G119</f>
        <v>66</v>
      </c>
      <c r="H495" s="141" t="b">
        <f>IF(AND('ANLAGE B6 Widerstandsfähigkeit '!$E$9="Hagelzone 4 und 5",'ANLAGE B6 Widerstandsfähigkeit '!$F$9=G495),B495)</f>
        <v>0</v>
      </c>
    </row>
    <row r="496" spans="2:8" ht="15.75" outlineLevel="1" thickBot="1" x14ac:dyDescent="0.3">
      <c r="B496" s="189">
        <f t="shared" si="137"/>
        <v>66.666666666666671</v>
      </c>
      <c r="C496" s="130">
        <f t="shared" si="137"/>
        <v>45</v>
      </c>
      <c r="D496" s="130" t="b">
        <f>IF(AND('ANLAGE B6 Widerstandsfähigkeit '!$E$9="Hagelzone 2",'ANLAGE B6 Widerstandsfähigkeit '!$F$9=C496),B496)</f>
        <v>0</v>
      </c>
      <c r="E496" s="130">
        <f t="shared" ref="E496" si="238">E120</f>
        <v>55</v>
      </c>
      <c r="F496" s="141" t="b">
        <f>IF(AND('ANLAGE B6 Widerstandsfähigkeit '!$E$9="Hagelzone 3",'ANLAGE B6 Widerstandsfähigkeit '!$F$9=E496),B496)</f>
        <v>0</v>
      </c>
      <c r="G496" s="130">
        <f t="shared" ref="G496" si="239">G120</f>
        <v>65</v>
      </c>
      <c r="H496" s="141" t="b">
        <f>IF(AND('ANLAGE B6 Widerstandsfähigkeit '!$E$9="Hagelzone 4 und 5",'ANLAGE B6 Widerstandsfähigkeit '!$F$9=G496),B496)</f>
        <v>0</v>
      </c>
    </row>
    <row r="497" spans="2:8" ht="15.75" outlineLevel="1" thickBot="1" x14ac:dyDescent="0.3">
      <c r="B497" s="189">
        <f t="shared" si="137"/>
        <v>65</v>
      </c>
      <c r="C497" s="130">
        <f t="shared" si="137"/>
        <v>44</v>
      </c>
      <c r="D497" s="130" t="b">
        <f>IF(AND('ANLAGE B6 Widerstandsfähigkeit '!$E$9="Hagelzone 2",'ANLAGE B6 Widerstandsfähigkeit '!$F$9=C497),B497)</f>
        <v>0</v>
      </c>
      <c r="E497" s="130">
        <f t="shared" ref="E497" si="240">E121</f>
        <v>54</v>
      </c>
      <c r="F497" s="141" t="b">
        <f>IF(AND('ANLAGE B6 Widerstandsfähigkeit '!$E$9="Hagelzone 3",'ANLAGE B6 Widerstandsfähigkeit '!$F$9=E497),B497)</f>
        <v>0</v>
      </c>
      <c r="G497" s="130">
        <f t="shared" ref="G497" si="241">G121</f>
        <v>64</v>
      </c>
      <c r="H497" s="141" t="b">
        <f>IF(AND('ANLAGE B6 Widerstandsfähigkeit '!$E$9="Hagelzone 4 und 5",'ANLAGE B6 Widerstandsfähigkeit '!$F$9=G497),B497)</f>
        <v>0</v>
      </c>
    </row>
    <row r="498" spans="2:8" ht="15.75" outlineLevel="1" thickBot="1" x14ac:dyDescent="0.3">
      <c r="B498" s="189">
        <f t="shared" si="137"/>
        <v>63.333333333333336</v>
      </c>
      <c r="C498" s="130">
        <f t="shared" si="137"/>
        <v>43</v>
      </c>
      <c r="D498" s="130" t="b">
        <f>IF(AND('ANLAGE B6 Widerstandsfähigkeit '!$E$9="Hagelzone 2",'ANLAGE B6 Widerstandsfähigkeit '!$F$9=C498),B498)</f>
        <v>0</v>
      </c>
      <c r="E498" s="130">
        <f t="shared" ref="E498" si="242">E122</f>
        <v>53</v>
      </c>
      <c r="F498" s="141" t="b">
        <f>IF(AND('ANLAGE B6 Widerstandsfähigkeit '!$E$9="Hagelzone 3",'ANLAGE B6 Widerstandsfähigkeit '!$F$9=E498),B498)</f>
        <v>0</v>
      </c>
      <c r="G498" s="130">
        <f t="shared" ref="G498" si="243">G122</f>
        <v>63</v>
      </c>
      <c r="H498" s="141" t="b">
        <f>IF(AND('ANLAGE B6 Widerstandsfähigkeit '!$E$9="Hagelzone 4 und 5",'ANLAGE B6 Widerstandsfähigkeit '!$F$9=G498),B498)</f>
        <v>0</v>
      </c>
    </row>
    <row r="499" spans="2:8" ht="15.75" outlineLevel="1" thickBot="1" x14ac:dyDescent="0.3">
      <c r="B499" s="189">
        <f t="shared" si="137"/>
        <v>61.666666666666671</v>
      </c>
      <c r="C499" s="130">
        <f t="shared" si="137"/>
        <v>42</v>
      </c>
      <c r="D499" s="130" t="b">
        <f>IF(AND('ANLAGE B6 Widerstandsfähigkeit '!$E$9="Hagelzone 2",'ANLAGE B6 Widerstandsfähigkeit '!$F$9=C499),B499)</f>
        <v>0</v>
      </c>
      <c r="E499" s="130">
        <f t="shared" ref="E499" si="244">E123</f>
        <v>52</v>
      </c>
      <c r="F499" s="141" t="b">
        <f>IF(AND('ANLAGE B6 Widerstandsfähigkeit '!$E$9="Hagelzone 3",'ANLAGE B6 Widerstandsfähigkeit '!$F$9=E499),B499)</f>
        <v>0</v>
      </c>
      <c r="G499" s="130">
        <f t="shared" ref="G499" si="245">G123</f>
        <v>62</v>
      </c>
      <c r="H499" s="141" t="b">
        <f>IF(AND('ANLAGE B6 Widerstandsfähigkeit '!$E$9="Hagelzone 4 und 5",'ANLAGE B6 Widerstandsfähigkeit '!$F$9=G499),B499)</f>
        <v>0</v>
      </c>
    </row>
    <row r="500" spans="2:8" ht="15.75" outlineLevel="1" thickBot="1" x14ac:dyDescent="0.3">
      <c r="B500" s="189">
        <f t="shared" si="137"/>
        <v>60</v>
      </c>
      <c r="C500" s="130">
        <f t="shared" si="137"/>
        <v>41</v>
      </c>
      <c r="D500" s="130" t="b">
        <f>IF(AND('ANLAGE B6 Widerstandsfähigkeit '!$E$9="Hagelzone 2",'ANLAGE B6 Widerstandsfähigkeit '!$F$9=C500),B500)</f>
        <v>0</v>
      </c>
      <c r="E500" s="130">
        <f t="shared" ref="E500" si="246">E124</f>
        <v>51</v>
      </c>
      <c r="F500" s="141" t="b">
        <f>IF(AND('ANLAGE B6 Widerstandsfähigkeit '!$E$9="Hagelzone 3",'ANLAGE B6 Widerstandsfähigkeit '!$F$9=E500),B500)</f>
        <v>0</v>
      </c>
      <c r="G500" s="130">
        <f t="shared" ref="G500" si="247">G124</f>
        <v>61</v>
      </c>
      <c r="H500" s="141" t="b">
        <f>IF(AND('ANLAGE B6 Widerstandsfähigkeit '!$E$9="Hagelzone 4 und 5",'ANLAGE B6 Widerstandsfähigkeit '!$F$9=G500),B500)</f>
        <v>0</v>
      </c>
    </row>
    <row r="501" spans="2:8" ht="15.75" outlineLevel="1" thickBot="1" x14ac:dyDescent="0.3">
      <c r="B501" s="189">
        <f t="shared" si="137"/>
        <v>58.333333333333336</v>
      </c>
      <c r="C501" s="130">
        <f t="shared" si="137"/>
        <v>40</v>
      </c>
      <c r="D501" s="130" t="b">
        <f>IF(AND('ANLAGE B6 Widerstandsfähigkeit '!$E$9="Hagelzone 2",'ANLAGE B6 Widerstandsfähigkeit '!$F$9=C501),B501)</f>
        <v>0</v>
      </c>
      <c r="E501" s="130">
        <f t="shared" ref="E501" si="248">E125</f>
        <v>50</v>
      </c>
      <c r="F501" s="141" t="b">
        <f>IF(AND('ANLAGE B6 Widerstandsfähigkeit '!$E$9="Hagelzone 3",'ANLAGE B6 Widerstandsfähigkeit '!$F$9=E501),B501)</f>
        <v>0</v>
      </c>
      <c r="G501" s="130">
        <f t="shared" ref="G501" si="249">G125</f>
        <v>60</v>
      </c>
      <c r="H501" s="141" t="b">
        <f>IF(AND('ANLAGE B6 Widerstandsfähigkeit '!$E$9="Hagelzone 4 und 5",'ANLAGE B6 Widerstandsfähigkeit '!$F$9=G501),B501)</f>
        <v>0</v>
      </c>
    </row>
    <row r="502" spans="2:8" ht="15.75" outlineLevel="1" thickBot="1" x14ac:dyDescent="0.3">
      <c r="B502" s="189">
        <f t="shared" si="137"/>
        <v>56.666666666666664</v>
      </c>
      <c r="C502" s="130">
        <f t="shared" si="137"/>
        <v>39</v>
      </c>
      <c r="D502" s="130" t="b">
        <f>IF(AND('ANLAGE B6 Widerstandsfähigkeit '!$E$9="Hagelzone 2",'ANLAGE B6 Widerstandsfähigkeit '!$F$9=C502),B502)</f>
        <v>0</v>
      </c>
      <c r="E502" s="130">
        <f t="shared" ref="E502" si="250">E126</f>
        <v>49</v>
      </c>
      <c r="F502" s="141" t="b">
        <f>IF(AND('ANLAGE B6 Widerstandsfähigkeit '!$E$9="Hagelzone 3",'ANLAGE B6 Widerstandsfähigkeit '!$F$9=E502),B502)</f>
        <v>0</v>
      </c>
      <c r="G502" s="130">
        <f t="shared" ref="G502" si="251">G126</f>
        <v>59</v>
      </c>
      <c r="H502" s="141" t="b">
        <f>IF(AND('ANLAGE B6 Widerstandsfähigkeit '!$E$9="Hagelzone 4 und 5",'ANLAGE B6 Widerstandsfähigkeit '!$F$9=G502),B502)</f>
        <v>0</v>
      </c>
    </row>
    <row r="503" spans="2:8" ht="15.75" outlineLevel="1" thickBot="1" x14ac:dyDescent="0.3">
      <c r="B503" s="189">
        <f t="shared" si="137"/>
        <v>55</v>
      </c>
      <c r="C503" s="130">
        <f t="shared" si="137"/>
        <v>38</v>
      </c>
      <c r="D503" s="130" t="b">
        <f>IF(AND('ANLAGE B6 Widerstandsfähigkeit '!$E$9="Hagelzone 2",'ANLAGE B6 Widerstandsfähigkeit '!$F$9=C503),B503)</f>
        <v>0</v>
      </c>
      <c r="E503" s="130">
        <f t="shared" ref="E503" si="252">E127</f>
        <v>48</v>
      </c>
      <c r="F503" s="141" t="b">
        <f>IF(AND('ANLAGE B6 Widerstandsfähigkeit '!$E$9="Hagelzone 3",'ANLAGE B6 Widerstandsfähigkeit '!$F$9=E503),B503)</f>
        <v>0</v>
      </c>
      <c r="G503" s="130">
        <f t="shared" ref="G503" si="253">G127</f>
        <v>58</v>
      </c>
      <c r="H503" s="141" t="b">
        <f>IF(AND('ANLAGE B6 Widerstandsfähigkeit '!$E$9="Hagelzone 4 und 5",'ANLAGE B6 Widerstandsfähigkeit '!$F$9=G503),B503)</f>
        <v>0</v>
      </c>
    </row>
    <row r="504" spans="2:8" ht="15.75" outlineLevel="1" thickBot="1" x14ac:dyDescent="0.3">
      <c r="B504" s="189">
        <f t="shared" si="137"/>
        <v>53.333333333333336</v>
      </c>
      <c r="C504" s="130">
        <f t="shared" si="137"/>
        <v>37</v>
      </c>
      <c r="D504" s="130" t="b">
        <f>IF(AND('ANLAGE B6 Widerstandsfähigkeit '!$E$9="Hagelzone 2",'ANLAGE B6 Widerstandsfähigkeit '!$F$9=C504),B504)</f>
        <v>0</v>
      </c>
      <c r="E504" s="130">
        <f t="shared" ref="E504" si="254">E128</f>
        <v>47</v>
      </c>
      <c r="F504" s="141" t="b">
        <f>IF(AND('ANLAGE B6 Widerstandsfähigkeit '!$E$9="Hagelzone 3",'ANLAGE B6 Widerstandsfähigkeit '!$F$9=E504),B504)</f>
        <v>0</v>
      </c>
      <c r="G504" s="130">
        <f t="shared" ref="G504" si="255">G128</f>
        <v>57</v>
      </c>
      <c r="H504" s="141" t="b">
        <f>IF(AND('ANLAGE B6 Widerstandsfähigkeit '!$E$9="Hagelzone 4 und 5",'ANLAGE B6 Widerstandsfähigkeit '!$F$9=G504),B504)</f>
        <v>0</v>
      </c>
    </row>
    <row r="505" spans="2:8" ht="15.75" outlineLevel="1" thickBot="1" x14ac:dyDescent="0.3">
      <c r="B505" s="189">
        <f t="shared" si="137"/>
        <v>51.666666666666664</v>
      </c>
      <c r="C505" s="130">
        <f t="shared" si="137"/>
        <v>36</v>
      </c>
      <c r="D505" s="130" t="b">
        <f>IF(AND('ANLAGE B6 Widerstandsfähigkeit '!$E$9="Hagelzone 2",'ANLAGE B6 Widerstandsfähigkeit '!$F$9=C505),B505)</f>
        <v>0</v>
      </c>
      <c r="E505" s="130">
        <f t="shared" ref="E505" si="256">E129</f>
        <v>46</v>
      </c>
      <c r="F505" s="141" t="b">
        <f>IF(AND('ANLAGE B6 Widerstandsfähigkeit '!$E$9="Hagelzone 3",'ANLAGE B6 Widerstandsfähigkeit '!$F$9=E505),B505)</f>
        <v>0</v>
      </c>
      <c r="G505" s="130">
        <f t="shared" ref="G505" si="257">G129</f>
        <v>56</v>
      </c>
      <c r="H505" s="141" t="b">
        <f>IF(AND('ANLAGE B6 Widerstandsfähigkeit '!$E$9="Hagelzone 4 und 5",'ANLAGE B6 Widerstandsfähigkeit '!$F$9=G505),B505)</f>
        <v>0</v>
      </c>
    </row>
    <row r="506" spans="2:8" ht="15.75" outlineLevel="1" thickBot="1" x14ac:dyDescent="0.3">
      <c r="B506" s="138">
        <f t="shared" si="137"/>
        <v>50</v>
      </c>
      <c r="C506" s="139">
        <f t="shared" si="137"/>
        <v>35</v>
      </c>
      <c r="D506" s="130" t="b">
        <f>IF(AND('ANLAGE B6 Widerstandsfähigkeit '!$E$9="Hagelzone 2",'ANLAGE B6 Widerstandsfähigkeit '!$F$9=C506),B506)</f>
        <v>0</v>
      </c>
      <c r="E506" s="139">
        <f t="shared" ref="E506" si="258">E130</f>
        <v>45</v>
      </c>
      <c r="F506" s="141" t="b">
        <f>IF(AND('ANLAGE B6 Widerstandsfähigkeit '!$E$9="Hagelzone 3",'ANLAGE B6 Widerstandsfähigkeit '!$F$9=E506),B506)</f>
        <v>0</v>
      </c>
      <c r="G506" s="139">
        <f t="shared" ref="G506" si="259">G130</f>
        <v>55</v>
      </c>
      <c r="H506" s="141" t="b">
        <f>IF(AND('ANLAGE B6 Widerstandsfähigkeit '!$E$9="Hagelzone 4 und 5",'ANLAGE B6 Widerstandsfähigkeit '!$F$9=G506),B506)</f>
        <v>0</v>
      </c>
    </row>
    <row r="507" spans="2:8" ht="15.75" outlineLevel="1" thickBot="1" x14ac:dyDescent="0.3">
      <c r="B507" s="189">
        <f t="shared" si="137"/>
        <v>48.333333333333336</v>
      </c>
      <c r="C507" s="130">
        <f t="shared" si="137"/>
        <v>34</v>
      </c>
      <c r="D507" s="130" t="b">
        <f>IF(AND('ANLAGE B6 Widerstandsfähigkeit '!$E$9="Hagelzone 2",'ANLAGE B6 Widerstandsfähigkeit '!$F$9=C507),B507)</f>
        <v>0</v>
      </c>
      <c r="E507" s="130">
        <f t="shared" ref="E507" si="260">E131</f>
        <v>44</v>
      </c>
      <c r="F507" s="141" t="b">
        <f>IF(AND('ANLAGE B6 Widerstandsfähigkeit '!$E$9="Hagelzone 3",'ANLAGE B6 Widerstandsfähigkeit '!$F$9=E507),B507)</f>
        <v>0</v>
      </c>
      <c r="G507" s="130">
        <f t="shared" ref="G507" si="261">G131</f>
        <v>54</v>
      </c>
      <c r="H507" s="141" t="b">
        <f>IF(AND('ANLAGE B6 Widerstandsfähigkeit '!$E$9="Hagelzone 4 und 5",'ANLAGE B6 Widerstandsfähigkeit '!$F$9=G507),B507)</f>
        <v>0</v>
      </c>
    </row>
    <row r="508" spans="2:8" ht="15.75" outlineLevel="1" thickBot="1" x14ac:dyDescent="0.3">
      <c r="B508" s="189">
        <f t="shared" si="137"/>
        <v>46.666666666666671</v>
      </c>
      <c r="C508" s="130">
        <f t="shared" si="137"/>
        <v>33</v>
      </c>
      <c r="D508" s="130" t="b">
        <f>IF(AND('ANLAGE B6 Widerstandsfähigkeit '!$E$9="Hagelzone 2",'ANLAGE B6 Widerstandsfähigkeit '!$F$9=C508),B508)</f>
        <v>0</v>
      </c>
      <c r="E508" s="130">
        <f t="shared" ref="E508" si="262">E132</f>
        <v>43</v>
      </c>
      <c r="F508" s="141" t="b">
        <f>IF(AND('ANLAGE B6 Widerstandsfähigkeit '!$E$9="Hagelzone 3",'ANLAGE B6 Widerstandsfähigkeit '!$F$9=E508),B508)</f>
        <v>0</v>
      </c>
      <c r="G508" s="130">
        <f t="shared" ref="G508" si="263">G132</f>
        <v>53</v>
      </c>
      <c r="H508" s="141" t="b">
        <f>IF(AND('ANLAGE B6 Widerstandsfähigkeit '!$E$9="Hagelzone 4 und 5",'ANLAGE B6 Widerstandsfähigkeit '!$F$9=G508),B508)</f>
        <v>0</v>
      </c>
    </row>
    <row r="509" spans="2:8" ht="15.75" outlineLevel="1" thickBot="1" x14ac:dyDescent="0.3">
      <c r="B509" s="189">
        <f t="shared" si="137"/>
        <v>45</v>
      </c>
      <c r="C509" s="130">
        <f t="shared" si="137"/>
        <v>32</v>
      </c>
      <c r="D509" s="130" t="b">
        <f>IF(AND('ANLAGE B6 Widerstandsfähigkeit '!$E$9="Hagelzone 2",'ANLAGE B6 Widerstandsfähigkeit '!$F$9=C509),B509)</f>
        <v>0</v>
      </c>
      <c r="E509" s="130">
        <f t="shared" ref="E509" si="264">E133</f>
        <v>42</v>
      </c>
      <c r="F509" s="141" t="b">
        <f>IF(AND('ANLAGE B6 Widerstandsfähigkeit '!$E$9="Hagelzone 3",'ANLAGE B6 Widerstandsfähigkeit '!$F$9=E509),B509)</f>
        <v>0</v>
      </c>
      <c r="G509" s="130">
        <f t="shared" ref="G509" si="265">G133</f>
        <v>52</v>
      </c>
      <c r="H509" s="141" t="b">
        <f>IF(AND('ANLAGE B6 Widerstandsfähigkeit '!$E$9="Hagelzone 4 und 5",'ANLAGE B6 Widerstandsfähigkeit '!$F$9=G509),B509)</f>
        <v>0</v>
      </c>
    </row>
    <row r="510" spans="2:8" ht="15.75" outlineLevel="1" thickBot="1" x14ac:dyDescent="0.3">
      <c r="B510" s="189">
        <f t="shared" ref="B510:C520" si="266">B134</f>
        <v>43.333333333333336</v>
      </c>
      <c r="C510" s="130">
        <f t="shared" si="266"/>
        <v>31</v>
      </c>
      <c r="D510" s="130" t="b">
        <f>IF(AND('ANLAGE B6 Widerstandsfähigkeit '!$E$9="Hagelzone 2",'ANLAGE B6 Widerstandsfähigkeit '!$F$9=C510),B510)</f>
        <v>0</v>
      </c>
      <c r="E510" s="130">
        <f t="shared" ref="E510" si="267">E134</f>
        <v>41</v>
      </c>
      <c r="F510" s="141" t="b">
        <f>IF(AND('ANLAGE B6 Widerstandsfähigkeit '!$E$9="Hagelzone 3",'ANLAGE B6 Widerstandsfähigkeit '!$F$9=E510),B510)</f>
        <v>0</v>
      </c>
      <c r="G510" s="130">
        <f t="shared" ref="G510" si="268">G134</f>
        <v>51</v>
      </c>
      <c r="H510" s="141" t="b">
        <f>IF(AND('ANLAGE B6 Widerstandsfähigkeit '!$E$9="Hagelzone 4 und 5",'ANLAGE B6 Widerstandsfähigkeit '!$F$9=G510),B510)</f>
        <v>0</v>
      </c>
    </row>
    <row r="511" spans="2:8" ht="15.75" outlineLevel="1" thickBot="1" x14ac:dyDescent="0.3">
      <c r="B511" s="189">
        <f t="shared" si="266"/>
        <v>41.666666666666671</v>
      </c>
      <c r="C511" s="130">
        <f t="shared" si="266"/>
        <v>30</v>
      </c>
      <c r="D511" s="130" t="b">
        <f>IF(AND('ANLAGE B6 Widerstandsfähigkeit '!$E$9="Hagelzone 2",'ANLAGE B6 Widerstandsfähigkeit '!$F$9=C511),B511)</f>
        <v>0</v>
      </c>
      <c r="E511" s="130">
        <f t="shared" ref="E511" si="269">E135</f>
        <v>40</v>
      </c>
      <c r="F511" s="141" t="b">
        <f>IF(AND('ANLAGE B6 Widerstandsfähigkeit '!$E$9="Hagelzone 3",'ANLAGE B6 Widerstandsfähigkeit '!$F$9=E511),B511)</f>
        <v>0</v>
      </c>
      <c r="G511" s="130">
        <f t="shared" ref="G511" si="270">G135</f>
        <v>50</v>
      </c>
      <c r="H511" s="141" t="b">
        <f>IF(AND('ANLAGE B6 Widerstandsfähigkeit '!$E$9="Hagelzone 4 und 5",'ANLAGE B6 Widerstandsfähigkeit '!$F$9=G511),B511)</f>
        <v>0</v>
      </c>
    </row>
    <row r="512" spans="2:8" ht="15.75" outlineLevel="1" thickBot="1" x14ac:dyDescent="0.3">
      <c r="B512" s="189">
        <f t="shared" si="266"/>
        <v>40</v>
      </c>
      <c r="C512" s="130">
        <f t="shared" si="266"/>
        <v>29</v>
      </c>
      <c r="D512" s="130" t="b">
        <f>IF(AND('ANLAGE B6 Widerstandsfähigkeit '!$E$9="Hagelzone 2",'ANLAGE B6 Widerstandsfähigkeit '!$F$9=C512),B512)</f>
        <v>0</v>
      </c>
      <c r="E512" s="130">
        <f t="shared" ref="E512" si="271">E136</f>
        <v>39</v>
      </c>
      <c r="F512" s="141" t="b">
        <f>IF(AND('ANLAGE B6 Widerstandsfähigkeit '!$E$9="Hagelzone 3",'ANLAGE B6 Widerstandsfähigkeit '!$F$9=E512),B512)</f>
        <v>0</v>
      </c>
      <c r="G512" s="130">
        <f t="shared" ref="G512" si="272">G136</f>
        <v>49</v>
      </c>
      <c r="H512" s="141" t="b">
        <f>IF(AND('ANLAGE B6 Widerstandsfähigkeit '!$E$9="Hagelzone 4 und 5",'ANLAGE B6 Widerstandsfähigkeit '!$F$9=G512),B512)</f>
        <v>0</v>
      </c>
    </row>
    <row r="513" spans="2:13" ht="15.75" outlineLevel="1" thickBot="1" x14ac:dyDescent="0.3">
      <c r="B513" s="189">
        <f t="shared" si="266"/>
        <v>38.333333333333336</v>
      </c>
      <c r="C513" s="130">
        <f t="shared" si="266"/>
        <v>28</v>
      </c>
      <c r="D513" s="130" t="b">
        <f>IF(AND('ANLAGE B6 Widerstandsfähigkeit '!$E$9="Hagelzone 2",'ANLAGE B6 Widerstandsfähigkeit '!$F$9=C513),B513)</f>
        <v>0</v>
      </c>
      <c r="E513" s="130">
        <f t="shared" ref="E513" si="273">E137</f>
        <v>38</v>
      </c>
      <c r="F513" s="141" t="b">
        <f>IF(AND('ANLAGE B6 Widerstandsfähigkeit '!$E$9="Hagelzone 3",'ANLAGE B6 Widerstandsfähigkeit '!$F$9=E513),B513)</f>
        <v>0</v>
      </c>
      <c r="G513" s="130">
        <f t="shared" ref="G513" si="274">G137</f>
        <v>48</v>
      </c>
      <c r="H513" s="141" t="b">
        <f>IF(AND('ANLAGE B6 Widerstandsfähigkeit '!$E$9="Hagelzone 4 und 5",'ANLAGE B6 Widerstandsfähigkeit '!$F$9=G513),B513)</f>
        <v>0</v>
      </c>
    </row>
    <row r="514" spans="2:13" ht="15.75" outlineLevel="1" thickBot="1" x14ac:dyDescent="0.3">
      <c r="B514" s="189">
        <f t="shared" si="266"/>
        <v>36.666666666666671</v>
      </c>
      <c r="C514" s="130">
        <f t="shared" si="266"/>
        <v>27</v>
      </c>
      <c r="D514" s="130" t="b">
        <f>IF(AND('ANLAGE B6 Widerstandsfähigkeit '!$E$9="Hagelzone 2",'ANLAGE B6 Widerstandsfähigkeit '!$F$9=C514),B514)</f>
        <v>0</v>
      </c>
      <c r="E514" s="130">
        <f t="shared" ref="E514" si="275">E138</f>
        <v>37</v>
      </c>
      <c r="F514" s="141" t="b">
        <f>IF(AND('ANLAGE B6 Widerstandsfähigkeit '!$E$9="Hagelzone 3",'ANLAGE B6 Widerstandsfähigkeit '!$F$9=E514),B514)</f>
        <v>0</v>
      </c>
      <c r="G514" s="130">
        <f t="shared" ref="G514" si="276">G138</f>
        <v>47</v>
      </c>
      <c r="H514" s="141" t="b">
        <f>IF(AND('ANLAGE B6 Widerstandsfähigkeit '!$E$9="Hagelzone 4 und 5",'ANLAGE B6 Widerstandsfähigkeit '!$F$9=G514),B514)</f>
        <v>0</v>
      </c>
    </row>
    <row r="515" spans="2:13" ht="15.75" outlineLevel="1" thickBot="1" x14ac:dyDescent="0.3">
      <c r="B515" s="189">
        <f t="shared" si="266"/>
        <v>35</v>
      </c>
      <c r="C515" s="130">
        <f t="shared" si="266"/>
        <v>26</v>
      </c>
      <c r="D515" s="130" t="b">
        <f>IF(AND('ANLAGE B6 Widerstandsfähigkeit '!$E$9="Hagelzone 2",'ANLAGE B6 Widerstandsfähigkeit '!$F$9=C515),B515)</f>
        <v>0</v>
      </c>
      <c r="E515" s="130">
        <f t="shared" ref="E515" si="277">E139</f>
        <v>36</v>
      </c>
      <c r="F515" s="141" t="b">
        <f>IF(AND('ANLAGE B6 Widerstandsfähigkeit '!$E$9="Hagelzone 3",'ANLAGE B6 Widerstandsfähigkeit '!$F$9=E515),B515)</f>
        <v>0</v>
      </c>
      <c r="G515" s="130">
        <f t="shared" ref="G515" si="278">G139</f>
        <v>46</v>
      </c>
      <c r="H515" s="141" t="b">
        <f>IF(AND('ANLAGE B6 Widerstandsfähigkeit '!$E$9="Hagelzone 4 und 5",'ANLAGE B6 Widerstandsfähigkeit '!$F$9=G515),B515)</f>
        <v>0</v>
      </c>
    </row>
    <row r="516" spans="2:13" ht="15.75" outlineLevel="1" thickBot="1" x14ac:dyDescent="0.3">
      <c r="B516" s="189">
        <f t="shared" si="266"/>
        <v>33.333333333333336</v>
      </c>
      <c r="C516" s="130">
        <f t="shared" si="266"/>
        <v>25</v>
      </c>
      <c r="D516" s="130" t="b">
        <f>IF(AND('ANLAGE B6 Widerstandsfähigkeit '!$E$9="Hagelzone 2",'ANLAGE B6 Widerstandsfähigkeit '!$F$9=C516),B516)</f>
        <v>0</v>
      </c>
      <c r="E516" s="130">
        <f t="shared" ref="E516" si="279">E140</f>
        <v>35</v>
      </c>
      <c r="F516" s="141" t="b">
        <f>IF(AND('ANLAGE B6 Widerstandsfähigkeit '!$E$9="Hagelzone 3",'ANLAGE B6 Widerstandsfähigkeit '!$F$9=E516),B516)</f>
        <v>0</v>
      </c>
      <c r="G516" s="130">
        <f t="shared" ref="G516" si="280">G140</f>
        <v>45</v>
      </c>
      <c r="H516" s="141" t="b">
        <f>IF(AND('ANLAGE B6 Widerstandsfähigkeit '!$E$9="Hagelzone 4 und 5",'ANLAGE B6 Widerstandsfähigkeit '!$F$9=G516),B516)</f>
        <v>0</v>
      </c>
    </row>
    <row r="517" spans="2:13" ht="15.75" outlineLevel="1" thickBot="1" x14ac:dyDescent="0.3">
      <c r="B517" s="189">
        <f t="shared" si="266"/>
        <v>31.666666666666668</v>
      </c>
      <c r="C517" s="130">
        <f t="shared" si="266"/>
        <v>24</v>
      </c>
      <c r="D517" s="130" t="b">
        <f>IF(AND('ANLAGE B6 Widerstandsfähigkeit '!$E$9="Hagelzone 2",'ANLAGE B6 Widerstandsfähigkeit '!$F$9=C517),B517)</f>
        <v>0</v>
      </c>
      <c r="E517" s="130">
        <f t="shared" ref="E517" si="281">E141</f>
        <v>34</v>
      </c>
      <c r="F517" s="141" t="b">
        <f>IF(AND('ANLAGE B6 Widerstandsfähigkeit '!$E$9="Hagelzone 3",'ANLAGE B6 Widerstandsfähigkeit '!$F$9=E517),B517)</f>
        <v>0</v>
      </c>
      <c r="G517" s="130">
        <f t="shared" ref="G517" si="282">G141</f>
        <v>44</v>
      </c>
      <c r="H517" s="141" t="b">
        <f>IF(AND('ANLAGE B6 Widerstandsfähigkeit '!$E$9="Hagelzone 4 und 5",'ANLAGE B6 Widerstandsfähigkeit '!$F$9=G517),B517)</f>
        <v>0</v>
      </c>
    </row>
    <row r="518" spans="2:13" ht="15.75" outlineLevel="1" thickBot="1" x14ac:dyDescent="0.3">
      <c r="B518" s="189">
        <f t="shared" si="266"/>
        <v>30</v>
      </c>
      <c r="C518" s="130">
        <f t="shared" si="266"/>
        <v>23</v>
      </c>
      <c r="D518" s="130" t="b">
        <f>IF(AND('ANLAGE B6 Widerstandsfähigkeit '!$E$9="Hagelzone 2",'ANLAGE B6 Widerstandsfähigkeit '!$F$9=C518),B518)</f>
        <v>0</v>
      </c>
      <c r="E518" s="130">
        <f t="shared" ref="E518" si="283">E142</f>
        <v>33</v>
      </c>
      <c r="F518" s="141" t="b">
        <f>IF(AND('ANLAGE B6 Widerstandsfähigkeit '!$E$9="Hagelzone 3",'ANLAGE B6 Widerstandsfähigkeit '!$F$9=E518),B518)</f>
        <v>0</v>
      </c>
      <c r="G518" s="130">
        <f t="shared" ref="G518" si="284">G142</f>
        <v>43</v>
      </c>
      <c r="H518" s="141" t="b">
        <f>IF(AND('ANLAGE B6 Widerstandsfähigkeit '!$E$9="Hagelzone 4 und 5",'ANLAGE B6 Widerstandsfähigkeit '!$F$9=G518),B518)</f>
        <v>0</v>
      </c>
    </row>
    <row r="519" spans="2:13" ht="15.75" outlineLevel="1" thickBot="1" x14ac:dyDescent="0.3">
      <c r="B519" s="189">
        <f t="shared" si="266"/>
        <v>28.333333333333332</v>
      </c>
      <c r="C519" s="130">
        <f t="shared" si="266"/>
        <v>22</v>
      </c>
      <c r="D519" s="130" t="b">
        <f>IF(AND('ANLAGE B6 Widerstandsfähigkeit '!$E$9="Hagelzone 2",'ANLAGE B6 Widerstandsfähigkeit '!$F$9=C519),B519)</f>
        <v>0</v>
      </c>
      <c r="E519" s="130">
        <f t="shared" ref="E519" si="285">E143</f>
        <v>32</v>
      </c>
      <c r="F519" s="141" t="b">
        <f>IF(AND('ANLAGE B6 Widerstandsfähigkeit '!$E$9="Hagelzone 3",'ANLAGE B6 Widerstandsfähigkeit '!$F$9=E519),B519)</f>
        <v>0</v>
      </c>
      <c r="G519" s="130">
        <f t="shared" ref="G519" si="286">G143</f>
        <v>42</v>
      </c>
      <c r="H519" s="141" t="b">
        <f>IF(AND('ANLAGE B6 Widerstandsfähigkeit '!$E$9="Hagelzone 4 und 5",'ANLAGE B6 Widerstandsfähigkeit '!$F$9=G519),B519)</f>
        <v>0</v>
      </c>
      <c r="I519" s="147"/>
      <c r="J519" s="147"/>
      <c r="K519" s="147"/>
    </row>
    <row r="520" spans="2:13" ht="15.75" outlineLevel="1" thickBot="1" x14ac:dyDescent="0.3">
      <c r="B520" s="189">
        <f t="shared" si="266"/>
        <v>26.666666666666668</v>
      </c>
      <c r="C520" s="130">
        <f t="shared" si="266"/>
        <v>21</v>
      </c>
      <c r="D520" s="130" t="b">
        <f>IF(AND('ANLAGE B6 Widerstandsfähigkeit '!$E$9="Hagelzone 2",'ANLAGE B6 Widerstandsfähigkeit '!$F$9=C520),B520)</f>
        <v>0</v>
      </c>
      <c r="E520" s="130">
        <f t="shared" ref="E520" si="287">E144</f>
        <v>31</v>
      </c>
      <c r="F520" s="141" t="b">
        <f>IF(AND('ANLAGE B6 Widerstandsfähigkeit '!$E$9="Hagelzone 3",'ANLAGE B6 Widerstandsfähigkeit '!$F$9=E520),B520)</f>
        <v>0</v>
      </c>
      <c r="G520" s="130">
        <f t="shared" ref="G520" si="288">G144</f>
        <v>41</v>
      </c>
      <c r="H520" s="141" t="b">
        <f>IF(AND('ANLAGE B6 Widerstandsfähigkeit '!$E$9="Hagelzone 4 und 5",'ANLAGE B6 Widerstandsfähigkeit '!$F$9=G520),B520)</f>
        <v>0</v>
      </c>
      <c r="I520" s="147"/>
      <c r="J520" s="147"/>
      <c r="K520" s="147"/>
    </row>
    <row r="521" spans="2:13" ht="15.75" outlineLevel="1" thickBot="1" x14ac:dyDescent="0.3">
      <c r="B521" s="138">
        <f>B145</f>
        <v>25</v>
      </c>
      <c r="C521" s="139">
        <f t="shared" ref="C521" si="289">C145</f>
        <v>20</v>
      </c>
      <c r="D521" s="130" t="b">
        <f>IF(AND('ANLAGE B6 Widerstandsfähigkeit '!$E$9="Hagelzone 2",'ANLAGE B6 Widerstandsfähigkeit '!$F$9=C521),B521)</f>
        <v>0</v>
      </c>
      <c r="E521" s="139">
        <f t="shared" ref="E521" si="290">E145</f>
        <v>30</v>
      </c>
      <c r="F521" s="141" t="b">
        <f>IF(AND('ANLAGE B6 Widerstandsfähigkeit '!$E$9="Hagelzone 3",'ANLAGE B6 Widerstandsfähigkeit '!$F$9=E521),B521)</f>
        <v>0</v>
      </c>
      <c r="G521" s="139">
        <f t="shared" ref="G521" si="291">G145</f>
        <v>40</v>
      </c>
      <c r="H521" s="141" t="b">
        <f>IF(AND('ANLAGE B6 Widerstandsfähigkeit '!$E$9="Hagelzone 4 und 5",'ANLAGE B6 Widerstandsfähigkeit '!$F$9=G521),B521)</f>
        <v>0</v>
      </c>
      <c r="I521" s="147"/>
      <c r="J521" s="147"/>
      <c r="K521" s="147"/>
    </row>
    <row r="522" spans="2:13" ht="15.75" outlineLevel="1" thickBot="1" x14ac:dyDescent="0.3">
      <c r="B522" s="131">
        <f t="shared" ref="B522:E541" si="292">B146</f>
        <v>23.5</v>
      </c>
      <c r="C522" s="130">
        <f t="shared" ref="C522" si="293">C146</f>
        <v>19</v>
      </c>
      <c r="D522" s="130" t="b">
        <f>IF(AND('ANLAGE B6 Widerstandsfähigkeit '!$E$9="Hagelzone 2",'ANLAGE B6 Widerstandsfähigkeit '!$F$9=C522),B522)</f>
        <v>0</v>
      </c>
      <c r="E522" s="130">
        <f t="shared" ref="E522" si="294">E146</f>
        <v>29</v>
      </c>
      <c r="F522" s="141" t="b">
        <f>IF(AND('ANLAGE B6 Widerstandsfähigkeit '!$E$9="Hagelzone 3",'ANLAGE B6 Widerstandsfähigkeit '!$F$9=E522),B522)</f>
        <v>0</v>
      </c>
      <c r="G522" s="130">
        <f t="shared" ref="G522" si="295">G146</f>
        <v>39</v>
      </c>
      <c r="H522" s="141" t="b">
        <f>IF(AND('ANLAGE B6 Widerstandsfähigkeit '!$E$9="Hagelzone 4 und 5",'ANLAGE B6 Widerstandsfähigkeit '!$F$9=G522),B522)</f>
        <v>0</v>
      </c>
      <c r="I522" s="147"/>
      <c r="J522" s="147"/>
      <c r="K522" s="147"/>
    </row>
    <row r="523" spans="2:13" ht="15.75" outlineLevel="1" thickBot="1" x14ac:dyDescent="0.3">
      <c r="B523" s="131">
        <f t="shared" si="292"/>
        <v>22</v>
      </c>
      <c r="C523" s="130">
        <f t="shared" ref="C523" si="296">C147</f>
        <v>18</v>
      </c>
      <c r="D523" s="130" t="b">
        <f>IF(AND('ANLAGE B6 Widerstandsfähigkeit '!$E$9="Hagelzone 2",'ANLAGE B6 Widerstandsfähigkeit '!$F$9=C523),B523)</f>
        <v>0</v>
      </c>
      <c r="E523" s="130">
        <f t="shared" ref="E523" si="297">E147</f>
        <v>28</v>
      </c>
      <c r="F523" s="141" t="b">
        <f>IF(AND('ANLAGE B6 Widerstandsfähigkeit '!$E$9="Hagelzone 3",'ANLAGE B6 Widerstandsfähigkeit '!$F$9=E523),B523)</f>
        <v>0</v>
      </c>
      <c r="G523" s="130">
        <f t="shared" ref="G523" si="298">G147</f>
        <v>38</v>
      </c>
      <c r="H523" s="141" t="b">
        <f>IF(AND('ANLAGE B6 Widerstandsfähigkeit '!$E$9="Hagelzone 4 und 5",'ANLAGE B6 Widerstandsfähigkeit '!$F$9=G523),B523)</f>
        <v>0</v>
      </c>
      <c r="I523" s="147"/>
      <c r="J523" s="147"/>
      <c r="K523" s="147"/>
    </row>
    <row r="524" spans="2:13" ht="15.75" outlineLevel="1" thickBot="1" x14ac:dyDescent="0.3">
      <c r="B524" s="131">
        <f t="shared" si="292"/>
        <v>20.5</v>
      </c>
      <c r="C524" s="130">
        <f t="shared" ref="C524" si="299">C148</f>
        <v>17</v>
      </c>
      <c r="D524" s="130" t="b">
        <f>IF(AND('ANLAGE B6 Widerstandsfähigkeit '!$E$9="Hagelzone 2",'ANLAGE B6 Widerstandsfähigkeit '!$F$9=C524),B524)</f>
        <v>0</v>
      </c>
      <c r="E524" s="130">
        <f t="shared" ref="E524" si="300">E148</f>
        <v>27</v>
      </c>
      <c r="F524" s="141" t="b">
        <f>IF(AND('ANLAGE B6 Widerstandsfähigkeit '!$E$9="Hagelzone 3",'ANLAGE B6 Widerstandsfähigkeit '!$F$9=E524),B524)</f>
        <v>0</v>
      </c>
      <c r="G524" s="130">
        <f t="shared" ref="G524" si="301">G148</f>
        <v>37</v>
      </c>
      <c r="H524" s="141" t="b">
        <f>IF(AND('ANLAGE B6 Widerstandsfähigkeit '!$E$9="Hagelzone 4 und 5",'ANLAGE B6 Widerstandsfähigkeit '!$F$9=G524),B524)</f>
        <v>0</v>
      </c>
      <c r="I524" s="147"/>
      <c r="J524" s="147"/>
      <c r="K524" s="147"/>
    </row>
    <row r="525" spans="2:13" ht="15.75" outlineLevel="1" thickBot="1" x14ac:dyDescent="0.3">
      <c r="B525" s="131">
        <f t="shared" si="292"/>
        <v>19</v>
      </c>
      <c r="C525" s="130">
        <f t="shared" ref="C525" si="302">C149</f>
        <v>16</v>
      </c>
      <c r="D525" s="130" t="b">
        <f>IF(AND('ANLAGE B6 Widerstandsfähigkeit '!$E$9="Hagelzone 2",'ANLAGE B6 Widerstandsfähigkeit '!$F$9=C525),B525)</f>
        <v>0</v>
      </c>
      <c r="E525" s="130">
        <f t="shared" ref="E525" si="303">E149</f>
        <v>26</v>
      </c>
      <c r="F525" s="141" t="b">
        <f>IF(AND('ANLAGE B6 Widerstandsfähigkeit '!$E$9="Hagelzone 3",'ANLAGE B6 Widerstandsfähigkeit '!$F$9=E525),B525)</f>
        <v>0</v>
      </c>
      <c r="G525" s="130">
        <f t="shared" ref="G525" si="304">G149</f>
        <v>36</v>
      </c>
      <c r="H525" s="141" t="b">
        <f>IF(AND('ANLAGE B6 Widerstandsfähigkeit '!$E$9="Hagelzone 4 und 5",'ANLAGE B6 Widerstandsfähigkeit '!$F$9=G525),B525)</f>
        <v>0</v>
      </c>
      <c r="I525" s="147"/>
      <c r="J525" s="147"/>
      <c r="K525" s="147"/>
    </row>
    <row r="526" spans="2:13" ht="15.75" outlineLevel="1" thickBot="1" x14ac:dyDescent="0.3">
      <c r="B526" s="131">
        <f t="shared" si="292"/>
        <v>17.5</v>
      </c>
      <c r="C526" s="130">
        <f t="shared" ref="C526" si="305">C150</f>
        <v>15</v>
      </c>
      <c r="D526" s="130" t="b">
        <f>IF(AND('ANLAGE B6 Widerstandsfähigkeit '!$E$9="Hagelzone 2",'ANLAGE B6 Widerstandsfähigkeit '!$F$9=C526),B526)</f>
        <v>0</v>
      </c>
      <c r="E526" s="130">
        <f t="shared" ref="E526" si="306">E150</f>
        <v>25</v>
      </c>
      <c r="F526" s="141" t="b">
        <f>IF(AND('ANLAGE B6 Widerstandsfähigkeit '!$E$9="Hagelzone 3",'ANLAGE B6 Widerstandsfähigkeit '!$F$9=E526),B526)</f>
        <v>0</v>
      </c>
      <c r="G526" s="130">
        <f t="shared" ref="G526" si="307">G150</f>
        <v>35</v>
      </c>
      <c r="H526" s="141" t="b">
        <f>IF(AND('ANLAGE B6 Widerstandsfähigkeit '!$E$9="Hagelzone 4 und 5",'ANLAGE B6 Widerstandsfähigkeit '!$F$9=G526),B526)</f>
        <v>0</v>
      </c>
      <c r="I526" s="147"/>
      <c r="J526" s="196"/>
      <c r="K526" s="196"/>
      <c r="L526" s="196"/>
      <c r="M526" s="196"/>
    </row>
    <row r="527" spans="2:13" ht="15.75" outlineLevel="1" thickBot="1" x14ac:dyDescent="0.3">
      <c r="B527" s="131">
        <f t="shared" si="292"/>
        <v>16</v>
      </c>
      <c r="C527" s="130">
        <f t="shared" ref="C527" si="308">C151</f>
        <v>14</v>
      </c>
      <c r="D527" s="130" t="b">
        <f>IF(AND('ANLAGE B6 Widerstandsfähigkeit '!$E$9="Hagelzone 2",'ANLAGE B6 Widerstandsfähigkeit '!$F$9=C527),B527)</f>
        <v>0</v>
      </c>
      <c r="E527" s="130">
        <f t="shared" ref="E527" si="309">E151</f>
        <v>24</v>
      </c>
      <c r="F527" s="141" t="b">
        <f>IF(AND('ANLAGE B6 Widerstandsfähigkeit '!$E$9="Hagelzone 3",'ANLAGE B6 Widerstandsfähigkeit '!$F$9=E527),B527)</f>
        <v>0</v>
      </c>
      <c r="G527" s="130">
        <f t="shared" ref="G527" si="310">G151</f>
        <v>34</v>
      </c>
      <c r="H527" s="141" t="b">
        <f>IF(AND('ANLAGE B6 Widerstandsfähigkeit '!$E$9="Hagelzone 4 und 5",'ANLAGE B6 Widerstandsfähigkeit '!$F$9=G527),B527)</f>
        <v>0</v>
      </c>
      <c r="I527" s="147"/>
      <c r="J527" s="197"/>
      <c r="K527" s="197"/>
      <c r="L527" s="197"/>
      <c r="M527" s="196"/>
    </row>
    <row r="528" spans="2:13" ht="15.75" outlineLevel="1" thickBot="1" x14ac:dyDescent="0.3">
      <c r="B528" s="131">
        <f t="shared" si="292"/>
        <v>14.5</v>
      </c>
      <c r="C528" s="130">
        <f t="shared" ref="C528" si="311">C152</f>
        <v>13</v>
      </c>
      <c r="D528" s="130" t="b">
        <f>IF(AND('ANLAGE B6 Widerstandsfähigkeit '!$E$9="Hagelzone 2",'ANLAGE B6 Widerstandsfähigkeit '!$F$9=C528),B528)</f>
        <v>0</v>
      </c>
      <c r="E528" s="130">
        <f t="shared" ref="E528" si="312">E152</f>
        <v>23</v>
      </c>
      <c r="F528" s="141" t="b">
        <f>IF(AND('ANLAGE B6 Widerstandsfähigkeit '!$E$9="Hagelzone 3",'ANLAGE B6 Widerstandsfähigkeit '!$F$9=E528),B528)</f>
        <v>0</v>
      </c>
      <c r="G528" s="130">
        <f t="shared" ref="G528" si="313">G152</f>
        <v>33</v>
      </c>
      <c r="H528" s="141" t="b">
        <f>IF(AND('ANLAGE B6 Widerstandsfähigkeit '!$E$9="Hagelzone 4 und 5",'ANLAGE B6 Widerstandsfähigkeit '!$F$9=G528),B528)</f>
        <v>0</v>
      </c>
      <c r="I528" s="147"/>
      <c r="J528" s="197"/>
      <c r="K528" s="197"/>
      <c r="L528" s="197"/>
      <c r="M528" s="196"/>
    </row>
    <row r="529" spans="2:13" ht="15.75" thickBot="1" x14ac:dyDescent="0.3">
      <c r="B529" s="131">
        <f t="shared" si="292"/>
        <v>13</v>
      </c>
      <c r="C529" s="130">
        <f t="shared" ref="C529" si="314">C153</f>
        <v>12</v>
      </c>
      <c r="D529" s="130" t="b">
        <f>IF(AND('ANLAGE B6 Widerstandsfähigkeit '!$E$9="Hagelzone 2",'ANLAGE B6 Widerstandsfähigkeit '!$F$9=C529),B529)</f>
        <v>0</v>
      </c>
      <c r="E529" s="130">
        <f t="shared" ref="E529" si="315">E153</f>
        <v>22</v>
      </c>
      <c r="F529" s="141" t="b">
        <f>IF(AND('ANLAGE B6 Widerstandsfähigkeit '!$E$9="Hagelzone 3",'ANLAGE B6 Widerstandsfähigkeit '!$F$9=E529),B529)</f>
        <v>0</v>
      </c>
      <c r="G529" s="130">
        <f t="shared" ref="G529" si="316">G153</f>
        <v>32</v>
      </c>
      <c r="H529" s="141" t="b">
        <f>IF(AND('ANLAGE B6 Widerstandsfähigkeit '!$E$9="Hagelzone 4 und 5",'ANLAGE B6 Widerstandsfähigkeit '!$F$9=G529),B529)</f>
        <v>0</v>
      </c>
      <c r="I529" s="147"/>
      <c r="J529" s="197"/>
      <c r="K529" s="197"/>
      <c r="L529" s="197"/>
      <c r="M529" s="196"/>
    </row>
    <row r="530" spans="2:13" ht="15.75" thickBot="1" x14ac:dyDescent="0.3">
      <c r="B530" s="131">
        <f t="shared" si="292"/>
        <v>11.5</v>
      </c>
      <c r="C530" s="130">
        <f t="shared" ref="C530" si="317">C154</f>
        <v>11</v>
      </c>
      <c r="D530" s="130" t="b">
        <f>IF(AND('ANLAGE B6 Widerstandsfähigkeit '!$E$9="Hagelzone 2",'ANLAGE B6 Widerstandsfähigkeit '!$F$9=C530),B530)</f>
        <v>0</v>
      </c>
      <c r="E530" s="130">
        <f t="shared" ref="E530" si="318">E154</f>
        <v>21</v>
      </c>
      <c r="F530" s="141" t="b">
        <f>IF(AND('ANLAGE B6 Widerstandsfähigkeit '!$E$9="Hagelzone 3",'ANLAGE B6 Widerstandsfähigkeit '!$F$9=E530),B530)</f>
        <v>0</v>
      </c>
      <c r="G530" s="130">
        <f t="shared" ref="G530" si="319">G154</f>
        <v>31</v>
      </c>
      <c r="H530" s="141" t="b">
        <f>IF(AND('ANLAGE B6 Widerstandsfähigkeit '!$E$9="Hagelzone 4 und 5",'ANLAGE B6 Widerstandsfähigkeit '!$F$9=G530),B530)</f>
        <v>0</v>
      </c>
      <c r="I530" s="147"/>
      <c r="J530" s="197"/>
      <c r="K530" s="197"/>
      <c r="L530" s="197"/>
      <c r="M530" s="196"/>
    </row>
    <row r="531" spans="2:13" ht="15.75" thickBot="1" x14ac:dyDescent="0.3">
      <c r="B531" s="198">
        <f t="shared" si="292"/>
        <v>10</v>
      </c>
      <c r="C531" s="199">
        <f t="shared" ref="C531" si="320">C155</f>
        <v>10</v>
      </c>
      <c r="D531" s="130" t="b">
        <f>IF(AND('ANLAGE B6 Widerstandsfähigkeit '!$E$9="Hagelzone 2",'ANLAGE B6 Widerstandsfähigkeit '!$F$9=C531),B531)</f>
        <v>0</v>
      </c>
      <c r="E531" s="199">
        <f t="shared" ref="E531" si="321">E155</f>
        <v>20</v>
      </c>
      <c r="F531" s="141" t="b">
        <f>IF(AND('ANLAGE B6 Widerstandsfähigkeit '!$E$9="Hagelzone 3",'ANLAGE B6 Widerstandsfähigkeit '!$F$9=E531),B531)</f>
        <v>0</v>
      </c>
      <c r="G531" s="199">
        <f t="shared" ref="G531" si="322">G155</f>
        <v>30</v>
      </c>
      <c r="H531" s="141" t="b">
        <f>IF(AND('ANLAGE B6 Widerstandsfähigkeit '!$E$9="Hagelzone 4 und 5",'ANLAGE B6 Widerstandsfähigkeit '!$F$9=G531),B531)</f>
        <v>0</v>
      </c>
      <c r="I531" s="147"/>
      <c r="J531" s="197"/>
      <c r="K531" s="197"/>
      <c r="L531" s="197"/>
      <c r="M531" s="196"/>
    </row>
    <row r="532" spans="2:13" ht="20.25" customHeight="1" x14ac:dyDescent="0.25">
      <c r="B532" s="195">
        <f t="shared" si="292"/>
        <v>9</v>
      </c>
      <c r="C532" s="145">
        <f t="shared" ref="C532" si="323">C156</f>
        <v>9</v>
      </c>
      <c r="D532" s="145" t="b">
        <f>IF(AND('ANLAGE B6 Widerstandsfähigkeit '!$E$9="Hagelzone 2",'ANLAGE B6 Widerstandsfähigkeit '!$F$9=C532),B532)</f>
        <v>0</v>
      </c>
      <c r="E532" s="145">
        <f t="shared" ref="E532" si="324">E156</f>
        <v>19</v>
      </c>
      <c r="F532" s="145" t="b">
        <f>IF(AND('ANLAGE B6 Widerstandsfähigkeit '!$E$9="Hagelzone 3",'ANLAGE B6 Widerstandsfähigkeit '!$F$9=E532),$B$531-K533)</f>
        <v>0</v>
      </c>
      <c r="G532" s="145">
        <f t="shared" ref="G532" si="325">G156</f>
        <v>29</v>
      </c>
      <c r="H532" s="145" t="b">
        <f>IF(AND('ANLAGE B6 Widerstandsfähigkeit '!$E$9="Hagelzone 4 und 5",'ANLAGE B6 Widerstandsfähigkeit '!$F$9=G532),$B$531-L533)</f>
        <v>0</v>
      </c>
      <c r="I532" s="147"/>
      <c r="J532" s="197"/>
      <c r="K532" s="197"/>
      <c r="L532" s="197"/>
      <c r="M532" s="196"/>
    </row>
    <row r="533" spans="2:13" x14ac:dyDescent="0.25">
      <c r="B533" s="195">
        <f t="shared" si="292"/>
        <v>8</v>
      </c>
      <c r="C533" s="145">
        <f t="shared" ref="C533" si="326">C157</f>
        <v>8</v>
      </c>
      <c r="D533" s="145" t="b">
        <f>IF(AND('ANLAGE B6 Widerstandsfähigkeit '!$E$9="Hagelzone 2",'ANLAGE B6 Widerstandsfähigkeit '!$F$9=C533),B533)</f>
        <v>0</v>
      </c>
      <c r="E533" s="145">
        <f t="shared" ref="E533" si="327">E157</f>
        <v>18</v>
      </c>
      <c r="F533" s="145" t="b">
        <f>IF(AND('ANLAGE B6 Widerstandsfähigkeit '!$E$9="Hagelzone 3",'ANLAGE B6 Widerstandsfähigkeit '!$F$9=E533),$B$531-K534)</f>
        <v>0</v>
      </c>
      <c r="G533" s="145">
        <f t="shared" ref="G533" si="328">G157</f>
        <v>28</v>
      </c>
      <c r="H533" s="145" t="b">
        <f>IF(AND('ANLAGE B6 Widerstandsfähigkeit '!$E$9="Hagelzone 4 und 5",'ANLAGE B6 Widerstandsfähigkeit '!$F$9=G533),$B$531-L534)</f>
        <v>0</v>
      </c>
      <c r="I533" s="147"/>
      <c r="J533" s="197">
        <f t="shared" ref="J533:L533" si="329">J157</f>
        <v>0</v>
      </c>
      <c r="K533" s="197">
        <f t="shared" si="329"/>
        <v>0</v>
      </c>
      <c r="L533" s="197">
        <f t="shared" si="329"/>
        <v>0</v>
      </c>
      <c r="M533" s="196"/>
    </row>
    <row r="534" spans="2:13" x14ac:dyDescent="0.25">
      <c r="B534" s="195">
        <f t="shared" si="292"/>
        <v>7</v>
      </c>
      <c r="C534" s="145">
        <f t="shared" ref="C534" si="330">C158</f>
        <v>7</v>
      </c>
      <c r="D534" s="145" t="b">
        <f>IF(AND('ANLAGE B6 Widerstandsfähigkeit '!$E$9="Hagelzone 2",'ANLAGE B6 Widerstandsfähigkeit '!$F$9=C534),B534)</f>
        <v>0</v>
      </c>
      <c r="E534" s="145">
        <f t="shared" ref="E534" si="331">E158</f>
        <v>17</v>
      </c>
      <c r="F534" s="145" t="b">
        <f>IF(AND('ANLAGE B6 Widerstandsfähigkeit '!$E$9="Hagelzone 3",'ANLAGE B6 Widerstandsfähigkeit '!$F$9=E534),$B$531-K535)</f>
        <v>0</v>
      </c>
      <c r="G534" s="145">
        <f t="shared" ref="G534" si="332">G158</f>
        <v>27</v>
      </c>
      <c r="H534" s="145" t="b">
        <f>IF(AND('ANLAGE B6 Widerstandsfähigkeit '!$E$9="Hagelzone 4 und 5",'ANLAGE B6 Widerstandsfähigkeit '!$F$9=G534),$B$531-L535)</f>
        <v>0</v>
      </c>
      <c r="I534" s="147"/>
      <c r="J534" s="197">
        <f t="shared" ref="J534:L534" si="333">J158</f>
        <v>1</v>
      </c>
      <c r="K534" s="197">
        <f t="shared" si="333"/>
        <v>1</v>
      </c>
      <c r="L534" s="197">
        <f t="shared" si="333"/>
        <v>0</v>
      </c>
      <c r="M534" s="196"/>
    </row>
    <row r="535" spans="2:13" x14ac:dyDescent="0.25">
      <c r="B535" s="195">
        <f t="shared" si="292"/>
        <v>6</v>
      </c>
      <c r="C535" s="145">
        <f t="shared" ref="C535" si="334">C159</f>
        <v>6</v>
      </c>
      <c r="D535" s="145" t="b">
        <f>IF(AND('ANLAGE B6 Widerstandsfähigkeit '!$E$9="Hagelzone 2",'ANLAGE B6 Widerstandsfähigkeit '!$F$9=C535),B535)</f>
        <v>0</v>
      </c>
      <c r="E535" s="145">
        <f t="shared" ref="E535" si="335">E159</f>
        <v>16</v>
      </c>
      <c r="F535" s="145" t="b">
        <f>IF(AND('ANLAGE B6 Widerstandsfähigkeit '!$E$9="Hagelzone 3",'ANLAGE B6 Widerstandsfähigkeit '!$F$9=E535),$B$531-K536)</f>
        <v>0</v>
      </c>
      <c r="G535" s="145">
        <f t="shared" ref="G535" si="336">G159</f>
        <v>26</v>
      </c>
      <c r="H535" s="145" t="b">
        <f>IF(AND('ANLAGE B6 Widerstandsfähigkeit '!$E$9="Hagelzone 4 und 5",'ANLAGE B6 Widerstandsfähigkeit '!$F$9=G535),$B$531-L536)</f>
        <v>0</v>
      </c>
      <c r="I535" s="147"/>
      <c r="J535" s="197">
        <f t="shared" ref="J535:L535" si="337">J159</f>
        <v>1</v>
      </c>
      <c r="K535" s="197">
        <f t="shared" si="337"/>
        <v>1</v>
      </c>
      <c r="L535" s="197">
        <f t="shared" si="337"/>
        <v>1</v>
      </c>
      <c r="M535" s="196"/>
    </row>
    <row r="536" spans="2:13" x14ac:dyDescent="0.25">
      <c r="B536" s="195">
        <f t="shared" si="292"/>
        <v>5</v>
      </c>
      <c r="C536" s="145">
        <f t="shared" ref="C536" si="338">C160</f>
        <v>5</v>
      </c>
      <c r="D536" s="145" t="b">
        <f>IF(AND('ANLAGE B6 Widerstandsfähigkeit '!$E$9="Hagelzone 2",'ANLAGE B6 Widerstandsfähigkeit '!$F$9=C536),B536)</f>
        <v>0</v>
      </c>
      <c r="E536" s="145">
        <f t="shared" ref="E536" si="339">E160</f>
        <v>15</v>
      </c>
      <c r="F536" s="145" t="b">
        <f>IF(AND('ANLAGE B6 Widerstandsfähigkeit '!$E$9="Hagelzone 3",'ANLAGE B6 Widerstandsfähigkeit '!$F$9=E536),$B$531-K537)</f>
        <v>0</v>
      </c>
      <c r="G536" s="145">
        <f t="shared" ref="G536" si="340">G160</f>
        <v>25</v>
      </c>
      <c r="H536" s="145" t="b">
        <f>IF(AND('ANLAGE B6 Widerstandsfähigkeit '!$E$9="Hagelzone 4 und 5",'ANLAGE B6 Widerstandsfähigkeit '!$F$9=G536),$B$531-L537)</f>
        <v>0</v>
      </c>
      <c r="I536" s="147"/>
      <c r="J536" s="197">
        <f t="shared" ref="J536:L536" si="341">J160</f>
        <v>2</v>
      </c>
      <c r="K536" s="197">
        <f t="shared" si="341"/>
        <v>2</v>
      </c>
      <c r="L536" s="197">
        <f t="shared" si="341"/>
        <v>1</v>
      </c>
      <c r="M536" s="196"/>
    </row>
    <row r="537" spans="2:13" x14ac:dyDescent="0.25">
      <c r="B537" s="195">
        <f t="shared" si="292"/>
        <v>4</v>
      </c>
      <c r="C537" s="145">
        <f t="shared" ref="C537" si="342">C161</f>
        <v>4</v>
      </c>
      <c r="D537" s="145" t="b">
        <f>IF(AND('ANLAGE B6 Widerstandsfähigkeit '!$E$9="Hagelzone 2",'ANLAGE B6 Widerstandsfähigkeit '!$F$9=C537),B537)</f>
        <v>0</v>
      </c>
      <c r="E537" s="145">
        <f t="shared" ref="E537" si="343">E161</f>
        <v>14</v>
      </c>
      <c r="F537" s="145" t="b">
        <f>IF(AND('ANLAGE B6 Widerstandsfähigkeit '!$E$9="Hagelzone 3",'ANLAGE B6 Widerstandsfähigkeit '!$F$9=E537),$B$531-K538)</f>
        <v>0</v>
      </c>
      <c r="G537" s="145">
        <f t="shared" ref="G537" si="344">G161</f>
        <v>24</v>
      </c>
      <c r="H537" s="145" t="b">
        <f>IF(AND('ANLAGE B6 Widerstandsfähigkeit '!$E$9="Hagelzone 4 und 5",'ANLAGE B6 Widerstandsfähigkeit '!$F$9=G537),$B$531-L538)</f>
        <v>0</v>
      </c>
      <c r="I537" s="147"/>
      <c r="J537" s="197">
        <f t="shared" ref="J537:L537" si="345">J161</f>
        <v>2</v>
      </c>
      <c r="K537" s="197">
        <f t="shared" si="345"/>
        <v>2</v>
      </c>
      <c r="L537" s="197">
        <f t="shared" si="345"/>
        <v>1</v>
      </c>
      <c r="M537" s="196"/>
    </row>
    <row r="538" spans="2:13" x14ac:dyDescent="0.25">
      <c r="B538" s="195">
        <f t="shared" si="292"/>
        <v>3</v>
      </c>
      <c r="C538" s="145">
        <f t="shared" ref="C538" si="346">C162</f>
        <v>3</v>
      </c>
      <c r="D538" s="145" t="b">
        <f>IF(AND('ANLAGE B6 Widerstandsfähigkeit '!$E$9="Hagelzone 2",'ANLAGE B6 Widerstandsfähigkeit '!$F$9=C538),B538)</f>
        <v>0</v>
      </c>
      <c r="E538" s="145">
        <f t="shared" ref="E538" si="347">E162</f>
        <v>13</v>
      </c>
      <c r="F538" s="145" t="b">
        <f>IF(AND('ANLAGE B6 Widerstandsfähigkeit '!$E$9="Hagelzone 3",'ANLAGE B6 Widerstandsfähigkeit '!$F$9=E538),$B$531-K539)</f>
        <v>0</v>
      </c>
      <c r="G538" s="145">
        <f t="shared" ref="G538" si="348">G162</f>
        <v>23</v>
      </c>
      <c r="H538" s="145" t="b">
        <f>IF(AND('ANLAGE B6 Widerstandsfähigkeit '!$E$9="Hagelzone 4 und 5",'ANLAGE B6 Widerstandsfähigkeit '!$F$9=G538),$B$531-L539)</f>
        <v>0</v>
      </c>
      <c r="I538" s="147"/>
      <c r="J538" s="197">
        <f t="shared" ref="J538:L538" si="349">J162</f>
        <v>3</v>
      </c>
      <c r="K538" s="197">
        <f t="shared" si="349"/>
        <v>3</v>
      </c>
      <c r="L538" s="197">
        <f t="shared" si="349"/>
        <v>2</v>
      </c>
      <c r="M538" s="196"/>
    </row>
    <row r="539" spans="2:13" x14ac:dyDescent="0.25">
      <c r="B539" s="195">
        <f t="shared" si="292"/>
        <v>2</v>
      </c>
      <c r="C539" s="145">
        <f t="shared" ref="C539" si="350">C163</f>
        <v>2</v>
      </c>
      <c r="D539" s="145" t="b">
        <f>IF(AND('ANLAGE B6 Widerstandsfähigkeit '!$E$9="Hagelzone 2",'ANLAGE B6 Widerstandsfähigkeit '!$F$9=C539),B539)</f>
        <v>0</v>
      </c>
      <c r="E539" s="145">
        <f t="shared" ref="E539" si="351">E163</f>
        <v>12</v>
      </c>
      <c r="F539" s="145" t="b">
        <f>IF(AND('ANLAGE B6 Widerstandsfähigkeit '!$E$9="Hagelzone 3",'ANLAGE B6 Widerstandsfähigkeit '!$F$9=E539),$B$531-K540)</f>
        <v>0</v>
      </c>
      <c r="G539" s="145">
        <f t="shared" ref="G539" si="352">G163</f>
        <v>22</v>
      </c>
      <c r="H539" s="145" t="b">
        <f>IF(AND('ANLAGE B6 Widerstandsfähigkeit '!$E$9="Hagelzone 4 und 5",'ANLAGE B6 Widerstandsfähigkeit '!$F$9=G539),$B$531-L540)</f>
        <v>0</v>
      </c>
      <c r="J539" s="197">
        <f t="shared" ref="J539:L539" si="353">J163</f>
        <v>3</v>
      </c>
      <c r="K539" s="197">
        <f t="shared" si="353"/>
        <v>3</v>
      </c>
      <c r="L539" s="197">
        <f t="shared" si="353"/>
        <v>2</v>
      </c>
      <c r="M539" s="196"/>
    </row>
    <row r="540" spans="2:13" x14ac:dyDescent="0.25">
      <c r="B540" s="195">
        <f t="shared" si="292"/>
        <v>1</v>
      </c>
      <c r="C540" s="145">
        <f t="shared" ref="C540" si="354">C164</f>
        <v>1</v>
      </c>
      <c r="D540" s="145" t="b">
        <f>IF(AND('ANLAGE B6 Widerstandsfähigkeit '!$E$9="Hagelzone 2",'ANLAGE B6 Widerstandsfähigkeit '!$F$9=C540),B540)</f>
        <v>0</v>
      </c>
      <c r="E540" s="145">
        <f t="shared" ref="E540" si="355">E164</f>
        <v>11</v>
      </c>
      <c r="F540" s="145" t="b">
        <f>IF(AND('ANLAGE B6 Widerstandsfähigkeit '!$E$9="Hagelzone 3",'ANLAGE B6 Widerstandsfähigkeit '!$F$9=E540),$B$531-K541)</f>
        <v>0</v>
      </c>
      <c r="G540" s="145">
        <f t="shared" ref="G540" si="356">G164</f>
        <v>21</v>
      </c>
      <c r="H540" s="145" t="b">
        <f>IF(AND('ANLAGE B6 Widerstandsfähigkeit '!$E$9="Hagelzone 4 und 5",'ANLAGE B6 Widerstandsfähigkeit '!$F$9=G540),$B$531-L541)</f>
        <v>0</v>
      </c>
      <c r="J540" s="197">
        <f t="shared" ref="J540:L540" si="357">J164</f>
        <v>4</v>
      </c>
      <c r="K540" s="197">
        <f t="shared" si="357"/>
        <v>4</v>
      </c>
      <c r="L540" s="197">
        <f t="shared" si="357"/>
        <v>2</v>
      </c>
      <c r="M540" s="196"/>
    </row>
    <row r="541" spans="2:13" outlineLevel="1" x14ac:dyDescent="0.25">
      <c r="B541" s="195">
        <f t="shared" si="292"/>
        <v>0</v>
      </c>
      <c r="C541" s="145">
        <f t="shared" si="292"/>
        <v>0</v>
      </c>
      <c r="D541" s="145" t="b">
        <f>IF(AND('ANLAGE B6 Widerstandsfähigkeit '!$E$9="Hagelzone 2",'ANLAGE B6 Widerstandsfähigkeit '!$F$9=C541),B541)</f>
        <v>0</v>
      </c>
      <c r="E541" s="145">
        <f t="shared" si="292"/>
        <v>10</v>
      </c>
      <c r="F541" s="145" t="b">
        <f>IF(AND('ANLAGE B6 Widerstandsfähigkeit '!$E$9="Hagelzone 3",'ANLAGE B6 Widerstandsfähigkeit '!$F$9=E541),$B$531-K542)</f>
        <v>0</v>
      </c>
      <c r="G541" s="145">
        <f t="shared" ref="G541" si="358">G165</f>
        <v>20</v>
      </c>
      <c r="H541" s="145" t="b">
        <f>IF(AND('ANLAGE B6 Widerstandsfähigkeit '!$E$9="Hagelzone 4 und 5",'ANLAGE B6 Widerstandsfähigkeit '!$F$9=G541),$B$531-L542)</f>
        <v>0</v>
      </c>
      <c r="J541" s="197">
        <f t="shared" ref="J541:L541" si="359">J165</f>
        <v>4</v>
      </c>
      <c r="K541" s="197">
        <f t="shared" si="359"/>
        <v>4</v>
      </c>
      <c r="L541" s="197">
        <f t="shared" si="359"/>
        <v>3</v>
      </c>
      <c r="M541" s="196"/>
    </row>
    <row r="542" spans="2:13" outlineLevel="1" x14ac:dyDescent="0.25">
      <c r="B542" s="195"/>
      <c r="C542" s="144"/>
      <c r="E542" s="145">
        <f t="shared" ref="E542" si="360">E166</f>
        <v>9</v>
      </c>
      <c r="F542" s="145" t="b">
        <f>IF(AND('ANLAGE B6 Widerstandsfähigkeit '!$E$9="Hagelzone 3",'ANLAGE B6 Widerstandsfähigkeit '!$F$9=E542),$B$531-K543)</f>
        <v>0</v>
      </c>
      <c r="G542" s="145">
        <f t="shared" ref="G542" si="361">G166</f>
        <v>19</v>
      </c>
      <c r="H542" s="145" t="b">
        <f>IF(AND('ANLAGE B6 Widerstandsfähigkeit '!$E$9="Hagelzone 4 und 5",'ANLAGE B6 Widerstandsfähigkeit '!$F$9=G542),$B$531-L543)</f>
        <v>0</v>
      </c>
      <c r="J542" s="197">
        <f t="shared" ref="J542:L542" si="362">J166</f>
        <v>5</v>
      </c>
      <c r="K542" s="197">
        <f t="shared" si="362"/>
        <v>5</v>
      </c>
      <c r="L542" s="197">
        <f t="shared" si="362"/>
        <v>3</v>
      </c>
      <c r="M542" s="196"/>
    </row>
    <row r="543" spans="2:13" outlineLevel="1" x14ac:dyDescent="0.25">
      <c r="B543" s="195"/>
      <c r="C543" s="144"/>
      <c r="E543" s="145">
        <f t="shared" ref="E543" si="363">E167</f>
        <v>8</v>
      </c>
      <c r="F543" s="145" t="b">
        <f>IF(AND('ANLAGE B6 Widerstandsfähigkeit '!$E$9="Hagelzone 3",'ANLAGE B6 Widerstandsfähigkeit '!$F$9=E543),$B$531-K544)</f>
        <v>0</v>
      </c>
      <c r="G543" s="145">
        <f t="shared" ref="G543" si="364">G167</f>
        <v>18</v>
      </c>
      <c r="H543" s="145" t="b">
        <f>IF(AND('ANLAGE B6 Widerstandsfähigkeit '!$E$9="Hagelzone 4 und 5",'ANLAGE B6 Widerstandsfähigkeit '!$F$9=G543),$B$531-L544)</f>
        <v>0</v>
      </c>
      <c r="J543" s="197">
        <f t="shared" ref="J543:L543" si="365">J167</f>
        <v>5</v>
      </c>
      <c r="K543" s="197">
        <f t="shared" si="365"/>
        <v>5</v>
      </c>
      <c r="L543" s="197">
        <f t="shared" si="365"/>
        <v>3</v>
      </c>
      <c r="M543" s="196"/>
    </row>
    <row r="544" spans="2:13" outlineLevel="1" x14ac:dyDescent="0.25">
      <c r="B544" s="195"/>
      <c r="C544" s="144"/>
      <c r="E544" s="145">
        <f t="shared" ref="E544" si="366">E168</f>
        <v>7</v>
      </c>
      <c r="F544" s="145" t="b">
        <f>IF(AND('ANLAGE B6 Widerstandsfähigkeit '!$E$9="Hagelzone 3",'ANLAGE B6 Widerstandsfähigkeit '!$F$9=E544),$B$531-K545)</f>
        <v>0</v>
      </c>
      <c r="G544" s="145">
        <f t="shared" ref="G544" si="367">G168</f>
        <v>17</v>
      </c>
      <c r="H544" s="145" t="b">
        <f>IF(AND('ANLAGE B6 Widerstandsfähigkeit '!$E$9="Hagelzone 4 und 5",'ANLAGE B6 Widerstandsfähigkeit '!$F$9=G544),$B$531-L545)</f>
        <v>0</v>
      </c>
      <c r="J544" s="197">
        <f t="shared" ref="J544:L544" si="368">J168</f>
        <v>6</v>
      </c>
      <c r="K544" s="197">
        <f t="shared" si="368"/>
        <v>6</v>
      </c>
      <c r="L544" s="197">
        <f t="shared" si="368"/>
        <v>4</v>
      </c>
      <c r="M544" s="196"/>
    </row>
    <row r="545" spans="2:13" outlineLevel="1" x14ac:dyDescent="0.25">
      <c r="B545" s="195"/>
      <c r="C545" s="144"/>
      <c r="E545" s="145">
        <f t="shared" ref="E545" si="369">E169</f>
        <v>6</v>
      </c>
      <c r="F545" s="145" t="b">
        <f>IF(AND('ANLAGE B6 Widerstandsfähigkeit '!$E$9="Hagelzone 3",'ANLAGE B6 Widerstandsfähigkeit '!$F$9=E545),$B$531-K546)</f>
        <v>0</v>
      </c>
      <c r="G545" s="145">
        <f t="shared" ref="G545" si="370">G169</f>
        <v>16</v>
      </c>
      <c r="H545" s="145" t="b">
        <f>IF(AND('ANLAGE B6 Widerstandsfähigkeit '!$E$9="Hagelzone 4 und 5",'ANLAGE B6 Widerstandsfähigkeit '!$F$9=G545),$B$531-L546)</f>
        <v>0</v>
      </c>
      <c r="J545" s="197">
        <f t="shared" ref="J545:L545" si="371">J169</f>
        <v>6</v>
      </c>
      <c r="K545" s="197">
        <f t="shared" si="371"/>
        <v>6</v>
      </c>
      <c r="L545" s="197">
        <f t="shared" si="371"/>
        <v>4</v>
      </c>
      <c r="M545" s="196"/>
    </row>
    <row r="546" spans="2:13" outlineLevel="1" x14ac:dyDescent="0.25">
      <c r="B546" s="195"/>
      <c r="C546" s="144"/>
      <c r="E546" s="145">
        <f t="shared" ref="E546" si="372">E170</f>
        <v>5</v>
      </c>
      <c r="F546" s="145" t="b">
        <f>IF(AND('ANLAGE B6 Widerstandsfähigkeit '!$E$9="Hagelzone 3",'ANLAGE B6 Widerstandsfähigkeit '!$F$9=E546),$B$531-K547)</f>
        <v>0</v>
      </c>
      <c r="G546" s="145">
        <f t="shared" ref="G546" si="373">G170</f>
        <v>15</v>
      </c>
      <c r="H546" s="145" t="b">
        <f>IF(AND('ANLAGE B6 Widerstandsfähigkeit '!$E$9="Hagelzone 4 und 5",'ANLAGE B6 Widerstandsfähigkeit '!$F$9=G546),$B$531-L547)</f>
        <v>0</v>
      </c>
      <c r="J546" s="197">
        <f t="shared" ref="J546:L546" si="374">J170</f>
        <v>7</v>
      </c>
      <c r="K546" s="197">
        <f t="shared" si="374"/>
        <v>7</v>
      </c>
      <c r="L546" s="197">
        <f t="shared" si="374"/>
        <v>4</v>
      </c>
      <c r="M546" s="196"/>
    </row>
    <row r="547" spans="2:13" outlineLevel="1" x14ac:dyDescent="0.25">
      <c r="B547" s="195"/>
      <c r="C547" s="144"/>
      <c r="E547" s="145">
        <f t="shared" ref="E547" si="375">E171</f>
        <v>4</v>
      </c>
      <c r="F547" s="145" t="b">
        <f>IF(AND('ANLAGE B6 Widerstandsfähigkeit '!$E$9="Hagelzone 3",'ANLAGE B6 Widerstandsfähigkeit '!$F$9=E547),$B$531-K548)</f>
        <v>0</v>
      </c>
      <c r="G547" s="145">
        <f t="shared" ref="G547" si="376">G171</f>
        <v>14</v>
      </c>
      <c r="H547" s="145" t="b">
        <f>IF(AND('ANLAGE B6 Widerstandsfähigkeit '!$E$9="Hagelzone 4 und 5",'ANLAGE B6 Widerstandsfähigkeit '!$F$9=G547),$B$531-L548)</f>
        <v>0</v>
      </c>
      <c r="J547" s="197">
        <f t="shared" ref="J547:L547" si="377">J171</f>
        <v>7</v>
      </c>
      <c r="K547" s="197">
        <f t="shared" si="377"/>
        <v>7</v>
      </c>
      <c r="L547" s="197">
        <f t="shared" si="377"/>
        <v>5</v>
      </c>
      <c r="M547" s="196"/>
    </row>
    <row r="548" spans="2:13" outlineLevel="1" x14ac:dyDescent="0.25">
      <c r="B548" s="195"/>
      <c r="E548" s="145">
        <f t="shared" ref="E548" si="378">E172</f>
        <v>3</v>
      </c>
      <c r="F548" s="145" t="b">
        <f>IF(AND('ANLAGE B6 Widerstandsfähigkeit '!$E$9="Hagelzone 3",'ANLAGE B6 Widerstandsfähigkeit '!$F$9=E548),$B$531-K549)</f>
        <v>0</v>
      </c>
      <c r="G548" s="145">
        <f t="shared" ref="G548" si="379">G172</f>
        <v>13</v>
      </c>
      <c r="H548" s="145" t="b">
        <f>IF(AND('ANLAGE B6 Widerstandsfähigkeit '!$E$9="Hagelzone 4 und 5",'ANLAGE B6 Widerstandsfähigkeit '!$F$9=G548),$B$531-L549)</f>
        <v>0</v>
      </c>
      <c r="J548" s="197">
        <f t="shared" ref="J548:L548" si="380">J172</f>
        <v>8</v>
      </c>
      <c r="K548" s="197">
        <f t="shared" si="380"/>
        <v>8</v>
      </c>
      <c r="L548" s="197">
        <f t="shared" si="380"/>
        <v>5</v>
      </c>
      <c r="M548" s="196"/>
    </row>
    <row r="549" spans="2:13" outlineLevel="1" x14ac:dyDescent="0.25">
      <c r="B549" s="195"/>
      <c r="E549" s="145">
        <f t="shared" ref="E549" si="381">E173</f>
        <v>2</v>
      </c>
      <c r="F549" s="145" t="b">
        <f>IF(AND('ANLAGE B6 Widerstandsfähigkeit '!$E$9="Hagelzone 3",'ANLAGE B6 Widerstandsfähigkeit '!$F$9=E549),$B$531-K550)</f>
        <v>0</v>
      </c>
      <c r="G549" s="145">
        <f t="shared" ref="G549" si="382">G173</f>
        <v>12</v>
      </c>
      <c r="H549" s="145" t="b">
        <f>IF(AND('ANLAGE B6 Widerstandsfähigkeit '!$E$9="Hagelzone 4 und 5",'ANLAGE B6 Widerstandsfähigkeit '!$F$9=G549),$B$531-L550)</f>
        <v>0</v>
      </c>
      <c r="J549" s="197">
        <f t="shared" ref="J549:L549" si="383">J173</f>
        <v>8</v>
      </c>
      <c r="K549" s="197">
        <f t="shared" si="383"/>
        <v>8</v>
      </c>
      <c r="L549" s="197">
        <f t="shared" si="383"/>
        <v>5</v>
      </c>
      <c r="M549" s="196"/>
    </row>
    <row r="550" spans="2:13" outlineLevel="1" x14ac:dyDescent="0.25">
      <c r="B550" s="195"/>
      <c r="E550" s="145">
        <f t="shared" ref="E550" si="384">E174</f>
        <v>1</v>
      </c>
      <c r="F550" s="145" t="b">
        <f>IF(AND('ANLAGE B6 Widerstandsfähigkeit '!$E$9="Hagelzone 3",'ANLAGE B6 Widerstandsfähigkeit '!$F$9=E550),$B$531-K551)</f>
        <v>0</v>
      </c>
      <c r="G550" s="145">
        <f t="shared" ref="G550" si="385">G174</f>
        <v>11</v>
      </c>
      <c r="H550" s="145" t="b">
        <f>IF(AND('ANLAGE B6 Widerstandsfähigkeit '!$E$9="Hagelzone 4 und 5",'ANLAGE B6 Widerstandsfähigkeit '!$F$9=G550),$B$531-L551)</f>
        <v>0</v>
      </c>
      <c r="J550" s="197">
        <f t="shared" ref="J550:L550" si="386">J174</f>
        <v>9</v>
      </c>
      <c r="K550" s="197">
        <f t="shared" si="386"/>
        <v>9</v>
      </c>
      <c r="L550" s="197">
        <f t="shared" si="386"/>
        <v>6</v>
      </c>
      <c r="M550" s="196"/>
    </row>
    <row r="551" spans="2:13" outlineLevel="1" x14ac:dyDescent="0.25">
      <c r="E551" s="145">
        <f t="shared" ref="E551:G551" si="387">E175</f>
        <v>0</v>
      </c>
      <c r="F551" s="145" t="b">
        <f>IF(AND('ANLAGE B6 Widerstandsfähigkeit '!$E$9="Hagelzone 3",'ANLAGE B6 Widerstandsfähigkeit '!$F$9=E551),$B$531-K552)</f>
        <v>0</v>
      </c>
      <c r="G551" s="145">
        <f t="shared" si="387"/>
        <v>10</v>
      </c>
      <c r="H551" s="145" t="b">
        <f>IF(AND('ANLAGE B6 Widerstandsfähigkeit '!$E$9="Hagelzone 4 und 5",'ANLAGE B6 Widerstandsfähigkeit '!$F$9=G551),$B$531-L552)</f>
        <v>0</v>
      </c>
      <c r="J551" s="197">
        <f t="shared" ref="J551:L551" si="388">J175</f>
        <v>9</v>
      </c>
      <c r="K551" s="197">
        <f t="shared" si="388"/>
        <v>9</v>
      </c>
      <c r="L551" s="197">
        <f t="shared" si="388"/>
        <v>6</v>
      </c>
      <c r="M551" s="196"/>
    </row>
    <row r="552" spans="2:13" outlineLevel="1" x14ac:dyDescent="0.25">
      <c r="E552" s="195"/>
      <c r="G552" s="143">
        <v>10</v>
      </c>
      <c r="H552" s="145" t="b">
        <f>IF(AND('ANLAGE B6 Widerstandsfähigkeit '!$E$9="Hagelzone 4 und 5",'ANLAGE B6 Widerstandsfähigkeit '!$F$9=G552),$B$531-L553)</f>
        <v>0</v>
      </c>
      <c r="J552" s="196"/>
      <c r="K552" s="196">
        <v>10</v>
      </c>
      <c r="L552" s="197">
        <f t="shared" ref="L552" si="389">L176</f>
        <v>6</v>
      </c>
      <c r="M552" s="196"/>
    </row>
    <row r="553" spans="2:13" outlineLevel="1" x14ac:dyDescent="0.25">
      <c r="G553" s="143">
        <v>9</v>
      </c>
      <c r="H553" s="145" t="b">
        <f>IF(AND('ANLAGE B6 Widerstandsfähigkeit '!$E$9="Hagelzone 4 und 5",'ANLAGE B6 Widerstandsfähigkeit '!$F$9=G553),$B$531-L554)</f>
        <v>0</v>
      </c>
      <c r="J553" s="196"/>
      <c r="K553" s="196"/>
      <c r="L553" s="197">
        <f t="shared" ref="L553" si="390">L177</f>
        <v>7</v>
      </c>
      <c r="M553" s="196"/>
    </row>
    <row r="554" spans="2:13" outlineLevel="1" x14ac:dyDescent="0.25">
      <c r="G554" s="143">
        <v>8</v>
      </c>
      <c r="H554" s="145" t="b">
        <f>IF(AND('ANLAGE B6 Widerstandsfähigkeit '!$E$9="Hagelzone 4 und 5",'ANLAGE B6 Widerstandsfähigkeit '!$F$9=G554),$B$531-L555)</f>
        <v>0</v>
      </c>
      <c r="J554" s="196"/>
      <c r="K554" s="196"/>
      <c r="L554" s="197">
        <f t="shared" ref="L554" si="391">L178</f>
        <v>7</v>
      </c>
      <c r="M554" s="196"/>
    </row>
    <row r="555" spans="2:13" outlineLevel="1" x14ac:dyDescent="0.25">
      <c r="G555" s="143">
        <v>7</v>
      </c>
      <c r="H555" s="145" t="b">
        <f>IF(AND('ANLAGE B6 Widerstandsfähigkeit '!$E$9="Hagelzone 4 und 5",'ANLAGE B6 Widerstandsfähigkeit '!$F$9=G555),$B$531-L556)</f>
        <v>0</v>
      </c>
      <c r="J555" s="196"/>
      <c r="K555" s="196"/>
      <c r="L555" s="197">
        <f t="shared" ref="L555" si="392">L179</f>
        <v>7</v>
      </c>
      <c r="M555" s="196"/>
    </row>
    <row r="556" spans="2:13" outlineLevel="1" x14ac:dyDescent="0.25">
      <c r="G556" s="143">
        <v>6</v>
      </c>
      <c r="H556" s="145" t="b">
        <f>IF(AND('ANLAGE B6 Widerstandsfähigkeit '!$E$9="Hagelzone 4 und 5",'ANLAGE B6 Widerstandsfähigkeit '!$F$9=G556),$B$531-L557)</f>
        <v>0</v>
      </c>
      <c r="J556" s="196"/>
      <c r="K556" s="196"/>
      <c r="L556" s="197">
        <f t="shared" ref="L556" si="393">L180</f>
        <v>8</v>
      </c>
      <c r="M556" s="196"/>
    </row>
    <row r="557" spans="2:13" outlineLevel="1" x14ac:dyDescent="0.25">
      <c r="G557" s="143">
        <v>5</v>
      </c>
      <c r="H557" s="145" t="b">
        <f>IF(AND('ANLAGE B6 Widerstandsfähigkeit '!$E$9="Hagelzone 4 und 5",'ANLAGE B6 Widerstandsfähigkeit '!$F$9=G557),$B$531-L558)</f>
        <v>0</v>
      </c>
      <c r="J557" s="196"/>
      <c r="K557" s="196"/>
      <c r="L557" s="197">
        <f t="shared" ref="L557" si="394">L181</f>
        <v>8</v>
      </c>
      <c r="M557" s="196"/>
    </row>
    <row r="558" spans="2:13" outlineLevel="1" x14ac:dyDescent="0.25">
      <c r="G558" s="143">
        <v>4</v>
      </c>
      <c r="H558" s="145" t="b">
        <f>IF(AND('ANLAGE B6 Widerstandsfähigkeit '!$E$9="Hagelzone 4 und 5",'ANLAGE B6 Widerstandsfähigkeit '!$F$9=G558),$B$531-L559)</f>
        <v>0</v>
      </c>
      <c r="J558" s="196"/>
      <c r="K558" s="196"/>
      <c r="L558" s="197">
        <f t="shared" ref="L558" si="395">L182</f>
        <v>8</v>
      </c>
      <c r="M558" s="196"/>
    </row>
    <row r="559" spans="2:13" outlineLevel="1" x14ac:dyDescent="0.25">
      <c r="G559" s="143">
        <v>3</v>
      </c>
      <c r="H559" s="145" t="b">
        <f>IF(AND('ANLAGE B6 Widerstandsfähigkeit '!$E$9="Hagelzone 4 und 5",'ANLAGE B6 Widerstandsfähigkeit '!$F$9=G559),$B$531-L560)</f>
        <v>0</v>
      </c>
      <c r="J559" s="196"/>
      <c r="K559" s="196"/>
      <c r="L559" s="197">
        <f t="shared" ref="L559" si="396">L183</f>
        <v>9</v>
      </c>
      <c r="M559" s="196"/>
    </row>
    <row r="560" spans="2:13" outlineLevel="1" x14ac:dyDescent="0.25">
      <c r="G560" s="143">
        <v>2</v>
      </c>
      <c r="H560" s="145" t="b">
        <f>IF(AND('ANLAGE B6 Widerstandsfähigkeit '!$E$9="Hagelzone 4 und 5",'ANLAGE B6 Widerstandsfähigkeit '!$F$9=G560),$B$531-L561)</f>
        <v>0</v>
      </c>
      <c r="J560" s="196"/>
      <c r="K560" s="196"/>
      <c r="L560" s="197">
        <f t="shared" ref="L560" si="397">L184</f>
        <v>9</v>
      </c>
      <c r="M560" s="196"/>
    </row>
    <row r="561" spans="2:13" outlineLevel="1" x14ac:dyDescent="0.25">
      <c r="G561" s="143">
        <v>1</v>
      </c>
      <c r="H561" s="145" t="b">
        <f>IF(AND('ANLAGE B6 Widerstandsfähigkeit '!$E$9="Hagelzone 4 und 5",'ANLAGE B6 Widerstandsfähigkeit '!$F$9=G561),$B$531-L562)</f>
        <v>0</v>
      </c>
      <c r="J561" s="196"/>
      <c r="K561" s="196"/>
      <c r="L561" s="197">
        <f t="shared" ref="L561" si="398">L185</f>
        <v>9</v>
      </c>
      <c r="M561" s="196"/>
    </row>
    <row r="562" spans="2:13" outlineLevel="1" x14ac:dyDescent="0.25">
      <c r="G562" s="143">
        <v>0</v>
      </c>
      <c r="H562" s="145">
        <f>IF(AND('ANLAGE B6 Widerstandsfähigkeit '!$E$9="Hagelzone 4 und 5",'ANLAGE B6 Widerstandsfähigkeit '!$F$9=G562),$B$531-L563)</f>
        <v>0</v>
      </c>
      <c r="J562" s="196"/>
      <c r="K562" s="196"/>
      <c r="L562" s="197">
        <v>9</v>
      </c>
      <c r="M562" s="196"/>
    </row>
    <row r="563" spans="2:13" outlineLevel="1" x14ac:dyDescent="0.25">
      <c r="G563" s="143"/>
      <c r="H563" s="145"/>
      <c r="J563" s="196"/>
      <c r="K563" s="196"/>
      <c r="L563" s="196">
        <v>10</v>
      </c>
      <c r="M563" s="196"/>
    </row>
    <row r="564" spans="2:13" outlineLevel="1" x14ac:dyDescent="0.25">
      <c r="G564" s="143"/>
      <c r="H564" s="145"/>
      <c r="K564" s="147"/>
    </row>
    <row r="565" spans="2:13" outlineLevel="1" x14ac:dyDescent="0.25">
      <c r="G565" s="143"/>
      <c r="H565" s="145"/>
      <c r="K565" s="147"/>
    </row>
    <row r="566" spans="2:13" outlineLevel="1" x14ac:dyDescent="0.25">
      <c r="G566" s="143"/>
      <c r="H566" s="145"/>
      <c r="K566" s="147"/>
    </row>
    <row r="567" spans="2:13" outlineLevel="1" x14ac:dyDescent="0.25">
      <c r="G567" s="143"/>
      <c r="H567" s="145"/>
      <c r="K567" s="147"/>
    </row>
    <row r="568" spans="2:13" outlineLevel="1" x14ac:dyDescent="0.25">
      <c r="G568" s="143"/>
      <c r="H568" s="145"/>
      <c r="K568" s="147"/>
    </row>
    <row r="569" spans="2:13" outlineLevel="1" x14ac:dyDescent="0.25">
      <c r="G569" s="143"/>
      <c r="H569" s="145"/>
      <c r="K569" s="147"/>
    </row>
    <row r="570" spans="2:13" outlineLevel="1" x14ac:dyDescent="0.25">
      <c r="G570" s="143"/>
      <c r="H570" s="145"/>
      <c r="K570" s="147"/>
    </row>
    <row r="571" spans="2:13" outlineLevel="1" x14ac:dyDescent="0.25">
      <c r="G571" s="143"/>
      <c r="H571" s="145"/>
      <c r="K571" s="147"/>
    </row>
    <row r="572" spans="2:13" outlineLevel="1" x14ac:dyDescent="0.25">
      <c r="G572" s="143"/>
      <c r="H572" s="145"/>
      <c r="K572" s="147"/>
    </row>
    <row r="573" spans="2:13" outlineLevel="1" x14ac:dyDescent="0.25">
      <c r="G573" s="143"/>
      <c r="H573" s="145"/>
      <c r="K573" s="147"/>
    </row>
    <row r="574" spans="2:13" ht="15.75" outlineLevel="1" thickBot="1" x14ac:dyDescent="0.3"/>
    <row r="575" spans="2:13" ht="15.75" outlineLevel="1" thickBot="1" x14ac:dyDescent="0.3">
      <c r="B575" s="367" t="s">
        <v>150</v>
      </c>
      <c r="C575" s="369" t="s">
        <v>151</v>
      </c>
      <c r="D575" s="370"/>
      <c r="E575" s="370"/>
      <c r="F575" s="370"/>
      <c r="G575" s="370"/>
      <c r="H575" s="371"/>
    </row>
    <row r="576" spans="2:13" ht="15.75" outlineLevel="1" thickBot="1" x14ac:dyDescent="0.3">
      <c r="B576" s="368"/>
      <c r="C576" s="122" t="s">
        <v>152</v>
      </c>
      <c r="D576" s="122" t="s">
        <v>7</v>
      </c>
      <c r="E576" s="123" t="s">
        <v>153</v>
      </c>
      <c r="F576" s="123" t="s">
        <v>7</v>
      </c>
      <c r="G576" s="123" t="s">
        <v>154</v>
      </c>
      <c r="H576" s="123" t="s">
        <v>7</v>
      </c>
    </row>
    <row r="577" spans="2:8" ht="15.75" outlineLevel="1" thickBot="1" x14ac:dyDescent="0.3">
      <c r="B577" s="128"/>
      <c r="C577" s="125" t="s">
        <v>163</v>
      </c>
      <c r="D577" s="125"/>
      <c r="E577" s="125" t="s">
        <v>164</v>
      </c>
      <c r="F577" s="125"/>
      <c r="G577" s="125" t="s">
        <v>165</v>
      </c>
      <c r="H577" s="125"/>
    </row>
    <row r="578" spans="2:8" ht="15.75" outlineLevel="1" thickBot="1" x14ac:dyDescent="0.3">
      <c r="B578" s="127"/>
      <c r="C578" s="372"/>
      <c r="D578" s="373"/>
      <c r="E578" s="373"/>
      <c r="F578" s="373"/>
      <c r="G578" s="373"/>
      <c r="H578" s="374"/>
    </row>
    <row r="579" spans="2:8" ht="15.75" outlineLevel="1" thickBot="1" x14ac:dyDescent="0.3">
      <c r="B579" s="127">
        <f>B5</f>
        <v>100</v>
      </c>
      <c r="C579" s="140">
        <f t="shared" ref="C579" si="399">C5</f>
        <v>150</v>
      </c>
      <c r="D579" s="141" t="b">
        <f>IF(AND('ANLAGE B6 Widerstandsfähigkeit '!$E$10="Schneelastzone 1 und 1a",'ANLAGE B6 Widerstandsfähigkeit '!$F$10=C579),B579)</f>
        <v>0</v>
      </c>
      <c r="E579" s="140"/>
      <c r="F579" s="172"/>
      <c r="G579" s="140"/>
      <c r="H579" s="173"/>
    </row>
    <row r="580" spans="2:8" ht="15.75" outlineLevel="1" thickBot="1" x14ac:dyDescent="0.3">
      <c r="B580" s="127">
        <f t="shared" ref="B580:C643" si="400">B6</f>
        <v>100</v>
      </c>
      <c r="C580" s="140">
        <f t="shared" si="400"/>
        <v>149</v>
      </c>
      <c r="D580" s="141" t="b">
        <f>IF(AND('ANLAGE B6 Widerstandsfähigkeit '!$E$10="Schneelastzone 1 und 1a",'ANLAGE B6 Widerstandsfähigkeit '!$F$10=C580),B580)</f>
        <v>0</v>
      </c>
      <c r="E580" s="140"/>
      <c r="F580" s="172"/>
      <c r="G580" s="140"/>
      <c r="H580" s="173"/>
    </row>
    <row r="581" spans="2:8" ht="15.75" outlineLevel="1" thickBot="1" x14ac:dyDescent="0.3">
      <c r="B581" s="127">
        <f t="shared" si="400"/>
        <v>100</v>
      </c>
      <c r="C581" s="140">
        <f t="shared" si="400"/>
        <v>148</v>
      </c>
      <c r="D581" s="141" t="b">
        <f>IF(AND('ANLAGE B6 Widerstandsfähigkeit '!$E$10="Schneelastzone 1 und 1a",'ANLAGE B6 Widerstandsfähigkeit '!$F$10=C581),B581)</f>
        <v>0</v>
      </c>
      <c r="E581" s="140"/>
      <c r="F581" s="172"/>
      <c r="G581" s="140"/>
      <c r="H581" s="173"/>
    </row>
    <row r="582" spans="2:8" ht="15.75" outlineLevel="1" thickBot="1" x14ac:dyDescent="0.3">
      <c r="B582" s="127">
        <f t="shared" si="400"/>
        <v>100</v>
      </c>
      <c r="C582" s="140">
        <f t="shared" si="400"/>
        <v>147</v>
      </c>
      <c r="D582" s="141" t="b">
        <f>IF(AND('ANLAGE B6 Widerstandsfähigkeit '!$E$10="Schneelastzone 1 und 1a",'ANLAGE B6 Widerstandsfähigkeit '!$F$10=C582),B582)</f>
        <v>0</v>
      </c>
      <c r="E582" s="140"/>
      <c r="F582" s="172"/>
      <c r="G582" s="140"/>
      <c r="H582" s="173"/>
    </row>
    <row r="583" spans="2:8" ht="15.75" outlineLevel="1" thickBot="1" x14ac:dyDescent="0.3">
      <c r="B583" s="127">
        <f t="shared" si="400"/>
        <v>100</v>
      </c>
      <c r="C583" s="140">
        <f t="shared" si="400"/>
        <v>146</v>
      </c>
      <c r="D583" s="141" t="b">
        <f>IF(AND('ANLAGE B6 Widerstandsfähigkeit '!$E$10="Schneelastzone 1 und 1a",'ANLAGE B6 Widerstandsfähigkeit '!$F$10=C583),B583)</f>
        <v>0</v>
      </c>
      <c r="E583" s="140"/>
      <c r="F583" s="172"/>
      <c r="G583" s="140"/>
      <c r="H583" s="173"/>
    </row>
    <row r="584" spans="2:8" ht="15.75" outlineLevel="1" thickBot="1" x14ac:dyDescent="0.3">
      <c r="B584" s="127">
        <f t="shared" si="400"/>
        <v>100</v>
      </c>
      <c r="C584" s="140">
        <f t="shared" si="400"/>
        <v>145</v>
      </c>
      <c r="D584" s="141" t="b">
        <f>IF(AND('ANLAGE B6 Widerstandsfähigkeit '!$E$10="Schneelastzone 1 und 1a",'ANLAGE B6 Widerstandsfähigkeit '!$F$10=C584),B584)</f>
        <v>0</v>
      </c>
      <c r="E584" s="140"/>
      <c r="F584" s="172"/>
      <c r="G584" s="140"/>
      <c r="H584" s="173"/>
    </row>
    <row r="585" spans="2:8" ht="15.75" outlineLevel="1" thickBot="1" x14ac:dyDescent="0.3">
      <c r="B585" s="127">
        <f t="shared" si="400"/>
        <v>100</v>
      </c>
      <c r="C585" s="140">
        <f t="shared" si="400"/>
        <v>144</v>
      </c>
      <c r="D585" s="141" t="b">
        <f>IF(AND('ANLAGE B6 Widerstandsfähigkeit '!$E$10="Schneelastzone 1 und 1a",'ANLAGE B6 Widerstandsfähigkeit '!$F$10=C585),B585)</f>
        <v>0</v>
      </c>
      <c r="E585" s="140"/>
      <c r="F585" s="172"/>
      <c r="G585" s="140"/>
      <c r="H585" s="173"/>
    </row>
    <row r="586" spans="2:8" ht="15.75" outlineLevel="1" thickBot="1" x14ac:dyDescent="0.3">
      <c r="B586" s="127">
        <f t="shared" si="400"/>
        <v>100</v>
      </c>
      <c r="C586" s="140">
        <f t="shared" si="400"/>
        <v>143</v>
      </c>
      <c r="D586" s="141" t="b">
        <f>IF(AND('ANLAGE B6 Widerstandsfähigkeit '!$E$10="Schneelastzone 1 und 1a",'ANLAGE B6 Widerstandsfähigkeit '!$F$10=C586),B586)</f>
        <v>0</v>
      </c>
      <c r="E586" s="140"/>
      <c r="F586" s="172"/>
      <c r="G586" s="140"/>
      <c r="H586" s="173"/>
    </row>
    <row r="587" spans="2:8" ht="15.75" outlineLevel="1" thickBot="1" x14ac:dyDescent="0.3">
      <c r="B587" s="127">
        <f t="shared" si="400"/>
        <v>100</v>
      </c>
      <c r="C587" s="140">
        <f t="shared" si="400"/>
        <v>142</v>
      </c>
      <c r="D587" s="141" t="b">
        <f>IF(AND('ANLAGE B6 Widerstandsfähigkeit '!$E$10="Schneelastzone 1 und 1a",'ANLAGE B6 Widerstandsfähigkeit '!$F$10=C587),B587)</f>
        <v>0</v>
      </c>
      <c r="E587" s="140"/>
      <c r="F587" s="172"/>
      <c r="G587" s="140"/>
      <c r="H587" s="173"/>
    </row>
    <row r="588" spans="2:8" ht="15.75" outlineLevel="1" thickBot="1" x14ac:dyDescent="0.3">
      <c r="B588" s="127">
        <f t="shared" si="400"/>
        <v>100</v>
      </c>
      <c r="C588" s="140">
        <f t="shared" si="400"/>
        <v>141</v>
      </c>
      <c r="D588" s="141" t="b">
        <f>IF(AND('ANLAGE B6 Widerstandsfähigkeit '!$E$10="Schneelastzone 1 und 1a",'ANLAGE B6 Widerstandsfähigkeit '!$F$10=C588),B588)</f>
        <v>0</v>
      </c>
      <c r="E588" s="140"/>
      <c r="F588" s="172"/>
      <c r="G588" s="140"/>
      <c r="H588" s="173"/>
    </row>
    <row r="589" spans="2:8" ht="15.75" outlineLevel="1" thickBot="1" x14ac:dyDescent="0.3">
      <c r="B589" s="127">
        <f t="shared" si="400"/>
        <v>100</v>
      </c>
      <c r="C589" s="140">
        <f t="shared" si="400"/>
        <v>140</v>
      </c>
      <c r="D589" s="141" t="b">
        <f>IF(AND('ANLAGE B6 Widerstandsfähigkeit '!$E$10="Schneelastzone 1 und 1a",'ANLAGE B6 Widerstandsfähigkeit '!$F$10=C589),B589)</f>
        <v>0</v>
      </c>
      <c r="E589" s="140"/>
      <c r="F589" s="172"/>
      <c r="G589" s="140"/>
      <c r="H589" s="173"/>
    </row>
    <row r="590" spans="2:8" ht="15.75" outlineLevel="1" thickBot="1" x14ac:dyDescent="0.3">
      <c r="B590" s="127">
        <f t="shared" si="400"/>
        <v>100</v>
      </c>
      <c r="C590" s="140">
        <f t="shared" si="400"/>
        <v>139</v>
      </c>
      <c r="D590" s="141" t="b">
        <f>IF(AND('ANLAGE B6 Widerstandsfähigkeit '!$E$10="Schneelastzone 1 und 1a",'ANLAGE B6 Widerstandsfähigkeit '!$F$10=C590),B590)</f>
        <v>0</v>
      </c>
      <c r="E590" s="140"/>
      <c r="F590" s="172"/>
      <c r="G590" s="140"/>
      <c r="H590" s="173"/>
    </row>
    <row r="591" spans="2:8" ht="15.75" outlineLevel="1" thickBot="1" x14ac:dyDescent="0.3">
      <c r="B591" s="127">
        <f t="shared" si="400"/>
        <v>100</v>
      </c>
      <c r="C591" s="140">
        <f t="shared" si="400"/>
        <v>138</v>
      </c>
      <c r="D591" s="141" t="b">
        <f>IF(AND('ANLAGE B6 Widerstandsfähigkeit '!$E$10="Schneelastzone 1 und 1a",'ANLAGE B6 Widerstandsfähigkeit '!$F$10=C591),B591)</f>
        <v>0</v>
      </c>
      <c r="E591" s="140"/>
      <c r="F591" s="172"/>
      <c r="G591" s="140"/>
      <c r="H591" s="173"/>
    </row>
    <row r="592" spans="2:8" ht="15.75" outlineLevel="1" thickBot="1" x14ac:dyDescent="0.3">
      <c r="B592" s="127">
        <f t="shared" si="400"/>
        <v>100</v>
      </c>
      <c r="C592" s="140">
        <f t="shared" si="400"/>
        <v>137</v>
      </c>
      <c r="D592" s="141" t="b">
        <f>IF(AND('ANLAGE B6 Widerstandsfähigkeit '!$E$10="Schneelastzone 1 und 1a",'ANLAGE B6 Widerstandsfähigkeit '!$F$10=C592),B592)</f>
        <v>0</v>
      </c>
      <c r="E592" s="140"/>
      <c r="F592" s="172"/>
      <c r="G592" s="140"/>
      <c r="H592" s="173"/>
    </row>
    <row r="593" spans="2:8" ht="15.75" outlineLevel="1" thickBot="1" x14ac:dyDescent="0.3">
      <c r="B593" s="127">
        <f t="shared" si="400"/>
        <v>100</v>
      </c>
      <c r="C593" s="140">
        <f t="shared" si="400"/>
        <v>136</v>
      </c>
      <c r="D593" s="141" t="b">
        <f>IF(AND('ANLAGE B6 Widerstandsfähigkeit '!$E$10="Schneelastzone 1 und 1a",'ANLAGE B6 Widerstandsfähigkeit '!$F$10=C593),B593)</f>
        <v>0</v>
      </c>
      <c r="E593" s="140"/>
      <c r="F593" s="172"/>
      <c r="G593" s="140"/>
      <c r="H593" s="173"/>
    </row>
    <row r="594" spans="2:8" ht="15.75" outlineLevel="1" thickBot="1" x14ac:dyDescent="0.3">
      <c r="B594" s="127">
        <f t="shared" si="400"/>
        <v>100</v>
      </c>
      <c r="C594" s="140">
        <f t="shared" si="400"/>
        <v>135</v>
      </c>
      <c r="D594" s="141" t="b">
        <f>IF(AND('ANLAGE B6 Widerstandsfähigkeit '!$E$10="Schneelastzone 1 und 1a",'ANLAGE B6 Widerstandsfähigkeit '!$F$10=C594),B594)</f>
        <v>0</v>
      </c>
      <c r="E594" s="140"/>
      <c r="F594" s="172"/>
      <c r="G594" s="140"/>
      <c r="H594" s="173"/>
    </row>
    <row r="595" spans="2:8" ht="15.75" outlineLevel="1" thickBot="1" x14ac:dyDescent="0.3">
      <c r="B595" s="127">
        <f t="shared" si="400"/>
        <v>100</v>
      </c>
      <c r="C595" s="140">
        <f t="shared" si="400"/>
        <v>134</v>
      </c>
      <c r="D595" s="141" t="b">
        <f>IF(AND('ANLAGE B6 Widerstandsfähigkeit '!$E$10="Schneelastzone 1 und 1a",'ANLAGE B6 Widerstandsfähigkeit '!$F$10=C595),B595)</f>
        <v>0</v>
      </c>
      <c r="E595" s="140"/>
      <c r="F595" s="172"/>
      <c r="G595" s="140"/>
      <c r="H595" s="173"/>
    </row>
    <row r="596" spans="2:8" ht="15.75" outlineLevel="1" thickBot="1" x14ac:dyDescent="0.3">
      <c r="B596" s="127">
        <f t="shared" si="400"/>
        <v>100</v>
      </c>
      <c r="C596" s="140">
        <f t="shared" si="400"/>
        <v>133</v>
      </c>
      <c r="D596" s="141" t="b">
        <f>IF(AND('ANLAGE B6 Widerstandsfähigkeit '!$E$10="Schneelastzone 1 und 1a",'ANLAGE B6 Widerstandsfähigkeit '!$F$10=C596),B596)</f>
        <v>0</v>
      </c>
      <c r="E596" s="140"/>
      <c r="F596" s="172"/>
      <c r="G596" s="140"/>
      <c r="H596" s="173"/>
    </row>
    <row r="597" spans="2:8" ht="15.75" outlineLevel="1" thickBot="1" x14ac:dyDescent="0.3">
      <c r="B597" s="127">
        <f t="shared" si="400"/>
        <v>100</v>
      </c>
      <c r="C597" s="140">
        <f t="shared" si="400"/>
        <v>132</v>
      </c>
      <c r="D597" s="141" t="b">
        <f>IF(AND('ANLAGE B6 Widerstandsfähigkeit '!$E$10="Schneelastzone 1 und 1a",'ANLAGE B6 Widerstandsfähigkeit '!$F$10=C597),B597)</f>
        <v>0</v>
      </c>
      <c r="E597" s="140"/>
      <c r="F597" s="172"/>
      <c r="G597" s="140"/>
      <c r="H597" s="173"/>
    </row>
    <row r="598" spans="2:8" ht="15.75" outlineLevel="1" thickBot="1" x14ac:dyDescent="0.3">
      <c r="B598" s="127">
        <f t="shared" si="400"/>
        <v>100</v>
      </c>
      <c r="C598" s="140">
        <f t="shared" si="400"/>
        <v>131</v>
      </c>
      <c r="D598" s="141" t="b">
        <f>IF(AND('ANLAGE B6 Widerstandsfähigkeit '!$E$10="Schneelastzone 1 und 1a",'ANLAGE B6 Widerstandsfähigkeit '!$F$10=C598),B598)</f>
        <v>0</v>
      </c>
      <c r="E598" s="140"/>
      <c r="F598" s="172"/>
      <c r="G598" s="140"/>
      <c r="H598" s="173"/>
    </row>
    <row r="599" spans="2:8" ht="15.75" outlineLevel="1" thickBot="1" x14ac:dyDescent="0.3">
      <c r="B599" s="127">
        <f t="shared" si="400"/>
        <v>100</v>
      </c>
      <c r="C599" s="140">
        <f t="shared" si="400"/>
        <v>130</v>
      </c>
      <c r="D599" s="141" t="b">
        <f>IF(AND('ANLAGE B6 Widerstandsfähigkeit '!$E$10="Schneelastzone 1 und 1a",'ANLAGE B6 Widerstandsfähigkeit '!$F$10=C599),B599)</f>
        <v>0</v>
      </c>
      <c r="E599" s="140">
        <f t="shared" ref="E599" si="401">E25</f>
        <v>150</v>
      </c>
      <c r="F599" s="141" t="b">
        <f>IF(AND('ANLAGE B6 Widerstandsfähigkeit '!$E$10="Schneelastzone 2 und 2a",'ANLAGE B6 Widerstandsfähigkeit '!$F$10=E599),B599)</f>
        <v>0</v>
      </c>
      <c r="G599" s="140"/>
      <c r="H599" s="173"/>
    </row>
    <row r="600" spans="2:8" ht="15.75" outlineLevel="1" thickBot="1" x14ac:dyDescent="0.3">
      <c r="B600" s="127">
        <f t="shared" si="400"/>
        <v>100</v>
      </c>
      <c r="C600" s="140">
        <f t="shared" si="400"/>
        <v>129</v>
      </c>
      <c r="D600" s="141" t="b">
        <f>IF(AND('ANLAGE B6 Widerstandsfähigkeit '!$E$10="Schneelastzone 1 und 1a",'ANLAGE B6 Widerstandsfähigkeit '!$F$10=C600),B600)</f>
        <v>0</v>
      </c>
      <c r="E600" s="140">
        <f t="shared" ref="E600" si="402">E26</f>
        <v>149</v>
      </c>
      <c r="F600" s="141" t="b">
        <f>IF(AND('ANLAGE B6 Widerstandsfähigkeit '!$E$10="Schneelastzone 2 und 2a",'ANLAGE B6 Widerstandsfähigkeit '!$F$10=E600),B600)</f>
        <v>0</v>
      </c>
      <c r="G600" s="140"/>
      <c r="H600" s="173"/>
    </row>
    <row r="601" spans="2:8" ht="15.75" outlineLevel="1" thickBot="1" x14ac:dyDescent="0.3">
      <c r="B601" s="127">
        <f t="shared" si="400"/>
        <v>100</v>
      </c>
      <c r="C601" s="140">
        <f t="shared" si="400"/>
        <v>128</v>
      </c>
      <c r="D601" s="141" t="b">
        <f>IF(AND('ANLAGE B6 Widerstandsfähigkeit '!$E$10="Schneelastzone 1 und 1a",'ANLAGE B6 Widerstandsfähigkeit '!$F$10=C601),B601)</f>
        <v>0</v>
      </c>
      <c r="E601" s="140">
        <f t="shared" ref="E601" si="403">E27</f>
        <v>148</v>
      </c>
      <c r="F601" s="141" t="b">
        <f>IF(AND('ANLAGE B6 Widerstandsfähigkeit '!$E$10="Schneelastzone 2 und 2a",'ANLAGE B6 Widerstandsfähigkeit '!$F$10=E601),B601)</f>
        <v>0</v>
      </c>
      <c r="G601" s="140"/>
      <c r="H601" s="173"/>
    </row>
    <row r="602" spans="2:8" ht="15.75" outlineLevel="1" thickBot="1" x14ac:dyDescent="0.3">
      <c r="B602" s="127">
        <f t="shared" si="400"/>
        <v>100</v>
      </c>
      <c r="C602" s="140">
        <f t="shared" si="400"/>
        <v>127</v>
      </c>
      <c r="D602" s="141" t="b">
        <f>IF(AND('ANLAGE B6 Widerstandsfähigkeit '!$E$10="Schneelastzone 1 und 1a",'ANLAGE B6 Widerstandsfähigkeit '!$F$10=C602),B602)</f>
        <v>0</v>
      </c>
      <c r="E602" s="140">
        <f t="shared" ref="E602" si="404">E28</f>
        <v>147</v>
      </c>
      <c r="F602" s="141" t="b">
        <f>IF(AND('ANLAGE B6 Widerstandsfähigkeit '!$E$10="Schneelastzone 2 und 2a",'ANLAGE B6 Widerstandsfähigkeit '!$F$10=E602),B602)</f>
        <v>0</v>
      </c>
      <c r="G602" s="140"/>
      <c r="H602" s="173"/>
    </row>
    <row r="603" spans="2:8" ht="15.75" outlineLevel="1" thickBot="1" x14ac:dyDescent="0.3">
      <c r="B603" s="127">
        <f t="shared" si="400"/>
        <v>100</v>
      </c>
      <c r="C603" s="140">
        <f t="shared" si="400"/>
        <v>126</v>
      </c>
      <c r="D603" s="141" t="b">
        <f>IF(AND('ANLAGE B6 Widerstandsfähigkeit '!$E$10="Schneelastzone 1 und 1a",'ANLAGE B6 Widerstandsfähigkeit '!$F$10=C603),B603)</f>
        <v>0</v>
      </c>
      <c r="E603" s="140">
        <f t="shared" ref="E603" si="405">E29</f>
        <v>146</v>
      </c>
      <c r="F603" s="141" t="b">
        <f>IF(AND('ANLAGE B6 Widerstandsfähigkeit '!$E$10="Schneelastzone 2 und 2a",'ANLAGE B6 Widerstandsfähigkeit '!$F$10=E603),B603)</f>
        <v>0</v>
      </c>
      <c r="G603" s="140"/>
      <c r="H603" s="173"/>
    </row>
    <row r="604" spans="2:8" ht="15.75" outlineLevel="1" thickBot="1" x14ac:dyDescent="0.3">
      <c r="B604" s="127">
        <f t="shared" si="400"/>
        <v>100</v>
      </c>
      <c r="C604" s="140">
        <f t="shared" si="400"/>
        <v>125</v>
      </c>
      <c r="D604" s="141" t="b">
        <f>IF(AND('ANLAGE B6 Widerstandsfähigkeit '!$E$10="Schneelastzone 1 und 1a",'ANLAGE B6 Widerstandsfähigkeit '!$F$10=C604),B604)</f>
        <v>0</v>
      </c>
      <c r="E604" s="140">
        <f t="shared" ref="E604" si="406">E30</f>
        <v>145</v>
      </c>
      <c r="F604" s="141" t="b">
        <f>IF(AND('ANLAGE B6 Widerstandsfähigkeit '!$E$10="Schneelastzone 2 und 2a",'ANLAGE B6 Widerstandsfähigkeit '!$F$10=E604),B604)</f>
        <v>0</v>
      </c>
      <c r="G604" s="140"/>
      <c r="H604" s="173"/>
    </row>
    <row r="605" spans="2:8" ht="15.75" outlineLevel="1" thickBot="1" x14ac:dyDescent="0.3">
      <c r="B605" s="127">
        <f t="shared" si="400"/>
        <v>100</v>
      </c>
      <c r="C605" s="140">
        <f t="shared" si="400"/>
        <v>124</v>
      </c>
      <c r="D605" s="141" t="b">
        <f>IF(AND('ANLAGE B6 Widerstandsfähigkeit '!$E$10="Schneelastzone 1 und 1a",'ANLAGE B6 Widerstandsfähigkeit '!$F$10=C605),B605)</f>
        <v>0</v>
      </c>
      <c r="E605" s="140">
        <f t="shared" ref="E605" si="407">E31</f>
        <v>144</v>
      </c>
      <c r="F605" s="141" t="b">
        <f>IF(AND('ANLAGE B6 Widerstandsfähigkeit '!$E$10="Schneelastzone 2 und 2a",'ANLAGE B6 Widerstandsfähigkeit '!$F$10=E605),B605)</f>
        <v>0</v>
      </c>
      <c r="G605" s="140"/>
      <c r="H605" s="173"/>
    </row>
    <row r="606" spans="2:8" ht="15.75" outlineLevel="1" thickBot="1" x14ac:dyDescent="0.3">
      <c r="B606" s="127">
        <f t="shared" si="400"/>
        <v>100</v>
      </c>
      <c r="C606" s="140">
        <f t="shared" si="400"/>
        <v>123</v>
      </c>
      <c r="D606" s="141" t="b">
        <f>IF(AND('ANLAGE B6 Widerstandsfähigkeit '!$E$10="Schneelastzone 1 und 1a",'ANLAGE B6 Widerstandsfähigkeit '!$F$10=C606),B606)</f>
        <v>0</v>
      </c>
      <c r="E606" s="140">
        <f t="shared" ref="E606" si="408">E32</f>
        <v>143</v>
      </c>
      <c r="F606" s="141" t="b">
        <f>IF(AND('ANLAGE B6 Widerstandsfähigkeit '!$E$10="Schneelastzone 2 und 2a",'ANLAGE B6 Widerstandsfähigkeit '!$F$10=E606),B606)</f>
        <v>0</v>
      </c>
      <c r="G606" s="140"/>
      <c r="H606" s="173"/>
    </row>
    <row r="607" spans="2:8" ht="15.75" outlineLevel="1" thickBot="1" x14ac:dyDescent="0.3">
      <c r="B607" s="127">
        <f t="shared" si="400"/>
        <v>100</v>
      </c>
      <c r="C607" s="140">
        <f t="shared" si="400"/>
        <v>122</v>
      </c>
      <c r="D607" s="141" t="b">
        <f>IF(AND('ANLAGE B6 Widerstandsfähigkeit '!$E$10="Schneelastzone 1 und 1a",'ANLAGE B6 Widerstandsfähigkeit '!$F$10=C607),B607)</f>
        <v>0</v>
      </c>
      <c r="E607" s="140">
        <f t="shared" ref="E607" si="409">E33</f>
        <v>142</v>
      </c>
      <c r="F607" s="141" t="b">
        <f>IF(AND('ANLAGE B6 Widerstandsfähigkeit '!$E$10="Schneelastzone 2 und 2a",'ANLAGE B6 Widerstandsfähigkeit '!$F$10=E607),B607)</f>
        <v>0</v>
      </c>
      <c r="G607" s="140"/>
      <c r="H607" s="173"/>
    </row>
    <row r="608" spans="2:8" ht="15.75" outlineLevel="1" thickBot="1" x14ac:dyDescent="0.3">
      <c r="B608" s="127">
        <f t="shared" si="400"/>
        <v>100</v>
      </c>
      <c r="C608" s="140">
        <f t="shared" si="400"/>
        <v>121</v>
      </c>
      <c r="D608" s="141" t="b">
        <f>IF(AND('ANLAGE B6 Widerstandsfähigkeit '!$E$10="Schneelastzone 1 und 1a",'ANLAGE B6 Widerstandsfähigkeit '!$F$10=C608),B608)</f>
        <v>0</v>
      </c>
      <c r="E608" s="140">
        <f t="shared" ref="E608" si="410">E34</f>
        <v>141</v>
      </c>
      <c r="F608" s="141" t="b">
        <f>IF(AND('ANLAGE B6 Widerstandsfähigkeit '!$E$10="Schneelastzone 2 und 2a",'ANLAGE B6 Widerstandsfähigkeit '!$F$10=E608),B608)</f>
        <v>0</v>
      </c>
      <c r="G608" s="140"/>
      <c r="H608" s="173"/>
    </row>
    <row r="609" spans="2:8" ht="15.75" outlineLevel="1" thickBot="1" x14ac:dyDescent="0.3">
      <c r="B609" s="127">
        <f t="shared" si="400"/>
        <v>100</v>
      </c>
      <c r="C609" s="140">
        <f t="shared" si="400"/>
        <v>120</v>
      </c>
      <c r="D609" s="141" t="b">
        <f>IF(AND('ANLAGE B6 Widerstandsfähigkeit '!$E$10="Schneelastzone 1 und 1a",'ANLAGE B6 Widerstandsfähigkeit '!$F$10=C609),B609)</f>
        <v>0</v>
      </c>
      <c r="E609" s="140">
        <f t="shared" ref="E609" si="411">E35</f>
        <v>140</v>
      </c>
      <c r="F609" s="141" t="b">
        <f>IF(AND('ANLAGE B6 Widerstandsfähigkeit '!$E$10="Schneelastzone 2 und 2a",'ANLAGE B6 Widerstandsfähigkeit '!$F$10=E609),B609)</f>
        <v>0</v>
      </c>
      <c r="G609" s="140">
        <f t="shared" ref="G609" si="412">G35</f>
        <v>150</v>
      </c>
      <c r="H609" s="141" t="b">
        <f>IF(AND('ANLAGE B6 Widerstandsfähigkeit '!$E$10="Schneelastzone 3",'ANLAGE B6 Widerstandsfähigkeit '!$F$10=G609),B609)</f>
        <v>0</v>
      </c>
    </row>
    <row r="610" spans="2:8" ht="15.75" outlineLevel="1" thickBot="1" x14ac:dyDescent="0.3">
      <c r="B610" s="127">
        <f t="shared" si="400"/>
        <v>100</v>
      </c>
      <c r="C610" s="140">
        <f t="shared" si="400"/>
        <v>119</v>
      </c>
      <c r="D610" s="141" t="b">
        <f>IF(AND('ANLAGE B6 Widerstandsfähigkeit '!$E$10="Schneelastzone 1 und 1a",'ANLAGE B6 Widerstandsfähigkeit '!$F$10=C610),B610)</f>
        <v>0</v>
      </c>
      <c r="E610" s="140">
        <f t="shared" ref="E610" si="413">E36</f>
        <v>139</v>
      </c>
      <c r="F610" s="141" t="b">
        <f>IF(AND('ANLAGE B6 Widerstandsfähigkeit '!$E$10="Schneelastzone 2 und 2a",'ANLAGE B6 Widerstandsfähigkeit '!$F$10=E610),B610)</f>
        <v>0</v>
      </c>
      <c r="G610" s="140">
        <f t="shared" ref="G610" si="414">G36</f>
        <v>149</v>
      </c>
      <c r="H610" s="141" t="b">
        <f>IF(AND('ANLAGE B6 Widerstandsfähigkeit '!$E$10="Schneelastzone 3",'ANLAGE B6 Widerstandsfähigkeit '!$F$10=G610),B610)</f>
        <v>0</v>
      </c>
    </row>
    <row r="611" spans="2:8" ht="15.75" outlineLevel="1" thickBot="1" x14ac:dyDescent="0.3">
      <c r="B611" s="127">
        <f t="shared" si="400"/>
        <v>100</v>
      </c>
      <c r="C611" s="140">
        <f t="shared" si="400"/>
        <v>118</v>
      </c>
      <c r="D611" s="141" t="b">
        <f>IF(AND('ANLAGE B6 Widerstandsfähigkeit '!$E$10="Schneelastzone 1 und 1a",'ANLAGE B6 Widerstandsfähigkeit '!$F$10=C611),B611)</f>
        <v>0</v>
      </c>
      <c r="E611" s="140">
        <f t="shared" ref="E611" si="415">E37</f>
        <v>138</v>
      </c>
      <c r="F611" s="141" t="b">
        <f>IF(AND('ANLAGE B6 Widerstandsfähigkeit '!$E$10="Schneelastzone 2 und 2a",'ANLAGE B6 Widerstandsfähigkeit '!$F$10=E611),B611)</f>
        <v>0</v>
      </c>
      <c r="G611" s="140">
        <f t="shared" ref="G611" si="416">G37</f>
        <v>148</v>
      </c>
      <c r="H611" s="141" t="b">
        <f>IF(AND('ANLAGE B6 Widerstandsfähigkeit '!$E$10="Schneelastzone 3",'ANLAGE B6 Widerstandsfähigkeit '!$F$10=G611),B611)</f>
        <v>0</v>
      </c>
    </row>
    <row r="612" spans="2:8" ht="15.75" outlineLevel="1" thickBot="1" x14ac:dyDescent="0.3">
      <c r="B612" s="127">
        <f t="shared" si="400"/>
        <v>100</v>
      </c>
      <c r="C612" s="140">
        <f t="shared" si="400"/>
        <v>117</v>
      </c>
      <c r="D612" s="141" t="b">
        <f>IF(AND('ANLAGE B6 Widerstandsfähigkeit '!$E$10="Schneelastzone 1 und 1a",'ANLAGE B6 Widerstandsfähigkeit '!$F$10=C612),B612)</f>
        <v>0</v>
      </c>
      <c r="E612" s="140">
        <f t="shared" ref="E612" si="417">E38</f>
        <v>137</v>
      </c>
      <c r="F612" s="141" t="b">
        <f>IF(AND('ANLAGE B6 Widerstandsfähigkeit '!$E$10="Schneelastzone 2 und 2a",'ANLAGE B6 Widerstandsfähigkeit '!$F$10=E612),B612)</f>
        <v>0</v>
      </c>
      <c r="G612" s="140">
        <f t="shared" ref="G612" si="418">G38</f>
        <v>147</v>
      </c>
      <c r="H612" s="141" t="b">
        <f>IF(AND('ANLAGE B6 Widerstandsfähigkeit '!$E$10="Schneelastzone 3",'ANLAGE B6 Widerstandsfähigkeit '!$F$10=G612),B612)</f>
        <v>0</v>
      </c>
    </row>
    <row r="613" spans="2:8" ht="15.75" outlineLevel="1" thickBot="1" x14ac:dyDescent="0.3">
      <c r="B613" s="127">
        <f t="shared" si="400"/>
        <v>100</v>
      </c>
      <c r="C613" s="140">
        <f t="shared" si="400"/>
        <v>116</v>
      </c>
      <c r="D613" s="141" t="b">
        <f>IF(AND('ANLAGE B6 Widerstandsfähigkeit '!$E$10="Schneelastzone 1 und 1a",'ANLAGE B6 Widerstandsfähigkeit '!$F$10=C613),B613)</f>
        <v>0</v>
      </c>
      <c r="E613" s="140">
        <f t="shared" ref="E613" si="419">E39</f>
        <v>136</v>
      </c>
      <c r="F613" s="141" t="b">
        <f>IF(AND('ANLAGE B6 Widerstandsfähigkeit '!$E$10="Schneelastzone 2 und 2a",'ANLAGE B6 Widerstandsfähigkeit '!$F$10=E613),B613)</f>
        <v>0</v>
      </c>
      <c r="G613" s="140">
        <f t="shared" ref="G613" si="420">G39</f>
        <v>146</v>
      </c>
      <c r="H613" s="141" t="b">
        <f>IF(AND('ANLAGE B6 Widerstandsfähigkeit '!$E$10="Schneelastzone 3",'ANLAGE B6 Widerstandsfähigkeit '!$F$10=G613),B613)</f>
        <v>0</v>
      </c>
    </row>
    <row r="614" spans="2:8" ht="15.75" outlineLevel="1" thickBot="1" x14ac:dyDescent="0.3">
      <c r="B614" s="127">
        <f t="shared" si="400"/>
        <v>100</v>
      </c>
      <c r="C614" s="140">
        <f t="shared" si="400"/>
        <v>115</v>
      </c>
      <c r="D614" s="141" t="b">
        <f>IF(AND('ANLAGE B6 Widerstandsfähigkeit '!$E$10="Schneelastzone 1 und 1a",'ANLAGE B6 Widerstandsfähigkeit '!$F$10=C614),B614)</f>
        <v>0</v>
      </c>
      <c r="E614" s="140">
        <f t="shared" ref="E614" si="421">E40</f>
        <v>135</v>
      </c>
      <c r="F614" s="141" t="b">
        <f>IF(AND('ANLAGE B6 Widerstandsfähigkeit '!$E$10="Schneelastzone 2 und 2a",'ANLAGE B6 Widerstandsfähigkeit '!$F$10=E614),B614)</f>
        <v>0</v>
      </c>
      <c r="G614" s="140">
        <f t="shared" ref="G614" si="422">G40</f>
        <v>145</v>
      </c>
      <c r="H614" s="141" t="b">
        <f>IF(AND('ANLAGE B6 Widerstandsfähigkeit '!$E$10="Schneelastzone 3",'ANLAGE B6 Widerstandsfähigkeit '!$F$10=G614),B614)</f>
        <v>0</v>
      </c>
    </row>
    <row r="615" spans="2:8" ht="15.75" outlineLevel="1" thickBot="1" x14ac:dyDescent="0.3">
      <c r="B615" s="127">
        <f t="shared" si="400"/>
        <v>100</v>
      </c>
      <c r="C615" s="140">
        <f t="shared" si="400"/>
        <v>114</v>
      </c>
      <c r="D615" s="141" t="b">
        <f>IF(AND('ANLAGE B6 Widerstandsfähigkeit '!$E$10="Schneelastzone 1 und 1a",'ANLAGE B6 Widerstandsfähigkeit '!$F$10=C615),B615)</f>
        <v>0</v>
      </c>
      <c r="E615" s="140">
        <f t="shared" ref="E615" si="423">E41</f>
        <v>134</v>
      </c>
      <c r="F615" s="141" t="b">
        <f>IF(AND('ANLAGE B6 Widerstandsfähigkeit '!$E$10="Schneelastzone 2 und 2a",'ANLAGE B6 Widerstandsfähigkeit '!$F$10=E615),B615)</f>
        <v>0</v>
      </c>
      <c r="G615" s="140">
        <f t="shared" ref="G615" si="424">G41</f>
        <v>144</v>
      </c>
      <c r="H615" s="141" t="b">
        <f>IF(AND('ANLAGE B6 Widerstandsfähigkeit '!$E$10="Schneelastzone 3",'ANLAGE B6 Widerstandsfähigkeit '!$F$10=G615),B615)</f>
        <v>0</v>
      </c>
    </row>
    <row r="616" spans="2:8" ht="15.75" outlineLevel="1" thickBot="1" x14ac:dyDescent="0.3">
      <c r="B616" s="127">
        <f t="shared" si="400"/>
        <v>100</v>
      </c>
      <c r="C616" s="140">
        <f t="shared" si="400"/>
        <v>113</v>
      </c>
      <c r="D616" s="141" t="b">
        <f>IF(AND('ANLAGE B6 Widerstandsfähigkeit '!$E$10="Schneelastzone 1 und 1a",'ANLAGE B6 Widerstandsfähigkeit '!$F$10=C616),B616)</f>
        <v>0</v>
      </c>
      <c r="E616" s="140">
        <f t="shared" ref="E616" si="425">E42</f>
        <v>133</v>
      </c>
      <c r="F616" s="141" t="b">
        <f>IF(AND('ANLAGE B6 Widerstandsfähigkeit '!$E$10="Schneelastzone 2 und 2a",'ANLAGE B6 Widerstandsfähigkeit '!$F$10=E616),B616)</f>
        <v>0</v>
      </c>
      <c r="G616" s="140">
        <f t="shared" ref="G616" si="426">G42</f>
        <v>143</v>
      </c>
      <c r="H616" s="141" t="b">
        <f>IF(AND('ANLAGE B6 Widerstandsfähigkeit '!$E$10="Schneelastzone 3",'ANLAGE B6 Widerstandsfähigkeit '!$F$10=G616),B616)</f>
        <v>0</v>
      </c>
    </row>
    <row r="617" spans="2:8" ht="15.75" outlineLevel="1" thickBot="1" x14ac:dyDescent="0.3">
      <c r="B617" s="127">
        <f t="shared" si="400"/>
        <v>100</v>
      </c>
      <c r="C617" s="140">
        <f t="shared" si="400"/>
        <v>112</v>
      </c>
      <c r="D617" s="141" t="b">
        <f>IF(AND('ANLAGE B6 Widerstandsfähigkeit '!$E$10="Schneelastzone 1 und 1a",'ANLAGE B6 Widerstandsfähigkeit '!$F$10=C617),B617)</f>
        <v>0</v>
      </c>
      <c r="E617" s="140">
        <f t="shared" ref="E617" si="427">E43</f>
        <v>132</v>
      </c>
      <c r="F617" s="141" t="b">
        <f>IF(AND('ANLAGE B6 Widerstandsfähigkeit '!$E$10="Schneelastzone 2 und 2a",'ANLAGE B6 Widerstandsfähigkeit '!$F$10=E617),B617)</f>
        <v>0</v>
      </c>
      <c r="G617" s="140">
        <f t="shared" ref="G617" si="428">G43</f>
        <v>142</v>
      </c>
      <c r="H617" s="141" t="b">
        <f>IF(AND('ANLAGE B6 Widerstandsfähigkeit '!$E$10="Schneelastzone 3",'ANLAGE B6 Widerstandsfähigkeit '!$F$10=G617),B617)</f>
        <v>0</v>
      </c>
    </row>
    <row r="618" spans="2:8" ht="15.75" outlineLevel="1" thickBot="1" x14ac:dyDescent="0.3">
      <c r="B618" s="127">
        <f t="shared" si="400"/>
        <v>100</v>
      </c>
      <c r="C618" s="140">
        <f t="shared" si="400"/>
        <v>111</v>
      </c>
      <c r="D618" s="141" t="b">
        <f>IF(AND('ANLAGE B6 Widerstandsfähigkeit '!$E$10="Schneelastzone 1 und 1a",'ANLAGE B6 Widerstandsfähigkeit '!$F$10=C618),B618)</f>
        <v>0</v>
      </c>
      <c r="E618" s="140">
        <f t="shared" ref="E618" si="429">E44</f>
        <v>131</v>
      </c>
      <c r="F618" s="141" t="b">
        <f>IF(AND('ANLAGE B6 Widerstandsfähigkeit '!$E$10="Schneelastzone 2 und 2a",'ANLAGE B6 Widerstandsfähigkeit '!$F$10=E618),B618)</f>
        <v>0</v>
      </c>
      <c r="G618" s="140">
        <f t="shared" ref="G618" si="430">G44</f>
        <v>141</v>
      </c>
      <c r="H618" s="141" t="b">
        <f>IF(AND('ANLAGE B6 Widerstandsfähigkeit '!$E$10="Schneelastzone 3",'ANLAGE B6 Widerstandsfähigkeit '!$F$10=G618),B618)</f>
        <v>0</v>
      </c>
    </row>
    <row r="619" spans="2:8" ht="15.75" outlineLevel="1" thickBot="1" x14ac:dyDescent="0.3">
      <c r="B619" s="127">
        <f t="shared" si="400"/>
        <v>100</v>
      </c>
      <c r="C619" s="140">
        <f t="shared" si="400"/>
        <v>110</v>
      </c>
      <c r="D619" s="141" t="b">
        <f>IF(AND('ANLAGE B6 Widerstandsfähigkeit '!$E$10="Schneelastzone 1 und 1a",'ANLAGE B6 Widerstandsfähigkeit '!$F$10=C619),B619)</f>
        <v>0</v>
      </c>
      <c r="E619" s="140">
        <f t="shared" ref="E619" si="431">E45</f>
        <v>130</v>
      </c>
      <c r="F619" s="141" t="b">
        <f>IF(AND('ANLAGE B6 Widerstandsfähigkeit '!$E$10="Schneelastzone 2 und 2a",'ANLAGE B6 Widerstandsfähigkeit '!$F$10=E619),B619)</f>
        <v>0</v>
      </c>
      <c r="G619" s="140">
        <f t="shared" ref="G619" si="432">G45</f>
        <v>140</v>
      </c>
      <c r="H619" s="141" t="b">
        <f>IF(AND('ANLAGE B6 Widerstandsfähigkeit '!$E$10="Schneelastzone 3",'ANLAGE B6 Widerstandsfähigkeit '!$F$10=G619),B619)</f>
        <v>0</v>
      </c>
    </row>
    <row r="620" spans="2:8" ht="15.75" outlineLevel="1" thickBot="1" x14ac:dyDescent="0.3">
      <c r="B620" s="127">
        <f t="shared" si="400"/>
        <v>100</v>
      </c>
      <c r="C620" s="140">
        <f t="shared" si="400"/>
        <v>109</v>
      </c>
      <c r="D620" s="141" t="b">
        <f>IF(AND('ANLAGE B6 Widerstandsfähigkeit '!$E$10="Schneelastzone 1 und 1a",'ANLAGE B6 Widerstandsfähigkeit '!$F$10=C620),B620)</f>
        <v>0</v>
      </c>
      <c r="E620" s="140">
        <f t="shared" ref="E620" si="433">E46</f>
        <v>129</v>
      </c>
      <c r="F620" s="141" t="b">
        <f>IF(AND('ANLAGE B6 Widerstandsfähigkeit '!$E$10="Schneelastzone 2 und 2a",'ANLAGE B6 Widerstandsfähigkeit '!$F$10=E620),B620)</f>
        <v>0</v>
      </c>
      <c r="G620" s="140">
        <f t="shared" ref="G620" si="434">G46</f>
        <v>139</v>
      </c>
      <c r="H620" s="141" t="b">
        <f>IF(AND('ANLAGE B6 Widerstandsfähigkeit '!$E$10="Schneelastzone 3",'ANLAGE B6 Widerstandsfähigkeit '!$F$10=G620),B620)</f>
        <v>0</v>
      </c>
    </row>
    <row r="621" spans="2:8" ht="15.75" outlineLevel="1" thickBot="1" x14ac:dyDescent="0.3">
      <c r="B621" s="127">
        <f t="shared" si="400"/>
        <v>100</v>
      </c>
      <c r="C621" s="140">
        <f t="shared" si="400"/>
        <v>108</v>
      </c>
      <c r="D621" s="141" t="b">
        <f>IF(AND('ANLAGE B6 Widerstandsfähigkeit '!$E$10="Schneelastzone 1 und 1a",'ANLAGE B6 Widerstandsfähigkeit '!$F$10=C621),B621)</f>
        <v>0</v>
      </c>
      <c r="E621" s="140">
        <f t="shared" ref="E621" si="435">E47</f>
        <v>128</v>
      </c>
      <c r="F621" s="141" t="b">
        <f>IF(AND('ANLAGE B6 Widerstandsfähigkeit '!$E$10="Schneelastzone 2 und 2a",'ANLAGE B6 Widerstandsfähigkeit '!$F$10=E621),B621)</f>
        <v>0</v>
      </c>
      <c r="G621" s="140">
        <f t="shared" ref="G621" si="436">G47</f>
        <v>138</v>
      </c>
      <c r="H621" s="141" t="b">
        <f>IF(AND('ANLAGE B6 Widerstandsfähigkeit '!$E$10="Schneelastzone 3",'ANLAGE B6 Widerstandsfähigkeit '!$F$10=G621),B621)</f>
        <v>0</v>
      </c>
    </row>
    <row r="622" spans="2:8" ht="15.75" outlineLevel="1" thickBot="1" x14ac:dyDescent="0.3">
      <c r="B622" s="127">
        <f t="shared" si="400"/>
        <v>100</v>
      </c>
      <c r="C622" s="140">
        <f t="shared" si="400"/>
        <v>107</v>
      </c>
      <c r="D622" s="141" t="b">
        <f>IF(AND('ANLAGE B6 Widerstandsfähigkeit '!$E$10="Schneelastzone 1 und 1a",'ANLAGE B6 Widerstandsfähigkeit '!$F$10=C622),B622)</f>
        <v>0</v>
      </c>
      <c r="E622" s="140">
        <f t="shared" ref="E622" si="437">E48</f>
        <v>127</v>
      </c>
      <c r="F622" s="141" t="b">
        <f>IF(AND('ANLAGE B6 Widerstandsfähigkeit '!$E$10="Schneelastzone 2 und 2a",'ANLAGE B6 Widerstandsfähigkeit '!$F$10=E622),B622)</f>
        <v>0</v>
      </c>
      <c r="G622" s="140">
        <f t="shared" ref="G622" si="438">G48</f>
        <v>137</v>
      </c>
      <c r="H622" s="141" t="b">
        <f>IF(AND('ANLAGE B6 Widerstandsfähigkeit '!$E$10="Schneelastzone 3",'ANLAGE B6 Widerstandsfähigkeit '!$F$10=G622),B622)</f>
        <v>0</v>
      </c>
    </row>
    <row r="623" spans="2:8" ht="15.75" outlineLevel="1" thickBot="1" x14ac:dyDescent="0.3">
      <c r="B623" s="127">
        <f t="shared" si="400"/>
        <v>100</v>
      </c>
      <c r="C623" s="140">
        <f t="shared" si="400"/>
        <v>106</v>
      </c>
      <c r="D623" s="141" t="b">
        <f>IF(AND('ANLAGE B6 Widerstandsfähigkeit '!$E$10="Schneelastzone 1 und 1a",'ANLAGE B6 Widerstandsfähigkeit '!$F$10=C623),B623)</f>
        <v>0</v>
      </c>
      <c r="E623" s="140">
        <f t="shared" ref="E623" si="439">E49</f>
        <v>126</v>
      </c>
      <c r="F623" s="141" t="b">
        <f>IF(AND('ANLAGE B6 Widerstandsfähigkeit '!$E$10="Schneelastzone 2 und 2a",'ANLAGE B6 Widerstandsfähigkeit '!$F$10=E623),B623)</f>
        <v>0</v>
      </c>
      <c r="G623" s="140">
        <f t="shared" ref="G623" si="440">G49</f>
        <v>136</v>
      </c>
      <c r="H623" s="141" t="b">
        <f>IF(AND('ANLAGE B6 Widerstandsfähigkeit '!$E$10="Schneelastzone 3",'ANLAGE B6 Widerstandsfähigkeit '!$F$10=G623),B623)</f>
        <v>0</v>
      </c>
    </row>
    <row r="624" spans="2:8" ht="15.75" outlineLevel="1" thickBot="1" x14ac:dyDescent="0.3">
      <c r="B624" s="127">
        <f t="shared" si="400"/>
        <v>100</v>
      </c>
      <c r="C624" s="140">
        <f t="shared" si="400"/>
        <v>105</v>
      </c>
      <c r="D624" s="141" t="b">
        <f>IF(AND('ANLAGE B6 Widerstandsfähigkeit '!$E$10="Schneelastzone 1 und 1a",'ANLAGE B6 Widerstandsfähigkeit '!$F$10=C624),B624)</f>
        <v>0</v>
      </c>
      <c r="E624" s="140">
        <f t="shared" ref="E624" si="441">E50</f>
        <v>125</v>
      </c>
      <c r="F624" s="141" t="b">
        <f>IF(AND('ANLAGE B6 Widerstandsfähigkeit '!$E$10="Schneelastzone 2 und 2a",'ANLAGE B6 Widerstandsfähigkeit '!$F$10=E624),B624)</f>
        <v>0</v>
      </c>
      <c r="G624" s="140">
        <f t="shared" ref="G624" si="442">G50</f>
        <v>135</v>
      </c>
      <c r="H624" s="141" t="b">
        <f>IF(AND('ANLAGE B6 Widerstandsfähigkeit '!$E$10="Schneelastzone 3",'ANLAGE B6 Widerstandsfähigkeit '!$F$10=G624),B624)</f>
        <v>0</v>
      </c>
    </row>
    <row r="625" spans="2:8" ht="15.75" outlineLevel="1" thickBot="1" x14ac:dyDescent="0.3">
      <c r="B625" s="127">
        <f t="shared" si="400"/>
        <v>100</v>
      </c>
      <c r="C625" s="140">
        <f t="shared" si="400"/>
        <v>104</v>
      </c>
      <c r="D625" s="141" t="b">
        <f>IF(AND('ANLAGE B6 Widerstandsfähigkeit '!$E$10="Schneelastzone 1 und 1a",'ANLAGE B6 Widerstandsfähigkeit '!$F$10=C625),B625)</f>
        <v>0</v>
      </c>
      <c r="E625" s="140">
        <f t="shared" ref="E625" si="443">E51</f>
        <v>124</v>
      </c>
      <c r="F625" s="141" t="b">
        <f>IF(AND('ANLAGE B6 Widerstandsfähigkeit '!$E$10="Schneelastzone 2 und 2a",'ANLAGE B6 Widerstandsfähigkeit '!$F$10=E625),B625)</f>
        <v>0</v>
      </c>
      <c r="G625" s="140">
        <f t="shared" ref="G625" si="444">G51</f>
        <v>134</v>
      </c>
      <c r="H625" s="141" t="b">
        <f>IF(AND('ANLAGE B6 Widerstandsfähigkeit '!$E$10="Schneelastzone 3",'ANLAGE B6 Widerstandsfähigkeit '!$F$10=G625),B625)</f>
        <v>0</v>
      </c>
    </row>
    <row r="626" spans="2:8" ht="15.75" outlineLevel="1" thickBot="1" x14ac:dyDescent="0.3">
      <c r="B626" s="127">
        <f t="shared" si="400"/>
        <v>100</v>
      </c>
      <c r="C626" s="140">
        <f t="shared" si="400"/>
        <v>103</v>
      </c>
      <c r="D626" s="141" t="b">
        <f>IF(AND('ANLAGE B6 Widerstandsfähigkeit '!$E$10="Schneelastzone 1 und 1a",'ANLAGE B6 Widerstandsfähigkeit '!$F$10=C626),B626)</f>
        <v>0</v>
      </c>
      <c r="E626" s="140">
        <f t="shared" ref="E626" si="445">E52</f>
        <v>123</v>
      </c>
      <c r="F626" s="141" t="b">
        <f>IF(AND('ANLAGE B6 Widerstandsfähigkeit '!$E$10="Schneelastzone 2 und 2a",'ANLAGE B6 Widerstandsfähigkeit '!$F$10=E626),B626)</f>
        <v>0</v>
      </c>
      <c r="G626" s="140">
        <f t="shared" ref="G626" si="446">G52</f>
        <v>133</v>
      </c>
      <c r="H626" s="141" t="b">
        <f>IF(AND('ANLAGE B6 Widerstandsfähigkeit '!$E$10="Schneelastzone 3",'ANLAGE B6 Widerstandsfähigkeit '!$F$10=G626),B626)</f>
        <v>0</v>
      </c>
    </row>
    <row r="627" spans="2:8" ht="15.75" outlineLevel="1" thickBot="1" x14ac:dyDescent="0.3">
      <c r="B627" s="127">
        <f t="shared" si="400"/>
        <v>100</v>
      </c>
      <c r="C627" s="140">
        <f t="shared" si="400"/>
        <v>102</v>
      </c>
      <c r="D627" s="141" t="b">
        <f>IF(AND('ANLAGE B6 Widerstandsfähigkeit '!$E$10="Schneelastzone 1 und 1a",'ANLAGE B6 Widerstandsfähigkeit '!$F$10=C627),B627)</f>
        <v>0</v>
      </c>
      <c r="E627" s="140">
        <f t="shared" ref="E627" si="447">E53</f>
        <v>122</v>
      </c>
      <c r="F627" s="141" t="b">
        <f>IF(AND('ANLAGE B6 Widerstandsfähigkeit '!$E$10="Schneelastzone 2 und 2a",'ANLAGE B6 Widerstandsfähigkeit '!$F$10=E627),B627)</f>
        <v>0</v>
      </c>
      <c r="G627" s="140">
        <f t="shared" ref="G627" si="448">G53</f>
        <v>132</v>
      </c>
      <c r="H627" s="141" t="b">
        <f>IF(AND('ANLAGE B6 Widerstandsfähigkeit '!$E$10="Schneelastzone 3",'ANLAGE B6 Widerstandsfähigkeit '!$F$10=G627),B627)</f>
        <v>0</v>
      </c>
    </row>
    <row r="628" spans="2:8" ht="15.75" outlineLevel="1" thickBot="1" x14ac:dyDescent="0.3">
      <c r="B628" s="127">
        <f t="shared" si="400"/>
        <v>100</v>
      </c>
      <c r="C628" s="140">
        <f t="shared" si="400"/>
        <v>101</v>
      </c>
      <c r="D628" s="141" t="b">
        <f>IF(AND('ANLAGE B6 Widerstandsfähigkeit '!$E$10="Schneelastzone 1 und 1a",'ANLAGE B6 Widerstandsfähigkeit '!$F$10=C628),B628)</f>
        <v>0</v>
      </c>
      <c r="E628" s="140">
        <f t="shared" ref="E628" si="449">E54</f>
        <v>121</v>
      </c>
      <c r="F628" s="141" t="b">
        <f>IF(AND('ANLAGE B6 Widerstandsfähigkeit '!$E$10="Schneelastzone 2 und 2a",'ANLAGE B6 Widerstandsfähigkeit '!$F$10=E628),B628)</f>
        <v>0</v>
      </c>
      <c r="G628" s="140">
        <f t="shared" ref="G628" si="450">G54</f>
        <v>131</v>
      </c>
      <c r="H628" s="141" t="b">
        <f>IF(AND('ANLAGE B6 Widerstandsfähigkeit '!$E$10="Schneelastzone 3",'ANLAGE B6 Widerstandsfähigkeit '!$F$10=G628),B628)</f>
        <v>0</v>
      </c>
    </row>
    <row r="629" spans="2:8" ht="15.75" outlineLevel="1" thickBot="1" x14ac:dyDescent="0.3">
      <c r="B629" s="127">
        <f t="shared" si="400"/>
        <v>100</v>
      </c>
      <c r="C629" s="140">
        <f t="shared" si="400"/>
        <v>100</v>
      </c>
      <c r="D629" s="141" t="b">
        <f>IF(AND('ANLAGE B6 Widerstandsfähigkeit '!$E$10="Schneelastzone 1 und 1a",'ANLAGE B6 Widerstandsfähigkeit '!$F$10=C629),B629)</f>
        <v>0</v>
      </c>
      <c r="E629" s="140">
        <f t="shared" ref="E629" si="451">E55</f>
        <v>120</v>
      </c>
      <c r="F629" s="141" t="b">
        <f>IF(AND('ANLAGE B6 Widerstandsfähigkeit '!$E$10="Schneelastzone 2 und 2a",'ANLAGE B6 Widerstandsfähigkeit '!$F$10=E629),B629)</f>
        <v>0</v>
      </c>
      <c r="G629" s="140">
        <f t="shared" ref="G629" si="452">G55</f>
        <v>130</v>
      </c>
      <c r="H629" s="141" t="b">
        <f>IF(AND('ANLAGE B6 Widerstandsfähigkeit '!$E$10="Schneelastzone 3",'ANLAGE B6 Widerstandsfähigkeit '!$F$10=G629),B629)</f>
        <v>0</v>
      </c>
    </row>
    <row r="630" spans="2:8" ht="15.75" outlineLevel="1" thickBot="1" x14ac:dyDescent="0.3">
      <c r="B630" s="127">
        <f t="shared" si="400"/>
        <v>100</v>
      </c>
      <c r="C630" s="140">
        <f t="shared" si="400"/>
        <v>99</v>
      </c>
      <c r="D630" s="174" t="b">
        <f>IF(AND('ANLAGE B6 Widerstandsfähigkeit '!$E$10="Schneelastzone 1 und 1a",'ANLAGE B6 Widerstandsfähigkeit '!$F$10=C630),B630)</f>
        <v>0</v>
      </c>
      <c r="E630" s="140">
        <f t="shared" ref="E630" si="453">E56</f>
        <v>119</v>
      </c>
      <c r="F630" s="141" t="b">
        <f>IF(AND('ANLAGE B6 Widerstandsfähigkeit '!$E$10="Schneelastzone 2 und 2a",'ANLAGE B6 Widerstandsfähigkeit '!$F$10=E630),B630)</f>
        <v>0</v>
      </c>
      <c r="G630" s="140">
        <f t="shared" ref="G630" si="454">G56</f>
        <v>129</v>
      </c>
      <c r="H630" s="141" t="b">
        <f>IF(AND('ANLAGE B6 Widerstandsfähigkeit '!$E$10="Schneelastzone 3",'ANLAGE B6 Widerstandsfähigkeit '!$F$10=G630),B630)</f>
        <v>0</v>
      </c>
    </row>
    <row r="631" spans="2:8" ht="15.75" outlineLevel="1" thickBot="1" x14ac:dyDescent="0.3">
      <c r="B631" s="127">
        <f t="shared" si="400"/>
        <v>100</v>
      </c>
      <c r="C631" s="140">
        <f t="shared" si="400"/>
        <v>98</v>
      </c>
      <c r="D631" s="174" t="b">
        <f>IF(AND('ANLAGE B6 Widerstandsfähigkeit '!$E$10="Schneelastzone 1 und 1a",'ANLAGE B6 Widerstandsfähigkeit '!$F$10=C631),B631)</f>
        <v>0</v>
      </c>
      <c r="E631" s="140">
        <f t="shared" ref="E631" si="455">E57</f>
        <v>118</v>
      </c>
      <c r="F631" s="141" t="b">
        <f>IF(AND('ANLAGE B6 Widerstandsfähigkeit '!$E$10="Schneelastzone 2 und 2a",'ANLAGE B6 Widerstandsfähigkeit '!$F$10=E631),B631)</f>
        <v>0</v>
      </c>
      <c r="G631" s="140">
        <f t="shared" ref="G631" si="456">G57</f>
        <v>128</v>
      </c>
      <c r="H631" s="141" t="b">
        <f>IF(AND('ANLAGE B6 Widerstandsfähigkeit '!$E$10="Schneelastzone 3",'ANLAGE B6 Widerstandsfähigkeit '!$F$10=G631),B631)</f>
        <v>0</v>
      </c>
    </row>
    <row r="632" spans="2:8" ht="15.75" outlineLevel="1" thickBot="1" x14ac:dyDescent="0.3">
      <c r="B632" s="127">
        <f t="shared" si="400"/>
        <v>100</v>
      </c>
      <c r="C632" s="140">
        <f t="shared" si="400"/>
        <v>97</v>
      </c>
      <c r="D632" s="174" t="b">
        <f>IF(AND('ANLAGE B6 Widerstandsfähigkeit '!$E$10="Schneelastzone 1 und 1a",'ANLAGE B6 Widerstandsfähigkeit '!$F$10=C632),B632)</f>
        <v>0</v>
      </c>
      <c r="E632" s="140">
        <f t="shared" ref="E632" si="457">E58</f>
        <v>117</v>
      </c>
      <c r="F632" s="141" t="b">
        <f>IF(AND('ANLAGE B6 Widerstandsfähigkeit '!$E$10="Schneelastzone 2 und 2a",'ANLAGE B6 Widerstandsfähigkeit '!$F$10=E632),B632)</f>
        <v>0</v>
      </c>
      <c r="G632" s="140">
        <f t="shared" ref="G632" si="458">G58</f>
        <v>127</v>
      </c>
      <c r="H632" s="141" t="b">
        <f>IF(AND('ANLAGE B6 Widerstandsfähigkeit '!$E$10="Schneelastzone 3",'ANLAGE B6 Widerstandsfähigkeit '!$F$10=G632),B632)</f>
        <v>0</v>
      </c>
    </row>
    <row r="633" spans="2:8" ht="15.75" outlineLevel="1" thickBot="1" x14ac:dyDescent="0.3">
      <c r="B633" s="127">
        <f t="shared" si="400"/>
        <v>100</v>
      </c>
      <c r="C633" s="140">
        <f t="shared" si="400"/>
        <v>96</v>
      </c>
      <c r="D633" s="174" t="b">
        <f>IF(AND('ANLAGE B6 Widerstandsfähigkeit '!$E$10="Schneelastzone 1 und 1a",'ANLAGE B6 Widerstandsfähigkeit '!$F$10=C633),B633)</f>
        <v>0</v>
      </c>
      <c r="E633" s="140">
        <f t="shared" ref="E633" si="459">E59</f>
        <v>116</v>
      </c>
      <c r="F633" s="141" t="b">
        <f>IF(AND('ANLAGE B6 Widerstandsfähigkeit '!$E$10="Schneelastzone 2 und 2a",'ANLAGE B6 Widerstandsfähigkeit '!$F$10=E633),B633)</f>
        <v>0</v>
      </c>
      <c r="G633" s="140">
        <f t="shared" ref="G633" si="460">G59</f>
        <v>126</v>
      </c>
      <c r="H633" s="141" t="b">
        <f>IF(AND('ANLAGE B6 Widerstandsfähigkeit '!$E$10="Schneelastzone 3",'ANLAGE B6 Widerstandsfähigkeit '!$F$10=G633),B633)</f>
        <v>0</v>
      </c>
    </row>
    <row r="634" spans="2:8" ht="15.75" outlineLevel="1" thickBot="1" x14ac:dyDescent="0.3">
      <c r="B634" s="127">
        <f t="shared" si="400"/>
        <v>100</v>
      </c>
      <c r="C634" s="140">
        <f t="shared" si="400"/>
        <v>95</v>
      </c>
      <c r="D634" s="174" t="b">
        <f>IF(AND('ANLAGE B6 Widerstandsfähigkeit '!$E$10="Schneelastzone 1 und 1a",'ANLAGE B6 Widerstandsfähigkeit '!$F$10=C634),B634)</f>
        <v>0</v>
      </c>
      <c r="E634" s="140">
        <f t="shared" ref="E634" si="461">E60</f>
        <v>115</v>
      </c>
      <c r="F634" s="141" t="b">
        <f>IF(AND('ANLAGE B6 Widerstandsfähigkeit '!$E$10="Schneelastzone 2 und 2a",'ANLAGE B6 Widerstandsfähigkeit '!$F$10=E634),B634)</f>
        <v>0</v>
      </c>
      <c r="G634" s="140">
        <f t="shared" ref="G634" si="462">G60</f>
        <v>125</v>
      </c>
      <c r="H634" s="141" t="b">
        <f>IF(AND('ANLAGE B6 Widerstandsfähigkeit '!$E$10="Schneelastzone 3",'ANLAGE B6 Widerstandsfähigkeit '!$F$10=G634),B634)</f>
        <v>0</v>
      </c>
    </row>
    <row r="635" spans="2:8" ht="15.75" outlineLevel="1" thickBot="1" x14ac:dyDescent="0.3">
      <c r="B635" s="127">
        <f t="shared" si="400"/>
        <v>100</v>
      </c>
      <c r="C635" s="140">
        <f t="shared" si="400"/>
        <v>94</v>
      </c>
      <c r="D635" s="174" t="b">
        <f>IF(AND('ANLAGE B6 Widerstandsfähigkeit '!$E$10="Schneelastzone 1 und 1a",'ANLAGE B6 Widerstandsfähigkeit '!$F$10=C635),B635)</f>
        <v>0</v>
      </c>
      <c r="E635" s="140">
        <f t="shared" ref="E635" si="463">E61</f>
        <v>114</v>
      </c>
      <c r="F635" s="141" t="b">
        <f>IF(AND('ANLAGE B6 Widerstandsfähigkeit '!$E$10="Schneelastzone 2 und 2a",'ANLAGE B6 Widerstandsfähigkeit '!$F$10=E635),B635)</f>
        <v>0</v>
      </c>
      <c r="G635" s="140">
        <f t="shared" ref="G635" si="464">G61</f>
        <v>124</v>
      </c>
      <c r="H635" s="141" t="b">
        <f>IF(AND('ANLAGE B6 Widerstandsfähigkeit '!$E$10="Schneelastzone 3",'ANLAGE B6 Widerstandsfähigkeit '!$F$10=G635),B635)</f>
        <v>0</v>
      </c>
    </row>
    <row r="636" spans="2:8" ht="15.75" outlineLevel="1" thickBot="1" x14ac:dyDescent="0.3">
      <c r="B636" s="127">
        <f t="shared" si="400"/>
        <v>100</v>
      </c>
      <c r="C636" s="140">
        <f t="shared" si="400"/>
        <v>93</v>
      </c>
      <c r="D636" s="174" t="b">
        <f>IF(AND('ANLAGE B6 Widerstandsfähigkeit '!$E$10="Schneelastzone 1 und 1a",'ANLAGE B6 Widerstandsfähigkeit '!$F$10=C636),B636)</f>
        <v>0</v>
      </c>
      <c r="E636" s="140">
        <f t="shared" ref="E636" si="465">E62</f>
        <v>113</v>
      </c>
      <c r="F636" s="141" t="b">
        <f>IF(AND('ANLAGE B6 Widerstandsfähigkeit '!$E$10="Schneelastzone 2 und 2a",'ANLAGE B6 Widerstandsfähigkeit '!$F$10=E636),B636)</f>
        <v>0</v>
      </c>
      <c r="G636" s="140">
        <f t="shared" ref="G636" si="466">G62</f>
        <v>123</v>
      </c>
      <c r="H636" s="141" t="b">
        <f>IF(AND('ANLAGE B6 Widerstandsfähigkeit '!$E$10="Schneelastzone 3",'ANLAGE B6 Widerstandsfähigkeit '!$F$10=G636),B636)</f>
        <v>0</v>
      </c>
    </row>
    <row r="637" spans="2:8" ht="15.75" outlineLevel="1" thickBot="1" x14ac:dyDescent="0.3">
      <c r="B637" s="127">
        <f t="shared" si="400"/>
        <v>100</v>
      </c>
      <c r="C637" s="140">
        <f t="shared" si="400"/>
        <v>92</v>
      </c>
      <c r="D637" s="174" t="b">
        <f>IF(AND('ANLAGE B6 Widerstandsfähigkeit '!$E$10="Schneelastzone 1 und 1a",'ANLAGE B6 Widerstandsfähigkeit '!$F$10=C637),B637)</f>
        <v>0</v>
      </c>
      <c r="E637" s="140">
        <f t="shared" ref="E637" si="467">E63</f>
        <v>112</v>
      </c>
      <c r="F637" s="141" t="b">
        <f>IF(AND('ANLAGE B6 Widerstandsfähigkeit '!$E$10="Schneelastzone 2 und 2a",'ANLAGE B6 Widerstandsfähigkeit '!$F$10=E637),B637)</f>
        <v>0</v>
      </c>
      <c r="G637" s="140">
        <f t="shared" ref="G637" si="468">G63</f>
        <v>122</v>
      </c>
      <c r="H637" s="141" t="b">
        <f>IF(AND('ANLAGE B6 Widerstandsfähigkeit '!$E$10="Schneelastzone 3",'ANLAGE B6 Widerstandsfähigkeit '!$F$10=G637),B637)</f>
        <v>0</v>
      </c>
    </row>
    <row r="638" spans="2:8" ht="15.75" outlineLevel="1" thickBot="1" x14ac:dyDescent="0.3">
      <c r="B638" s="127">
        <f t="shared" si="400"/>
        <v>100</v>
      </c>
      <c r="C638" s="140">
        <f t="shared" si="400"/>
        <v>91</v>
      </c>
      <c r="D638" s="174" t="b">
        <f>IF(AND('ANLAGE B6 Widerstandsfähigkeit '!$E$10="Schneelastzone 1 und 1a",'ANLAGE B6 Widerstandsfähigkeit '!$F$10=C638),B638)</f>
        <v>0</v>
      </c>
      <c r="E638" s="140">
        <f t="shared" ref="E638" si="469">E64</f>
        <v>111</v>
      </c>
      <c r="F638" s="141" t="b">
        <f>IF(AND('ANLAGE B6 Widerstandsfähigkeit '!$E$10="Schneelastzone 2 und 2a",'ANLAGE B6 Widerstandsfähigkeit '!$F$10=E638),B638)</f>
        <v>0</v>
      </c>
      <c r="G638" s="140">
        <f t="shared" ref="G638" si="470">G64</f>
        <v>121</v>
      </c>
      <c r="H638" s="141" t="b">
        <f>IF(AND('ANLAGE B6 Widerstandsfähigkeit '!$E$10="Schneelastzone 3",'ANLAGE B6 Widerstandsfähigkeit '!$F$10=G638),B638)</f>
        <v>0</v>
      </c>
    </row>
    <row r="639" spans="2:8" ht="15.75" outlineLevel="1" thickBot="1" x14ac:dyDescent="0.3">
      <c r="B639" s="127">
        <f t="shared" si="400"/>
        <v>100</v>
      </c>
      <c r="C639" s="140">
        <f t="shared" si="400"/>
        <v>100</v>
      </c>
      <c r="D639" s="174" t="b">
        <f>IF(AND('ANLAGE B6 Widerstandsfähigkeit '!$E$10="Schneelastzone 1 und 1a",'ANLAGE B6 Widerstandsfähigkeit '!$F$10=C639),B639)</f>
        <v>0</v>
      </c>
      <c r="E639" s="140">
        <f t="shared" ref="E639" si="471">E65</f>
        <v>110</v>
      </c>
      <c r="F639" s="141" t="b">
        <f>IF(AND('ANLAGE B6 Widerstandsfähigkeit '!$E$10="Schneelastzone 2 und 2a",'ANLAGE B6 Widerstandsfähigkeit '!$F$10=E639),B639)</f>
        <v>0</v>
      </c>
      <c r="G639" s="140">
        <f t="shared" ref="G639" si="472">G65</f>
        <v>120</v>
      </c>
      <c r="H639" s="141" t="b">
        <f>IF(AND('ANLAGE B6 Widerstandsfähigkeit '!$E$10="Schneelastzone 3",'ANLAGE B6 Widerstandsfähigkeit '!$F$10=G639),B639)</f>
        <v>0</v>
      </c>
    </row>
    <row r="640" spans="2:8" ht="15.75" outlineLevel="1" thickBot="1" x14ac:dyDescent="0.3">
      <c r="B640" s="127">
        <f t="shared" si="400"/>
        <v>100</v>
      </c>
      <c r="C640" s="140">
        <f t="shared" si="400"/>
        <v>99</v>
      </c>
      <c r="D640" s="174" t="b">
        <f>IF(AND('ANLAGE B6 Widerstandsfähigkeit '!$E$10="Schneelastzone 1 und 1a",'ANLAGE B6 Widerstandsfähigkeit '!$F$10=C640),B640)</f>
        <v>0</v>
      </c>
      <c r="E640" s="140">
        <f t="shared" ref="E640" si="473">E66</f>
        <v>109</v>
      </c>
      <c r="F640" s="141" t="b">
        <f>IF(AND('ANLAGE B6 Widerstandsfähigkeit '!$E$10="Schneelastzone 2 und 2a",'ANLAGE B6 Widerstandsfähigkeit '!$F$10=E640),B640)</f>
        <v>0</v>
      </c>
      <c r="G640" s="140">
        <f t="shared" ref="G640" si="474">G66</f>
        <v>119</v>
      </c>
      <c r="H640" s="141" t="b">
        <f>IF(AND('ANLAGE B6 Widerstandsfähigkeit '!$E$10="Schneelastzone 3",'ANLAGE B6 Widerstandsfähigkeit '!$F$10=G640),B640)</f>
        <v>0</v>
      </c>
    </row>
    <row r="641" spans="2:8" ht="15.75" outlineLevel="1" thickBot="1" x14ac:dyDescent="0.3">
      <c r="B641" s="127">
        <f t="shared" si="400"/>
        <v>100</v>
      </c>
      <c r="C641" s="140">
        <f t="shared" si="400"/>
        <v>98</v>
      </c>
      <c r="D641" s="174" t="b">
        <f>IF(AND('ANLAGE B6 Widerstandsfähigkeit '!$E$10="Schneelastzone 1 und 1a",'ANLAGE B6 Widerstandsfähigkeit '!$F$10=C641),B641)</f>
        <v>0</v>
      </c>
      <c r="E641" s="140">
        <f t="shared" ref="E641" si="475">E67</f>
        <v>108</v>
      </c>
      <c r="F641" s="141" t="b">
        <f>IF(AND('ANLAGE B6 Widerstandsfähigkeit '!$E$10="Schneelastzone 2 und 2a",'ANLAGE B6 Widerstandsfähigkeit '!$F$10=E641),B641)</f>
        <v>0</v>
      </c>
      <c r="G641" s="140">
        <f t="shared" ref="G641" si="476">G67</f>
        <v>118</v>
      </c>
      <c r="H641" s="141" t="b">
        <f>IF(AND('ANLAGE B6 Widerstandsfähigkeit '!$E$10="Schneelastzone 3",'ANLAGE B6 Widerstandsfähigkeit '!$F$10=G641),B641)</f>
        <v>0</v>
      </c>
    </row>
    <row r="642" spans="2:8" ht="15.75" outlineLevel="1" thickBot="1" x14ac:dyDescent="0.3">
      <c r="B642" s="127">
        <f t="shared" si="400"/>
        <v>100</v>
      </c>
      <c r="C642" s="140">
        <f t="shared" si="400"/>
        <v>97</v>
      </c>
      <c r="D642" s="174" t="b">
        <f>IF(AND('ANLAGE B6 Widerstandsfähigkeit '!$E$10="Schneelastzone 1 und 1a",'ANLAGE B6 Widerstandsfähigkeit '!$F$10=C642),B642)</f>
        <v>0</v>
      </c>
      <c r="E642" s="140">
        <f t="shared" ref="E642" si="477">E68</f>
        <v>107</v>
      </c>
      <c r="F642" s="141" t="b">
        <f>IF(AND('ANLAGE B6 Widerstandsfähigkeit '!$E$10="Schneelastzone 2 und 2a",'ANLAGE B6 Widerstandsfähigkeit '!$F$10=E642),B642)</f>
        <v>0</v>
      </c>
      <c r="G642" s="140">
        <f t="shared" ref="G642" si="478">G68</f>
        <v>117</v>
      </c>
      <c r="H642" s="141" t="b">
        <f>IF(AND('ANLAGE B6 Widerstandsfähigkeit '!$E$10="Schneelastzone 3",'ANLAGE B6 Widerstandsfähigkeit '!$F$10=G642),B642)</f>
        <v>0</v>
      </c>
    </row>
    <row r="643" spans="2:8" ht="15.75" outlineLevel="1" thickBot="1" x14ac:dyDescent="0.3">
      <c r="B643" s="127">
        <f t="shared" si="400"/>
        <v>100</v>
      </c>
      <c r="C643" s="140">
        <f t="shared" si="400"/>
        <v>96</v>
      </c>
      <c r="D643" s="174" t="b">
        <f>IF(AND('ANLAGE B6 Widerstandsfähigkeit '!$E$10="Schneelastzone 1 und 1a",'ANLAGE B6 Widerstandsfähigkeit '!$F$10=C643),B643)</f>
        <v>0</v>
      </c>
      <c r="E643" s="140">
        <f t="shared" ref="E643" si="479">E69</f>
        <v>106</v>
      </c>
      <c r="F643" s="141" t="b">
        <f>IF(AND('ANLAGE B6 Widerstandsfähigkeit '!$E$10="Schneelastzone 2 und 2a",'ANLAGE B6 Widerstandsfähigkeit '!$F$10=E643),B643)</f>
        <v>0</v>
      </c>
      <c r="G643" s="140">
        <f t="shared" ref="G643" si="480">G69</f>
        <v>116</v>
      </c>
      <c r="H643" s="141" t="b">
        <f>IF(AND('ANLAGE B6 Widerstandsfähigkeit '!$E$10="Schneelastzone 3",'ANLAGE B6 Widerstandsfähigkeit '!$F$10=G643),B643)</f>
        <v>0</v>
      </c>
    </row>
    <row r="644" spans="2:8" ht="15.75" outlineLevel="1" thickBot="1" x14ac:dyDescent="0.3">
      <c r="B644" s="127">
        <f t="shared" ref="B644:C707" si="481">B70</f>
        <v>100</v>
      </c>
      <c r="C644" s="140">
        <f t="shared" si="481"/>
        <v>95</v>
      </c>
      <c r="D644" s="174" t="b">
        <f>IF(AND('ANLAGE B6 Widerstandsfähigkeit '!$E$10="Schneelastzone 1 und 1a",'ANLAGE B6 Widerstandsfähigkeit '!$F$10=C644),B644)</f>
        <v>0</v>
      </c>
      <c r="E644" s="140">
        <f t="shared" ref="E644" si="482">E70</f>
        <v>105</v>
      </c>
      <c r="F644" s="141" t="b">
        <f>IF(AND('ANLAGE B6 Widerstandsfähigkeit '!$E$10="Schneelastzone 2 und 2a",'ANLAGE B6 Widerstandsfähigkeit '!$F$10=E644),B644)</f>
        <v>0</v>
      </c>
      <c r="G644" s="140">
        <f t="shared" ref="G644" si="483">G70</f>
        <v>115</v>
      </c>
      <c r="H644" s="141" t="b">
        <f>IF(AND('ANLAGE B6 Widerstandsfähigkeit '!$E$10="Schneelastzone 3",'ANLAGE B6 Widerstandsfähigkeit '!$F$10=G644),B644)</f>
        <v>0</v>
      </c>
    </row>
    <row r="645" spans="2:8" ht="15.75" outlineLevel="1" thickBot="1" x14ac:dyDescent="0.3">
      <c r="B645" s="127">
        <f t="shared" si="481"/>
        <v>100</v>
      </c>
      <c r="C645" s="140">
        <f t="shared" si="481"/>
        <v>94</v>
      </c>
      <c r="D645" s="174" t="b">
        <f>IF(AND('ANLAGE B6 Widerstandsfähigkeit '!$E$10="Schneelastzone 1 und 1a",'ANLAGE B6 Widerstandsfähigkeit '!$F$10=C645),B645)</f>
        <v>0</v>
      </c>
      <c r="E645" s="140">
        <f t="shared" ref="E645" si="484">E71</f>
        <v>104</v>
      </c>
      <c r="F645" s="141" t="b">
        <f>IF(AND('ANLAGE B6 Widerstandsfähigkeit '!$E$10="Schneelastzone 2 und 2a",'ANLAGE B6 Widerstandsfähigkeit '!$F$10=E645),B645)</f>
        <v>0</v>
      </c>
      <c r="G645" s="140">
        <f t="shared" ref="G645" si="485">G71</f>
        <v>114</v>
      </c>
      <c r="H645" s="141" t="b">
        <f>IF(AND('ANLAGE B6 Widerstandsfähigkeit '!$E$10="Schneelastzone 3",'ANLAGE B6 Widerstandsfähigkeit '!$F$10=G645),B645)</f>
        <v>0</v>
      </c>
    </row>
    <row r="646" spans="2:8" ht="15.75" outlineLevel="1" thickBot="1" x14ac:dyDescent="0.3">
      <c r="B646" s="127">
        <f t="shared" si="481"/>
        <v>100</v>
      </c>
      <c r="C646" s="140">
        <f t="shared" si="481"/>
        <v>93</v>
      </c>
      <c r="D646" s="174" t="b">
        <f>IF(AND('ANLAGE B6 Widerstandsfähigkeit '!$E$10="Schneelastzone 1 und 1a",'ANLAGE B6 Widerstandsfähigkeit '!$F$10=C646),B646)</f>
        <v>0</v>
      </c>
      <c r="E646" s="140">
        <f t="shared" ref="E646" si="486">E72</f>
        <v>103</v>
      </c>
      <c r="F646" s="141" t="b">
        <f>IF(AND('ANLAGE B6 Widerstandsfähigkeit '!$E$10="Schneelastzone 2 und 2a",'ANLAGE B6 Widerstandsfähigkeit '!$F$10=E646),B646)</f>
        <v>0</v>
      </c>
      <c r="G646" s="140">
        <f t="shared" ref="G646" si="487">G72</f>
        <v>113</v>
      </c>
      <c r="H646" s="141" t="b">
        <f>IF(AND('ANLAGE B6 Widerstandsfähigkeit '!$E$10="Schneelastzone 3",'ANLAGE B6 Widerstandsfähigkeit '!$F$10=G646),B646)</f>
        <v>0</v>
      </c>
    </row>
    <row r="647" spans="2:8" ht="15.75" outlineLevel="1" thickBot="1" x14ac:dyDescent="0.3">
      <c r="B647" s="127">
        <f t="shared" si="481"/>
        <v>100</v>
      </c>
      <c r="C647" s="140">
        <f t="shared" si="481"/>
        <v>92</v>
      </c>
      <c r="D647" s="174" t="b">
        <f>IF(AND('ANLAGE B6 Widerstandsfähigkeit '!$E$10="Schneelastzone 1 und 1a",'ANLAGE B6 Widerstandsfähigkeit '!$F$10=C647),B647)</f>
        <v>0</v>
      </c>
      <c r="E647" s="140">
        <f t="shared" ref="E647" si="488">E73</f>
        <v>102</v>
      </c>
      <c r="F647" s="141" t="b">
        <f>IF(AND('ANLAGE B6 Widerstandsfähigkeit '!$E$10="Schneelastzone 2 und 2a",'ANLAGE B6 Widerstandsfähigkeit '!$F$10=E647),B647)</f>
        <v>0</v>
      </c>
      <c r="G647" s="140">
        <f t="shared" ref="G647" si="489">G73</f>
        <v>112</v>
      </c>
      <c r="H647" s="141" t="b">
        <f>IF(AND('ANLAGE B6 Widerstandsfähigkeit '!$E$10="Schneelastzone 3",'ANLAGE B6 Widerstandsfähigkeit '!$F$10=G647),B647)</f>
        <v>0</v>
      </c>
    </row>
    <row r="648" spans="2:8" ht="15.75" outlineLevel="1" thickBot="1" x14ac:dyDescent="0.3">
      <c r="B648" s="127">
        <f t="shared" si="481"/>
        <v>100</v>
      </c>
      <c r="C648" s="140">
        <f t="shared" si="481"/>
        <v>91</v>
      </c>
      <c r="D648" s="174" t="b">
        <f>IF(AND('ANLAGE B6 Widerstandsfähigkeit '!$E$10="Schneelastzone 1 und 1a",'ANLAGE B6 Widerstandsfähigkeit '!$F$10=C648),B648)</f>
        <v>0</v>
      </c>
      <c r="E648" s="140">
        <f t="shared" ref="E648" si="490">E74</f>
        <v>101</v>
      </c>
      <c r="F648" s="141" t="b">
        <f>IF(AND('ANLAGE B6 Widerstandsfähigkeit '!$E$10="Schneelastzone 2 und 2a",'ANLAGE B6 Widerstandsfähigkeit '!$F$10=E648),B648)</f>
        <v>0</v>
      </c>
      <c r="G648" s="140">
        <f t="shared" ref="G648" si="491">G74</f>
        <v>111</v>
      </c>
      <c r="H648" s="141" t="b">
        <f>IF(AND('ANLAGE B6 Widerstandsfähigkeit '!$E$10="Schneelastzone 3",'ANLAGE B6 Widerstandsfähigkeit '!$F$10=G648),B648)</f>
        <v>0</v>
      </c>
    </row>
    <row r="649" spans="2:8" ht="15.75" outlineLevel="1" thickBot="1" x14ac:dyDescent="0.3">
      <c r="B649" s="127">
        <f t="shared" si="481"/>
        <v>100</v>
      </c>
      <c r="C649" s="140">
        <f t="shared" si="481"/>
        <v>90</v>
      </c>
      <c r="D649" s="174" t="b">
        <f>IF(AND('ANLAGE B6 Widerstandsfähigkeit '!$E$10="Schneelastzone 1 und 1a",'ANLAGE B6 Widerstandsfähigkeit '!$F$10=C649),B649)</f>
        <v>0</v>
      </c>
      <c r="E649" s="140">
        <f t="shared" ref="E649" si="492">E75</f>
        <v>100</v>
      </c>
      <c r="F649" s="141" t="b">
        <f>IF(AND('ANLAGE B6 Widerstandsfähigkeit '!$E$10="Schneelastzone 2 und 2a",'ANLAGE B6 Widerstandsfähigkeit '!$F$10=E649),B649)</f>
        <v>0</v>
      </c>
      <c r="G649" s="140">
        <f t="shared" ref="G649" si="493">G75</f>
        <v>110</v>
      </c>
      <c r="H649" s="141" t="b">
        <f>IF(AND('ANLAGE B6 Widerstandsfähigkeit '!$E$10="Schneelastzone 3",'ANLAGE B6 Widerstandsfähigkeit '!$F$10=G649),B649)</f>
        <v>0</v>
      </c>
    </row>
    <row r="650" spans="2:8" ht="15.75" outlineLevel="1" thickBot="1" x14ac:dyDescent="0.3">
      <c r="B650" s="127">
        <f t="shared" si="481"/>
        <v>100</v>
      </c>
      <c r="C650" s="140">
        <f t="shared" si="481"/>
        <v>89</v>
      </c>
      <c r="D650" s="174" t="b">
        <f>IF(AND('ANLAGE B6 Widerstandsfähigkeit '!$E$10="Schneelastzone 1 und 1a",'ANLAGE B6 Widerstandsfähigkeit '!$F$10=C650),B650)</f>
        <v>0</v>
      </c>
      <c r="E650" s="140">
        <f t="shared" ref="E650" si="494">E76</f>
        <v>99</v>
      </c>
      <c r="F650" s="141" t="b">
        <f>IF(AND('ANLAGE B6 Widerstandsfähigkeit '!$E$10="Schneelastzone 2 und 2a",'ANLAGE B6 Widerstandsfähigkeit '!$F$10=E650),B650)</f>
        <v>0</v>
      </c>
      <c r="G650" s="140">
        <f t="shared" ref="G650" si="495">G76</f>
        <v>109</v>
      </c>
      <c r="H650" s="141" t="b">
        <f>IF(AND('ANLAGE B6 Widerstandsfähigkeit '!$E$10="Schneelastzone 3",'ANLAGE B6 Widerstandsfähigkeit '!$F$10=G650),B650)</f>
        <v>0</v>
      </c>
    </row>
    <row r="651" spans="2:8" ht="15.75" outlineLevel="1" thickBot="1" x14ac:dyDescent="0.3">
      <c r="B651" s="127">
        <f t="shared" si="481"/>
        <v>100</v>
      </c>
      <c r="C651" s="140">
        <f t="shared" si="481"/>
        <v>88</v>
      </c>
      <c r="D651" s="174" t="b">
        <f>IF(AND('ANLAGE B6 Widerstandsfähigkeit '!$E$10="Schneelastzone 1 und 1a",'ANLAGE B6 Widerstandsfähigkeit '!$F$10=C651),B651)</f>
        <v>0</v>
      </c>
      <c r="E651" s="140">
        <f t="shared" ref="E651" si="496">E77</f>
        <v>98</v>
      </c>
      <c r="F651" s="141" t="b">
        <f>IF(AND('ANLAGE B6 Widerstandsfähigkeit '!$E$10="Schneelastzone 2 und 2a",'ANLAGE B6 Widerstandsfähigkeit '!$F$10=E651),B651)</f>
        <v>0</v>
      </c>
      <c r="G651" s="140">
        <f t="shared" ref="G651" si="497">G77</f>
        <v>108</v>
      </c>
      <c r="H651" s="141" t="b">
        <f>IF(AND('ANLAGE B6 Widerstandsfähigkeit '!$E$10="Schneelastzone 3",'ANLAGE B6 Widerstandsfähigkeit '!$F$10=G651),B651)</f>
        <v>0</v>
      </c>
    </row>
    <row r="652" spans="2:8" ht="15.75" outlineLevel="1" thickBot="1" x14ac:dyDescent="0.3">
      <c r="B652" s="127">
        <f t="shared" si="481"/>
        <v>100</v>
      </c>
      <c r="C652" s="140">
        <f t="shared" si="481"/>
        <v>87</v>
      </c>
      <c r="D652" s="174" t="b">
        <f>IF(AND('ANLAGE B6 Widerstandsfähigkeit '!$E$10="Schneelastzone 1 und 1a",'ANLAGE B6 Widerstandsfähigkeit '!$F$10=C652),B652)</f>
        <v>0</v>
      </c>
      <c r="E652" s="140">
        <f t="shared" ref="E652" si="498">E78</f>
        <v>97</v>
      </c>
      <c r="F652" s="141" t="b">
        <f>IF(AND('ANLAGE B6 Widerstandsfähigkeit '!$E$10="Schneelastzone 2 und 2a",'ANLAGE B6 Widerstandsfähigkeit '!$F$10=E652),B652)</f>
        <v>0</v>
      </c>
      <c r="G652" s="140">
        <f t="shared" ref="G652" si="499">G78</f>
        <v>107</v>
      </c>
      <c r="H652" s="141" t="b">
        <f>IF(AND('ANLAGE B6 Widerstandsfähigkeit '!$E$10="Schneelastzone 3",'ANLAGE B6 Widerstandsfähigkeit '!$F$10=G652),B652)</f>
        <v>0</v>
      </c>
    </row>
    <row r="653" spans="2:8" ht="15.75" outlineLevel="1" thickBot="1" x14ac:dyDescent="0.3">
      <c r="B653" s="127">
        <f t="shared" si="481"/>
        <v>100</v>
      </c>
      <c r="C653" s="140">
        <f t="shared" si="481"/>
        <v>86</v>
      </c>
      <c r="D653" s="174" t="b">
        <f>IF(AND('ANLAGE B6 Widerstandsfähigkeit '!$E$10="Schneelastzone 1 und 1a",'ANLAGE B6 Widerstandsfähigkeit '!$F$10=C653),B653)</f>
        <v>0</v>
      </c>
      <c r="E653" s="140">
        <f t="shared" ref="E653" si="500">E79</f>
        <v>96</v>
      </c>
      <c r="F653" s="141" t="b">
        <f>IF(AND('ANLAGE B6 Widerstandsfähigkeit '!$E$10="Schneelastzone 2 und 2a",'ANLAGE B6 Widerstandsfähigkeit '!$F$10=E653),B653)</f>
        <v>0</v>
      </c>
      <c r="G653" s="140">
        <f t="shared" ref="G653" si="501">G79</f>
        <v>106</v>
      </c>
      <c r="H653" s="141" t="b">
        <f>IF(AND('ANLAGE B6 Widerstandsfähigkeit '!$E$10="Schneelastzone 3",'ANLAGE B6 Widerstandsfähigkeit '!$F$10=G653),B653)</f>
        <v>0</v>
      </c>
    </row>
    <row r="654" spans="2:8" ht="15.75" outlineLevel="1" thickBot="1" x14ac:dyDescent="0.3">
      <c r="B654" s="127">
        <f t="shared" si="481"/>
        <v>100</v>
      </c>
      <c r="C654" s="140">
        <f t="shared" si="481"/>
        <v>85</v>
      </c>
      <c r="D654" s="174" t="b">
        <f>IF(AND('ANLAGE B6 Widerstandsfähigkeit '!$E$10="Schneelastzone 1 und 1a",'ANLAGE B6 Widerstandsfähigkeit '!$F$10=C654),B654)</f>
        <v>0</v>
      </c>
      <c r="E654" s="140">
        <f t="shared" ref="E654" si="502">E80</f>
        <v>95</v>
      </c>
      <c r="F654" s="141" t="b">
        <f>IF(AND('ANLAGE B6 Widerstandsfähigkeit '!$E$10="Schneelastzone 2 und 2a",'ANLAGE B6 Widerstandsfähigkeit '!$F$10=E654),B654)</f>
        <v>0</v>
      </c>
      <c r="G654" s="140">
        <f t="shared" ref="G654" si="503">G80</f>
        <v>105</v>
      </c>
      <c r="H654" s="141" t="b">
        <f>IF(AND('ANLAGE B6 Widerstandsfähigkeit '!$E$10="Schneelastzone 3",'ANLAGE B6 Widerstandsfähigkeit '!$F$10=G654),B654)</f>
        <v>0</v>
      </c>
    </row>
    <row r="655" spans="2:8" ht="15.75" outlineLevel="1" thickBot="1" x14ac:dyDescent="0.3">
      <c r="B655" s="127">
        <f t="shared" si="481"/>
        <v>100</v>
      </c>
      <c r="C655" s="140">
        <f t="shared" si="481"/>
        <v>84</v>
      </c>
      <c r="D655" s="174" t="b">
        <f>IF(AND('ANLAGE B6 Widerstandsfähigkeit '!$E$10="Schneelastzone 1 und 1a",'ANLAGE B6 Widerstandsfähigkeit '!$F$10=C655),B655)</f>
        <v>0</v>
      </c>
      <c r="E655" s="140">
        <f t="shared" ref="E655" si="504">E81</f>
        <v>94</v>
      </c>
      <c r="F655" s="141" t="b">
        <f>IF(AND('ANLAGE B6 Widerstandsfähigkeit '!$E$10="Schneelastzone 2 und 2a",'ANLAGE B6 Widerstandsfähigkeit '!$F$10=E655),B655)</f>
        <v>0</v>
      </c>
      <c r="G655" s="140">
        <f t="shared" ref="G655" si="505">G81</f>
        <v>104</v>
      </c>
      <c r="H655" s="141" t="b">
        <f>IF(AND('ANLAGE B6 Widerstandsfähigkeit '!$E$10="Schneelastzone 3",'ANLAGE B6 Widerstandsfähigkeit '!$F$10=G655),B655)</f>
        <v>0</v>
      </c>
    </row>
    <row r="656" spans="2:8" ht="15.75" outlineLevel="1" thickBot="1" x14ac:dyDescent="0.3">
      <c r="B656" s="127">
        <f t="shared" si="481"/>
        <v>100</v>
      </c>
      <c r="C656" s="140">
        <f t="shared" si="481"/>
        <v>83</v>
      </c>
      <c r="D656" s="174" t="b">
        <f>IF(AND('ANLAGE B6 Widerstandsfähigkeit '!$E$10="Schneelastzone 1 und 1a",'ANLAGE B6 Widerstandsfähigkeit '!$F$10=C656),B656)</f>
        <v>0</v>
      </c>
      <c r="E656" s="140">
        <f t="shared" ref="E656" si="506">E82</f>
        <v>93</v>
      </c>
      <c r="F656" s="141" t="b">
        <f>IF(AND('ANLAGE B6 Widerstandsfähigkeit '!$E$10="Schneelastzone 2 und 2a",'ANLAGE B6 Widerstandsfähigkeit '!$F$10=E656),B656)</f>
        <v>0</v>
      </c>
      <c r="G656" s="140">
        <f t="shared" ref="G656" si="507">G82</f>
        <v>103</v>
      </c>
      <c r="H656" s="141" t="b">
        <f>IF(AND('ANLAGE B6 Widerstandsfähigkeit '!$E$10="Schneelastzone 3",'ANLAGE B6 Widerstandsfähigkeit '!$F$10=G656),B656)</f>
        <v>0</v>
      </c>
    </row>
    <row r="657" spans="2:8" ht="15.75" outlineLevel="1" thickBot="1" x14ac:dyDescent="0.3">
      <c r="B657" s="127">
        <f t="shared" si="481"/>
        <v>100</v>
      </c>
      <c r="C657" s="140">
        <f t="shared" si="481"/>
        <v>82</v>
      </c>
      <c r="D657" s="174" t="b">
        <f>IF(AND('ANLAGE B6 Widerstandsfähigkeit '!$E$10="Schneelastzone 1 und 1a",'ANLAGE B6 Widerstandsfähigkeit '!$F$10=C657),B657)</f>
        <v>0</v>
      </c>
      <c r="E657" s="140">
        <f t="shared" ref="E657" si="508">E83</f>
        <v>92</v>
      </c>
      <c r="F657" s="141" t="b">
        <f>IF(AND('ANLAGE B6 Widerstandsfähigkeit '!$E$10="Schneelastzone 2 und 2a",'ANLAGE B6 Widerstandsfähigkeit '!$F$10=E657),B657)</f>
        <v>0</v>
      </c>
      <c r="G657" s="140">
        <f t="shared" ref="G657" si="509">G83</f>
        <v>102</v>
      </c>
      <c r="H657" s="141" t="b">
        <f>IF(AND('ANLAGE B6 Widerstandsfähigkeit '!$E$10="Schneelastzone 3",'ANLAGE B6 Widerstandsfähigkeit '!$F$10=G657),B657)</f>
        <v>0</v>
      </c>
    </row>
    <row r="658" spans="2:8" ht="15.75" outlineLevel="1" thickBot="1" x14ac:dyDescent="0.3">
      <c r="B658" s="127">
        <f t="shared" si="481"/>
        <v>100</v>
      </c>
      <c r="C658" s="140">
        <f t="shared" si="481"/>
        <v>81</v>
      </c>
      <c r="D658" s="174" t="b">
        <f>IF(AND('ANLAGE B6 Widerstandsfähigkeit '!$E$10="Schneelastzone 1 und 1a",'ANLAGE B6 Widerstandsfähigkeit '!$F$10=C658),B658)</f>
        <v>0</v>
      </c>
      <c r="E658" s="140">
        <f t="shared" ref="E658" si="510">E84</f>
        <v>91</v>
      </c>
      <c r="F658" s="141" t="b">
        <f>IF(AND('ANLAGE B6 Widerstandsfähigkeit '!$E$10="Schneelastzone 2 und 2a",'ANLAGE B6 Widerstandsfähigkeit '!$F$10=E658),B658)</f>
        <v>0</v>
      </c>
      <c r="G658" s="140">
        <f t="shared" ref="G658" si="511">G84</f>
        <v>101</v>
      </c>
      <c r="H658" s="141" t="b">
        <f>IF(AND('ANLAGE B6 Widerstandsfähigkeit '!$E$10="Schneelastzone 3",'ANLAGE B6 Widerstandsfähigkeit '!$F$10=G658),B658)</f>
        <v>0</v>
      </c>
    </row>
    <row r="659" spans="2:8" ht="15.75" outlineLevel="1" thickBot="1" x14ac:dyDescent="0.3">
      <c r="B659" s="127">
        <f t="shared" si="481"/>
        <v>100</v>
      </c>
      <c r="C659" s="140">
        <f t="shared" si="481"/>
        <v>80</v>
      </c>
      <c r="D659" s="174" t="b">
        <f>IF(AND('ANLAGE B6 Widerstandsfähigkeit '!$E$10="Schneelastzone 1 und 1a",'ANLAGE B6 Widerstandsfähigkeit '!$F$10=C659),B659)</f>
        <v>0</v>
      </c>
      <c r="E659" s="140">
        <f t="shared" ref="E659" si="512">E85</f>
        <v>90</v>
      </c>
      <c r="F659" s="141" t="b">
        <f>IF(AND('ANLAGE B6 Widerstandsfähigkeit '!$E$10="Schneelastzone 2 und 2a",'ANLAGE B6 Widerstandsfähigkeit '!$F$10=E659),B659)</f>
        <v>0</v>
      </c>
      <c r="G659" s="140">
        <f t="shared" ref="G659" si="513">G85</f>
        <v>100</v>
      </c>
      <c r="H659" s="141" t="b">
        <f>IF(AND('ANLAGE B6 Widerstandsfähigkeit '!$E$10="Schneelastzone 3",'ANLAGE B6 Widerstandsfähigkeit '!$F$10=G659),B659)</f>
        <v>0</v>
      </c>
    </row>
    <row r="660" spans="2:8" ht="15.75" outlineLevel="1" thickBot="1" x14ac:dyDescent="0.3">
      <c r="B660" s="127">
        <f t="shared" si="481"/>
        <v>100</v>
      </c>
      <c r="C660" s="140">
        <f t="shared" si="481"/>
        <v>79</v>
      </c>
      <c r="D660" s="174" t="b">
        <f>IF(AND('ANLAGE B6 Widerstandsfähigkeit '!$E$10="Schneelastzone 1 und 1a",'ANLAGE B6 Widerstandsfähigkeit '!$F$10=C660),B660)</f>
        <v>0</v>
      </c>
      <c r="E660" s="140">
        <f t="shared" ref="E660" si="514">E86</f>
        <v>89</v>
      </c>
      <c r="F660" s="141" t="b">
        <f>IF(AND('ANLAGE B6 Widerstandsfähigkeit '!$E$10="Schneelastzone 2 und 2a",'ANLAGE B6 Widerstandsfähigkeit '!$F$10=E660),B660)</f>
        <v>0</v>
      </c>
      <c r="G660" s="140">
        <f t="shared" ref="G660" si="515">G86</f>
        <v>99</v>
      </c>
      <c r="H660" s="141" t="b">
        <f>IF(AND('ANLAGE B6 Widerstandsfähigkeit '!$E$10="Schneelastzone 3",'ANLAGE B6 Widerstandsfähigkeit '!$F$10=G660),B660)</f>
        <v>0</v>
      </c>
    </row>
    <row r="661" spans="2:8" ht="15.75" outlineLevel="1" thickBot="1" x14ac:dyDescent="0.3">
      <c r="B661" s="127">
        <f t="shared" si="481"/>
        <v>100</v>
      </c>
      <c r="C661" s="140">
        <f t="shared" si="481"/>
        <v>78</v>
      </c>
      <c r="D661" s="174" t="b">
        <f>IF(AND('ANLAGE B6 Widerstandsfähigkeit '!$E$10="Schneelastzone 1 und 1a",'ANLAGE B6 Widerstandsfähigkeit '!$F$10=C661),B661)</f>
        <v>0</v>
      </c>
      <c r="E661" s="140">
        <f t="shared" ref="E661" si="516">E87</f>
        <v>88</v>
      </c>
      <c r="F661" s="141" t="b">
        <f>IF(AND('ANLAGE B6 Widerstandsfähigkeit '!$E$10="Schneelastzone 2 und 2a",'ANLAGE B6 Widerstandsfähigkeit '!$F$10=E661),B661)</f>
        <v>0</v>
      </c>
      <c r="G661" s="140">
        <f t="shared" ref="G661" si="517">G87</f>
        <v>98</v>
      </c>
      <c r="H661" s="141" t="b">
        <f>IF(AND('ANLAGE B6 Widerstandsfähigkeit '!$E$10="Schneelastzone 3",'ANLAGE B6 Widerstandsfähigkeit '!$F$10=G661),B661)</f>
        <v>0</v>
      </c>
    </row>
    <row r="662" spans="2:8" ht="15.75" outlineLevel="1" thickBot="1" x14ac:dyDescent="0.3">
      <c r="B662" s="127">
        <f t="shared" si="481"/>
        <v>100</v>
      </c>
      <c r="C662" s="140">
        <f t="shared" si="481"/>
        <v>77</v>
      </c>
      <c r="D662" s="174" t="b">
        <f>IF(AND('ANLAGE B6 Widerstandsfähigkeit '!$E$10="Schneelastzone 1 und 1a",'ANLAGE B6 Widerstandsfähigkeit '!$F$10=C662),B662)</f>
        <v>0</v>
      </c>
      <c r="E662" s="140">
        <f t="shared" ref="E662" si="518">E88</f>
        <v>87</v>
      </c>
      <c r="F662" s="141" t="b">
        <f>IF(AND('ANLAGE B6 Widerstandsfähigkeit '!$E$10="Schneelastzone 2 und 2a",'ANLAGE B6 Widerstandsfähigkeit '!$F$10=E662),B662)</f>
        <v>0</v>
      </c>
      <c r="G662" s="140">
        <f t="shared" ref="G662" si="519">G88</f>
        <v>97</v>
      </c>
      <c r="H662" s="141" t="b">
        <f>IF(AND('ANLAGE B6 Widerstandsfähigkeit '!$E$10="Schneelastzone 3",'ANLAGE B6 Widerstandsfähigkeit '!$F$10=G662),B662)</f>
        <v>0</v>
      </c>
    </row>
    <row r="663" spans="2:8" ht="15.75" outlineLevel="1" thickBot="1" x14ac:dyDescent="0.3">
      <c r="B663" s="127">
        <f t="shared" si="481"/>
        <v>100</v>
      </c>
      <c r="C663" s="140">
        <f t="shared" si="481"/>
        <v>76</v>
      </c>
      <c r="D663" s="174" t="b">
        <f>IF(AND('ANLAGE B6 Widerstandsfähigkeit '!$E$10="Schneelastzone 1 und 1a",'ANLAGE B6 Widerstandsfähigkeit '!$F$10=C663),B663)</f>
        <v>0</v>
      </c>
      <c r="E663" s="140">
        <f t="shared" ref="E663" si="520">E89</f>
        <v>86</v>
      </c>
      <c r="F663" s="141" t="b">
        <f>IF(AND('ANLAGE B6 Widerstandsfähigkeit '!$E$10="Schneelastzone 2 und 2a",'ANLAGE B6 Widerstandsfähigkeit '!$F$10=E663),B663)</f>
        <v>0</v>
      </c>
      <c r="G663" s="140">
        <f t="shared" ref="G663" si="521">G89</f>
        <v>96</v>
      </c>
      <c r="H663" s="141" t="b">
        <f>IF(AND('ANLAGE B6 Widerstandsfähigkeit '!$E$10="Schneelastzone 3",'ANLAGE B6 Widerstandsfähigkeit '!$F$10=G663),B663)</f>
        <v>0</v>
      </c>
    </row>
    <row r="664" spans="2:8" ht="15.75" outlineLevel="1" thickBot="1" x14ac:dyDescent="0.3">
      <c r="B664" s="127">
        <f t="shared" si="481"/>
        <v>100</v>
      </c>
      <c r="C664" s="140">
        <f t="shared" si="481"/>
        <v>75</v>
      </c>
      <c r="D664" s="174" t="b">
        <f>IF(AND('ANLAGE B6 Widerstandsfähigkeit '!$E$10="Schneelastzone 1 und 1a",'ANLAGE B6 Widerstandsfähigkeit '!$F$10=C664),B664)</f>
        <v>0</v>
      </c>
      <c r="E664" s="140">
        <f t="shared" ref="E664" si="522">E90</f>
        <v>85</v>
      </c>
      <c r="F664" s="141" t="b">
        <f>IF(AND('ANLAGE B6 Widerstandsfähigkeit '!$E$10="Schneelastzone 2 und 2a",'ANLAGE B6 Widerstandsfähigkeit '!$F$10=E664),B664)</f>
        <v>0</v>
      </c>
      <c r="G664" s="140">
        <f t="shared" ref="G664" si="523">G90</f>
        <v>95</v>
      </c>
      <c r="H664" s="141" t="b">
        <f>IF(AND('ANLAGE B6 Widerstandsfähigkeit '!$E$10="Schneelastzone 3",'ANLAGE B6 Widerstandsfähigkeit '!$F$10=G664),B664)</f>
        <v>0</v>
      </c>
    </row>
    <row r="665" spans="2:8" ht="15.75" outlineLevel="1" thickBot="1" x14ac:dyDescent="0.3">
      <c r="B665" s="127">
        <f t="shared" si="481"/>
        <v>100</v>
      </c>
      <c r="C665" s="140">
        <f t="shared" si="481"/>
        <v>74</v>
      </c>
      <c r="D665" s="174" t="b">
        <f>IF(AND('ANLAGE B6 Widerstandsfähigkeit '!$E$10="Schneelastzone 1 und 1a",'ANLAGE B6 Widerstandsfähigkeit '!$F$10=C665),B665)</f>
        <v>0</v>
      </c>
      <c r="E665" s="140">
        <f t="shared" ref="E665" si="524">E91</f>
        <v>84</v>
      </c>
      <c r="F665" s="141" t="b">
        <f>IF(AND('ANLAGE B6 Widerstandsfähigkeit '!$E$10="Schneelastzone 2 und 2a",'ANLAGE B6 Widerstandsfähigkeit '!$F$10=E665),B665)</f>
        <v>0</v>
      </c>
      <c r="G665" s="140">
        <f t="shared" ref="G665" si="525">G91</f>
        <v>94</v>
      </c>
      <c r="H665" s="141" t="b">
        <f>IF(AND('ANLAGE B6 Widerstandsfähigkeit '!$E$10="Schneelastzone 3",'ANLAGE B6 Widerstandsfähigkeit '!$F$10=G665),B665)</f>
        <v>0</v>
      </c>
    </row>
    <row r="666" spans="2:8" ht="15.75" outlineLevel="1" thickBot="1" x14ac:dyDescent="0.3">
      <c r="B666" s="127">
        <f t="shared" si="481"/>
        <v>100</v>
      </c>
      <c r="C666" s="140">
        <f t="shared" si="481"/>
        <v>73</v>
      </c>
      <c r="D666" s="174" t="b">
        <f>IF(AND('ANLAGE B6 Widerstandsfähigkeit '!$E$10="Schneelastzone 1 und 1a",'ANLAGE B6 Widerstandsfähigkeit '!$F$10=C666),B666)</f>
        <v>0</v>
      </c>
      <c r="E666" s="140">
        <f t="shared" ref="E666" si="526">E92</f>
        <v>83</v>
      </c>
      <c r="F666" s="141" t="b">
        <f>IF(AND('ANLAGE B6 Widerstandsfähigkeit '!$E$10="Schneelastzone 2 und 2a",'ANLAGE B6 Widerstandsfähigkeit '!$F$10=E666),B666)</f>
        <v>0</v>
      </c>
      <c r="G666" s="140">
        <f t="shared" ref="G666" si="527">G92</f>
        <v>93</v>
      </c>
      <c r="H666" s="141" t="b">
        <f>IF(AND('ANLAGE B6 Widerstandsfähigkeit '!$E$10="Schneelastzone 3",'ANLAGE B6 Widerstandsfähigkeit '!$F$10=G666),B666)</f>
        <v>0</v>
      </c>
    </row>
    <row r="667" spans="2:8" ht="15.75" outlineLevel="1" thickBot="1" x14ac:dyDescent="0.3">
      <c r="B667" s="127">
        <f t="shared" si="481"/>
        <v>100</v>
      </c>
      <c r="C667" s="140">
        <f t="shared" si="481"/>
        <v>72</v>
      </c>
      <c r="D667" s="174" t="b">
        <f>IF(AND('ANLAGE B6 Widerstandsfähigkeit '!$E$10="Schneelastzone 1 und 1a",'ANLAGE B6 Widerstandsfähigkeit '!$F$10=C667),B667)</f>
        <v>0</v>
      </c>
      <c r="E667" s="140">
        <f t="shared" ref="E667" si="528">E93</f>
        <v>82</v>
      </c>
      <c r="F667" s="141" t="b">
        <f>IF(AND('ANLAGE B6 Widerstandsfähigkeit '!$E$10="Schneelastzone 2 und 2a",'ANLAGE B6 Widerstandsfähigkeit '!$F$10=E667),B667)</f>
        <v>0</v>
      </c>
      <c r="G667" s="140">
        <f t="shared" ref="G667" si="529">G93</f>
        <v>92</v>
      </c>
      <c r="H667" s="141" t="b">
        <f>IF(AND('ANLAGE B6 Widerstandsfähigkeit '!$E$10="Schneelastzone 3",'ANLAGE B6 Widerstandsfähigkeit '!$F$10=G667),B667)</f>
        <v>0</v>
      </c>
    </row>
    <row r="668" spans="2:8" ht="15.75" outlineLevel="1" thickBot="1" x14ac:dyDescent="0.3">
      <c r="B668" s="127">
        <f t="shared" si="481"/>
        <v>100</v>
      </c>
      <c r="C668" s="140">
        <f t="shared" si="481"/>
        <v>71</v>
      </c>
      <c r="D668" s="174" t="b">
        <f>IF(AND('ANLAGE B6 Widerstandsfähigkeit '!$E$10="Schneelastzone 1 und 1a",'ANLAGE B6 Widerstandsfähigkeit '!$F$10=C668),B668)</f>
        <v>0</v>
      </c>
      <c r="E668" s="140">
        <f t="shared" ref="E668" si="530">E94</f>
        <v>81</v>
      </c>
      <c r="F668" s="141" t="b">
        <f>IF(AND('ANLAGE B6 Widerstandsfähigkeit '!$E$10="Schneelastzone 2 und 2a",'ANLAGE B6 Widerstandsfähigkeit '!$F$10=E668),B668)</f>
        <v>0</v>
      </c>
      <c r="G668" s="140">
        <f t="shared" ref="G668" si="531">G94</f>
        <v>91</v>
      </c>
      <c r="H668" s="141" t="b">
        <f>IF(AND('ANLAGE B6 Widerstandsfähigkeit '!$E$10="Schneelastzone 3",'ANLAGE B6 Widerstandsfähigkeit '!$F$10=G668),B668)</f>
        <v>0</v>
      </c>
    </row>
    <row r="669" spans="2:8" ht="15.75" outlineLevel="1" thickBot="1" x14ac:dyDescent="0.3">
      <c r="B669" s="127">
        <f t="shared" si="481"/>
        <v>100</v>
      </c>
      <c r="C669" s="140">
        <f t="shared" si="481"/>
        <v>70</v>
      </c>
      <c r="D669" s="174" t="b">
        <f>IF(AND('ANLAGE B6 Widerstandsfähigkeit '!$E$10="Schneelastzone 1 und 1a",'ANLAGE B6 Widerstandsfähigkeit '!$F$10=C669),B669)</f>
        <v>0</v>
      </c>
      <c r="E669" s="140">
        <f t="shared" ref="E669" si="532">E95</f>
        <v>80</v>
      </c>
      <c r="F669" s="141" t="b">
        <f>IF(AND('ANLAGE B6 Widerstandsfähigkeit '!$E$10="Schneelastzone 2 und 2a",'ANLAGE B6 Widerstandsfähigkeit '!$F$10=E669),B669)</f>
        <v>0</v>
      </c>
      <c r="G669" s="140">
        <f t="shared" ref="G669" si="533">G95</f>
        <v>90</v>
      </c>
      <c r="H669" s="141" t="b">
        <f>IF(AND('ANLAGE B6 Widerstandsfähigkeit '!$E$10="Schneelastzone 3",'ANLAGE B6 Widerstandsfähigkeit '!$F$10=G669),B669)</f>
        <v>0</v>
      </c>
    </row>
    <row r="670" spans="2:8" ht="15.75" outlineLevel="1" thickBot="1" x14ac:dyDescent="0.3">
      <c r="B670" s="127">
        <f t="shared" si="481"/>
        <v>100</v>
      </c>
      <c r="C670" s="140">
        <f t="shared" si="481"/>
        <v>69</v>
      </c>
      <c r="D670" s="174" t="b">
        <f>IF(AND('ANLAGE B6 Widerstandsfähigkeit '!$E$10="Schneelastzone 1 und 1a",'ANLAGE B6 Widerstandsfähigkeit '!$F$10=C670),B670)</f>
        <v>0</v>
      </c>
      <c r="E670" s="140">
        <f t="shared" ref="E670" si="534">E96</f>
        <v>79</v>
      </c>
      <c r="F670" s="141" t="b">
        <f>IF(AND('ANLAGE B6 Widerstandsfähigkeit '!$E$10="Schneelastzone 2 und 2a",'ANLAGE B6 Widerstandsfähigkeit '!$F$10=E670),B670)</f>
        <v>0</v>
      </c>
      <c r="G670" s="140">
        <f t="shared" ref="G670" si="535">G96</f>
        <v>89</v>
      </c>
      <c r="H670" s="141" t="b">
        <f>IF(AND('ANLAGE B6 Widerstandsfähigkeit '!$E$10="Schneelastzone 3",'ANLAGE B6 Widerstandsfähigkeit '!$F$10=G670),B670)</f>
        <v>0</v>
      </c>
    </row>
    <row r="671" spans="2:8" ht="15.75" outlineLevel="1" thickBot="1" x14ac:dyDescent="0.3">
      <c r="B671" s="127">
        <f t="shared" si="481"/>
        <v>100</v>
      </c>
      <c r="C671" s="140">
        <f t="shared" si="481"/>
        <v>68</v>
      </c>
      <c r="D671" s="174" t="b">
        <f>IF(AND('ANLAGE B6 Widerstandsfähigkeit '!$E$10="Schneelastzone 1 und 1a",'ANLAGE B6 Widerstandsfähigkeit '!$F$10=C671),B671)</f>
        <v>0</v>
      </c>
      <c r="E671" s="140">
        <f t="shared" ref="E671" si="536">E97</f>
        <v>78</v>
      </c>
      <c r="F671" s="141" t="b">
        <f>IF(AND('ANLAGE B6 Widerstandsfähigkeit '!$E$10="Schneelastzone 2 und 2a",'ANLAGE B6 Widerstandsfähigkeit '!$F$10=E671),B671)</f>
        <v>0</v>
      </c>
      <c r="G671" s="140">
        <f t="shared" ref="G671" si="537">G97</f>
        <v>88</v>
      </c>
      <c r="H671" s="141" t="b">
        <f>IF(AND('ANLAGE B6 Widerstandsfähigkeit '!$E$10="Schneelastzone 3",'ANLAGE B6 Widerstandsfähigkeit '!$F$10=G671),B671)</f>
        <v>0</v>
      </c>
    </row>
    <row r="672" spans="2:8" ht="15.75" outlineLevel="1" thickBot="1" x14ac:dyDescent="0.3">
      <c r="B672" s="127">
        <f t="shared" si="481"/>
        <v>100</v>
      </c>
      <c r="C672" s="140">
        <f t="shared" si="481"/>
        <v>67</v>
      </c>
      <c r="D672" s="174" t="b">
        <f>IF(AND('ANLAGE B6 Widerstandsfähigkeit '!$E$10="Schneelastzone 1 und 1a",'ANLAGE B6 Widerstandsfähigkeit '!$F$10=C672),B672)</f>
        <v>0</v>
      </c>
      <c r="E672" s="140">
        <f t="shared" ref="E672" si="538">E98</f>
        <v>77</v>
      </c>
      <c r="F672" s="141" t="b">
        <f>IF(AND('ANLAGE B6 Widerstandsfähigkeit '!$E$10="Schneelastzone 2 und 2a",'ANLAGE B6 Widerstandsfähigkeit '!$F$10=E672),B672)</f>
        <v>0</v>
      </c>
      <c r="G672" s="140">
        <f t="shared" ref="G672" si="539">G98</f>
        <v>87</v>
      </c>
      <c r="H672" s="141" t="b">
        <f>IF(AND('ANLAGE B6 Widerstandsfähigkeit '!$E$10="Schneelastzone 3",'ANLAGE B6 Widerstandsfähigkeit '!$F$10=G672),B672)</f>
        <v>0</v>
      </c>
    </row>
    <row r="673" spans="2:8" ht="15.75" outlineLevel="1" thickBot="1" x14ac:dyDescent="0.3">
      <c r="B673" s="127">
        <f t="shared" si="481"/>
        <v>100</v>
      </c>
      <c r="C673" s="140">
        <f t="shared" si="481"/>
        <v>66</v>
      </c>
      <c r="D673" s="174" t="b">
        <f>IF(AND('ANLAGE B6 Widerstandsfähigkeit '!$E$10="Schneelastzone 1 und 1a",'ANLAGE B6 Widerstandsfähigkeit '!$F$10=C673),B673)</f>
        <v>0</v>
      </c>
      <c r="E673" s="140">
        <f t="shared" ref="E673" si="540">E99</f>
        <v>76</v>
      </c>
      <c r="F673" s="141" t="b">
        <f>IF(AND('ANLAGE B6 Widerstandsfähigkeit '!$E$10="Schneelastzone 2 und 2a",'ANLAGE B6 Widerstandsfähigkeit '!$F$10=E673),B673)</f>
        <v>0</v>
      </c>
      <c r="G673" s="140">
        <f t="shared" ref="G673" si="541">G99</f>
        <v>86</v>
      </c>
      <c r="H673" s="141" t="b">
        <f>IF(AND('ANLAGE B6 Widerstandsfähigkeit '!$E$10="Schneelastzone 3",'ANLAGE B6 Widerstandsfähigkeit '!$F$10=G673),B673)</f>
        <v>0</v>
      </c>
    </row>
    <row r="674" spans="2:8" ht="15.75" outlineLevel="1" thickBot="1" x14ac:dyDescent="0.3">
      <c r="B674" s="138">
        <f t="shared" si="481"/>
        <v>100</v>
      </c>
      <c r="C674" s="139">
        <f t="shared" si="481"/>
        <v>65</v>
      </c>
      <c r="D674" s="130" t="b">
        <f>IF(AND('ANLAGE B6 Widerstandsfähigkeit '!$E$10="Schneelastzone 1 und 1a",'ANLAGE B6 Widerstandsfähigkeit '!$F$10=C674),B674)</f>
        <v>0</v>
      </c>
      <c r="E674" s="139">
        <f t="shared" ref="E674" si="542">E100</f>
        <v>75</v>
      </c>
      <c r="F674" s="141" t="b">
        <f>IF(AND('ANLAGE B6 Widerstandsfähigkeit '!$E$10="Schneelastzone 2 und 2a",'ANLAGE B6 Widerstandsfähigkeit '!$F$10=E674),B674)</f>
        <v>0</v>
      </c>
      <c r="G674" s="139">
        <f t="shared" ref="G674" si="543">G100</f>
        <v>85</v>
      </c>
      <c r="H674" s="141" t="b">
        <f>IF(AND('ANLAGE B6 Widerstandsfähigkeit '!$E$10="Schneelastzone 3",'ANLAGE B6 Widerstandsfähigkeit '!$F$10=G674),B674)</f>
        <v>0</v>
      </c>
    </row>
    <row r="675" spans="2:8" ht="15.75" outlineLevel="1" thickBot="1" x14ac:dyDescent="0.3">
      <c r="B675" s="189">
        <f t="shared" si="481"/>
        <v>98.333333333333343</v>
      </c>
      <c r="C675" s="130">
        <f t="shared" si="481"/>
        <v>64</v>
      </c>
      <c r="D675" s="130" t="b">
        <f>IF(AND('ANLAGE B6 Widerstandsfähigkeit '!$E$10="Schneelastzone 1 und 1a",'ANLAGE B6 Widerstandsfähigkeit '!$F$10=C675),B675)</f>
        <v>0</v>
      </c>
      <c r="E675" s="130">
        <f t="shared" ref="E675" si="544">E101</f>
        <v>74</v>
      </c>
      <c r="F675" s="141" t="b">
        <f>IF(AND('ANLAGE B6 Widerstandsfähigkeit '!$E$10="Schneelastzone 2 und 2a",'ANLAGE B6 Widerstandsfähigkeit '!$F$10=E675),B675)</f>
        <v>0</v>
      </c>
      <c r="G675" s="130">
        <f t="shared" ref="G675" si="545">G101</f>
        <v>84</v>
      </c>
      <c r="H675" s="141" t="b">
        <f>IF(AND('ANLAGE B6 Widerstandsfähigkeit '!$E$10="Schneelastzone 3",'ANLAGE B6 Widerstandsfähigkeit '!$F$10=G675),B675)</f>
        <v>0</v>
      </c>
    </row>
    <row r="676" spans="2:8" ht="15.75" outlineLevel="1" thickBot="1" x14ac:dyDescent="0.3">
      <c r="B676" s="189">
        <f t="shared" si="481"/>
        <v>96.666666666666671</v>
      </c>
      <c r="C676" s="130">
        <f t="shared" si="481"/>
        <v>63</v>
      </c>
      <c r="D676" s="130" t="b">
        <f>IF(AND('ANLAGE B6 Widerstandsfähigkeit '!$E$10="Schneelastzone 1 und 1a",'ANLAGE B6 Widerstandsfähigkeit '!$F$10=C676),B676)</f>
        <v>0</v>
      </c>
      <c r="E676" s="130">
        <f t="shared" ref="E676" si="546">E102</f>
        <v>73</v>
      </c>
      <c r="F676" s="141" t="b">
        <f>IF(AND('ANLAGE B6 Widerstandsfähigkeit '!$E$10="Schneelastzone 2 und 2a",'ANLAGE B6 Widerstandsfähigkeit '!$F$10=E676),B676)</f>
        <v>0</v>
      </c>
      <c r="G676" s="130">
        <f t="shared" ref="G676" si="547">G102</f>
        <v>83</v>
      </c>
      <c r="H676" s="141" t="b">
        <f>IF(AND('ANLAGE B6 Widerstandsfähigkeit '!$E$10="Schneelastzone 3",'ANLAGE B6 Widerstandsfähigkeit '!$F$10=G676),B676)</f>
        <v>0</v>
      </c>
    </row>
    <row r="677" spans="2:8" ht="15.75" outlineLevel="1" thickBot="1" x14ac:dyDescent="0.3">
      <c r="B677" s="189">
        <f t="shared" si="481"/>
        <v>95</v>
      </c>
      <c r="C677" s="130">
        <f t="shared" si="481"/>
        <v>62</v>
      </c>
      <c r="D677" s="130" t="b">
        <f>IF(AND('ANLAGE B6 Widerstandsfähigkeit '!$E$10="Schneelastzone 1 und 1a",'ANLAGE B6 Widerstandsfähigkeit '!$F$10=C677),B677)</f>
        <v>0</v>
      </c>
      <c r="E677" s="130">
        <f t="shared" ref="E677" si="548">E103</f>
        <v>72</v>
      </c>
      <c r="F677" s="141" t="b">
        <f>IF(AND('ANLAGE B6 Widerstandsfähigkeit '!$E$10="Schneelastzone 2 und 2a",'ANLAGE B6 Widerstandsfähigkeit '!$F$10=E677),B677)</f>
        <v>0</v>
      </c>
      <c r="G677" s="130">
        <f t="shared" ref="G677" si="549">G103</f>
        <v>82</v>
      </c>
      <c r="H677" s="141" t="b">
        <f>IF(AND('ANLAGE B6 Widerstandsfähigkeit '!$E$10="Schneelastzone 3",'ANLAGE B6 Widerstandsfähigkeit '!$F$10=G677),B677)</f>
        <v>0</v>
      </c>
    </row>
    <row r="678" spans="2:8" ht="15.75" outlineLevel="1" thickBot="1" x14ac:dyDescent="0.3">
      <c r="B678" s="189">
        <f t="shared" si="481"/>
        <v>93.333333333333343</v>
      </c>
      <c r="C678" s="130">
        <f t="shared" si="481"/>
        <v>61</v>
      </c>
      <c r="D678" s="130" t="b">
        <f>IF(AND('ANLAGE B6 Widerstandsfähigkeit '!$E$10="Schneelastzone 1 und 1a",'ANLAGE B6 Widerstandsfähigkeit '!$F$10=C678),B678)</f>
        <v>0</v>
      </c>
      <c r="E678" s="130">
        <f t="shared" ref="E678" si="550">E104</f>
        <v>71</v>
      </c>
      <c r="F678" s="141" t="b">
        <f>IF(AND('ANLAGE B6 Widerstandsfähigkeit '!$E$10="Schneelastzone 2 und 2a",'ANLAGE B6 Widerstandsfähigkeit '!$F$10=E678),B678)</f>
        <v>0</v>
      </c>
      <c r="G678" s="130">
        <f t="shared" ref="G678" si="551">G104</f>
        <v>81</v>
      </c>
      <c r="H678" s="141" t="b">
        <f>IF(AND('ANLAGE B6 Widerstandsfähigkeit '!$E$10="Schneelastzone 3",'ANLAGE B6 Widerstandsfähigkeit '!$F$10=G678),B678)</f>
        <v>0</v>
      </c>
    </row>
    <row r="679" spans="2:8" ht="15.75" outlineLevel="1" thickBot="1" x14ac:dyDescent="0.3">
      <c r="B679" s="189">
        <f t="shared" si="481"/>
        <v>91.666666666666671</v>
      </c>
      <c r="C679" s="130">
        <f t="shared" si="481"/>
        <v>60</v>
      </c>
      <c r="D679" s="130" t="b">
        <f>IF(AND('ANLAGE B6 Widerstandsfähigkeit '!$E$10="Schneelastzone 1 und 1a",'ANLAGE B6 Widerstandsfähigkeit '!$F$10=C679),B679)</f>
        <v>0</v>
      </c>
      <c r="E679" s="130">
        <f t="shared" ref="E679" si="552">E105</f>
        <v>70</v>
      </c>
      <c r="F679" s="141" t="b">
        <f>IF(AND('ANLAGE B6 Widerstandsfähigkeit '!$E$10="Schneelastzone 2 und 2a",'ANLAGE B6 Widerstandsfähigkeit '!$F$10=E679),B679)</f>
        <v>0</v>
      </c>
      <c r="G679" s="130">
        <f t="shared" ref="G679" si="553">G105</f>
        <v>80</v>
      </c>
      <c r="H679" s="141" t="b">
        <f>IF(AND('ANLAGE B6 Widerstandsfähigkeit '!$E$10="Schneelastzone 3",'ANLAGE B6 Widerstandsfähigkeit '!$F$10=G679),B679)</f>
        <v>0</v>
      </c>
    </row>
    <row r="680" spans="2:8" ht="15.75" outlineLevel="1" thickBot="1" x14ac:dyDescent="0.3">
      <c r="B680" s="189">
        <f t="shared" si="481"/>
        <v>90</v>
      </c>
      <c r="C680" s="130">
        <f t="shared" si="481"/>
        <v>59</v>
      </c>
      <c r="D680" s="130" t="b">
        <f>IF(AND('ANLAGE B6 Widerstandsfähigkeit '!$E$10="Schneelastzone 1 und 1a",'ANLAGE B6 Widerstandsfähigkeit '!$F$10=C680),B680)</f>
        <v>0</v>
      </c>
      <c r="E680" s="130">
        <f t="shared" ref="E680" si="554">E106</f>
        <v>69</v>
      </c>
      <c r="F680" s="141" t="b">
        <f>IF(AND('ANLAGE B6 Widerstandsfähigkeit '!$E$10="Schneelastzone 2 und 2a",'ANLAGE B6 Widerstandsfähigkeit '!$F$10=E680),B680)</f>
        <v>0</v>
      </c>
      <c r="G680" s="130">
        <f t="shared" ref="G680" si="555">G106</f>
        <v>79</v>
      </c>
      <c r="H680" s="141" t="b">
        <f>IF(AND('ANLAGE B6 Widerstandsfähigkeit '!$E$10="Schneelastzone 3",'ANLAGE B6 Widerstandsfähigkeit '!$F$10=G680),B680)</f>
        <v>0</v>
      </c>
    </row>
    <row r="681" spans="2:8" ht="15.75" outlineLevel="1" thickBot="1" x14ac:dyDescent="0.3">
      <c r="B681" s="189">
        <f t="shared" si="481"/>
        <v>88.333333333333343</v>
      </c>
      <c r="C681" s="130">
        <f t="shared" si="481"/>
        <v>58</v>
      </c>
      <c r="D681" s="130" t="b">
        <f>IF(AND('ANLAGE B6 Widerstandsfähigkeit '!$E$10="Schneelastzone 1 und 1a",'ANLAGE B6 Widerstandsfähigkeit '!$F$10=C681),B681)</f>
        <v>0</v>
      </c>
      <c r="E681" s="130">
        <f t="shared" ref="E681" si="556">E107</f>
        <v>68</v>
      </c>
      <c r="F681" s="141" t="b">
        <f>IF(AND('ANLAGE B6 Widerstandsfähigkeit '!$E$10="Schneelastzone 2 und 2a",'ANLAGE B6 Widerstandsfähigkeit '!$F$10=E681),B681)</f>
        <v>0</v>
      </c>
      <c r="G681" s="130">
        <f t="shared" ref="G681" si="557">G107</f>
        <v>78</v>
      </c>
      <c r="H681" s="141" t="b">
        <f>IF(AND('ANLAGE B6 Widerstandsfähigkeit '!$E$10="Schneelastzone 3",'ANLAGE B6 Widerstandsfähigkeit '!$F$10=G681),B681)</f>
        <v>0</v>
      </c>
    </row>
    <row r="682" spans="2:8" ht="15.75" thickBot="1" x14ac:dyDescent="0.3">
      <c r="B682" s="189">
        <f t="shared" si="481"/>
        <v>86.666666666666671</v>
      </c>
      <c r="C682" s="130">
        <f t="shared" si="481"/>
        <v>57</v>
      </c>
      <c r="D682" s="130" t="b">
        <f>IF(AND('ANLAGE B6 Widerstandsfähigkeit '!$E$10="Schneelastzone 1 und 1a",'ANLAGE B6 Widerstandsfähigkeit '!$F$10=C682),B682)</f>
        <v>0</v>
      </c>
      <c r="E682" s="130">
        <f t="shared" ref="E682" si="558">E108</f>
        <v>67</v>
      </c>
      <c r="F682" s="141" t="b">
        <f>IF(AND('ANLAGE B6 Widerstandsfähigkeit '!$E$10="Schneelastzone 2 und 2a",'ANLAGE B6 Widerstandsfähigkeit '!$F$10=E682),B682)</f>
        <v>0</v>
      </c>
      <c r="G682" s="130">
        <f t="shared" ref="G682" si="559">G108</f>
        <v>77</v>
      </c>
      <c r="H682" s="141" t="b">
        <f>IF(AND('ANLAGE B6 Widerstandsfähigkeit '!$E$10="Schneelastzone 3",'ANLAGE B6 Widerstandsfähigkeit '!$F$10=G682),B682)</f>
        <v>0</v>
      </c>
    </row>
    <row r="683" spans="2:8" ht="15.75" thickBot="1" x14ac:dyDescent="0.3">
      <c r="B683" s="189">
        <f t="shared" si="481"/>
        <v>85</v>
      </c>
      <c r="C683" s="130">
        <f t="shared" si="481"/>
        <v>56</v>
      </c>
      <c r="D683" s="130" t="b">
        <f>IF(AND('ANLAGE B6 Widerstandsfähigkeit '!$E$10="Schneelastzone 1 und 1a",'ANLAGE B6 Widerstandsfähigkeit '!$F$10=C683),B683)</f>
        <v>0</v>
      </c>
      <c r="E683" s="130">
        <f t="shared" ref="E683" si="560">E109</f>
        <v>66</v>
      </c>
      <c r="F683" s="141" t="b">
        <f>IF(AND('ANLAGE B6 Widerstandsfähigkeit '!$E$10="Schneelastzone 2 und 2a",'ANLAGE B6 Widerstandsfähigkeit '!$F$10=E683),B683)</f>
        <v>0</v>
      </c>
      <c r="G683" s="130">
        <f t="shared" ref="G683" si="561">G109</f>
        <v>76</v>
      </c>
      <c r="H683" s="141" t="b">
        <f>IF(AND('ANLAGE B6 Widerstandsfähigkeit '!$E$10="Schneelastzone 3",'ANLAGE B6 Widerstandsfähigkeit '!$F$10=G683),B683)</f>
        <v>0</v>
      </c>
    </row>
    <row r="684" spans="2:8" ht="15.75" thickBot="1" x14ac:dyDescent="0.3">
      <c r="B684" s="189">
        <f t="shared" si="481"/>
        <v>83.333333333333343</v>
      </c>
      <c r="C684" s="130">
        <f t="shared" si="481"/>
        <v>55</v>
      </c>
      <c r="D684" s="130" t="b">
        <f>IF(AND('ANLAGE B6 Widerstandsfähigkeit '!$E$10="Schneelastzone 1 und 1a",'ANLAGE B6 Widerstandsfähigkeit '!$F$10=C684),B684)</f>
        <v>0</v>
      </c>
      <c r="E684" s="130">
        <f t="shared" ref="E684" si="562">E110</f>
        <v>65</v>
      </c>
      <c r="F684" s="141" t="b">
        <f>IF(AND('ANLAGE B6 Widerstandsfähigkeit '!$E$10="Schneelastzone 2 und 2a",'ANLAGE B6 Widerstandsfähigkeit '!$F$10=E684),B684)</f>
        <v>0</v>
      </c>
      <c r="G684" s="130">
        <f t="shared" ref="G684" si="563">G110</f>
        <v>75</v>
      </c>
      <c r="H684" s="141" t="b">
        <f>IF(AND('ANLAGE B6 Widerstandsfähigkeit '!$E$10="Schneelastzone 3",'ANLAGE B6 Widerstandsfähigkeit '!$F$10=G684),B684)</f>
        <v>0</v>
      </c>
    </row>
    <row r="685" spans="2:8" ht="15.75" thickBot="1" x14ac:dyDescent="0.3">
      <c r="B685" s="189">
        <f t="shared" si="481"/>
        <v>81.666666666666671</v>
      </c>
      <c r="C685" s="130">
        <f t="shared" si="481"/>
        <v>54</v>
      </c>
      <c r="D685" s="130" t="b">
        <f>IF(AND('ANLAGE B6 Widerstandsfähigkeit '!$E$10="Schneelastzone 1 und 1a",'ANLAGE B6 Widerstandsfähigkeit '!$F$10=C685),B685)</f>
        <v>0</v>
      </c>
      <c r="E685" s="130">
        <f t="shared" ref="E685" si="564">E111</f>
        <v>64</v>
      </c>
      <c r="F685" s="141" t="b">
        <f>IF(AND('ANLAGE B6 Widerstandsfähigkeit '!$E$10="Schneelastzone 2 und 2a",'ANLAGE B6 Widerstandsfähigkeit '!$F$10=E685),B685)</f>
        <v>0</v>
      </c>
      <c r="G685" s="130">
        <f t="shared" ref="G685" si="565">G111</f>
        <v>74</v>
      </c>
      <c r="H685" s="141" t="b">
        <f>IF(AND('ANLAGE B6 Widerstandsfähigkeit '!$E$10="Schneelastzone 3",'ANLAGE B6 Widerstandsfähigkeit '!$F$10=G685),B685)</f>
        <v>0</v>
      </c>
    </row>
    <row r="686" spans="2:8" ht="15.75" thickBot="1" x14ac:dyDescent="0.3">
      <c r="B686" s="189">
        <f t="shared" si="481"/>
        <v>80</v>
      </c>
      <c r="C686" s="130">
        <f t="shared" si="481"/>
        <v>53</v>
      </c>
      <c r="D686" s="130" t="b">
        <f>IF(AND('ANLAGE B6 Widerstandsfähigkeit '!$E$10="Schneelastzone 1 und 1a",'ANLAGE B6 Widerstandsfähigkeit '!$F$10=C686),B686)</f>
        <v>0</v>
      </c>
      <c r="E686" s="130">
        <f t="shared" ref="E686" si="566">E112</f>
        <v>63</v>
      </c>
      <c r="F686" s="141" t="b">
        <f>IF(AND('ANLAGE B6 Widerstandsfähigkeit '!$E$10="Schneelastzone 2 und 2a",'ANLAGE B6 Widerstandsfähigkeit '!$F$10=E686),B686)</f>
        <v>0</v>
      </c>
      <c r="G686" s="130">
        <f t="shared" ref="G686" si="567">G112</f>
        <v>73</v>
      </c>
      <c r="H686" s="141" t="b">
        <f>IF(AND('ANLAGE B6 Widerstandsfähigkeit '!$E$10="Schneelastzone 3",'ANLAGE B6 Widerstandsfähigkeit '!$F$10=G686),B686)</f>
        <v>0</v>
      </c>
    </row>
    <row r="687" spans="2:8" ht="15.75" thickBot="1" x14ac:dyDescent="0.3">
      <c r="B687" s="189">
        <f t="shared" si="481"/>
        <v>78.333333333333343</v>
      </c>
      <c r="C687" s="130">
        <f t="shared" si="481"/>
        <v>52</v>
      </c>
      <c r="D687" s="130" t="b">
        <f>IF(AND('ANLAGE B6 Widerstandsfähigkeit '!$E$10="Schneelastzone 1 und 1a",'ANLAGE B6 Widerstandsfähigkeit '!$F$10=C687),B687)</f>
        <v>0</v>
      </c>
      <c r="E687" s="130">
        <f t="shared" ref="E687" si="568">E113</f>
        <v>62</v>
      </c>
      <c r="F687" s="141" t="b">
        <f>IF(AND('ANLAGE B6 Widerstandsfähigkeit '!$E$10="Schneelastzone 2 und 2a",'ANLAGE B6 Widerstandsfähigkeit '!$F$10=E687),B687)</f>
        <v>0</v>
      </c>
      <c r="G687" s="130">
        <f t="shared" ref="G687" si="569">G113</f>
        <v>72</v>
      </c>
      <c r="H687" s="141" t="b">
        <f>IF(AND('ANLAGE B6 Widerstandsfähigkeit '!$E$10="Schneelastzone 3",'ANLAGE B6 Widerstandsfähigkeit '!$F$10=G687),B687)</f>
        <v>0</v>
      </c>
    </row>
    <row r="688" spans="2:8" ht="15.75" thickBot="1" x14ac:dyDescent="0.3">
      <c r="B688" s="189">
        <f t="shared" si="481"/>
        <v>76.666666666666671</v>
      </c>
      <c r="C688" s="130">
        <f t="shared" si="481"/>
        <v>51</v>
      </c>
      <c r="D688" s="130" t="b">
        <f>IF(AND('ANLAGE B6 Widerstandsfähigkeit '!$E$10="Schneelastzone 1 und 1a",'ANLAGE B6 Widerstandsfähigkeit '!$F$10=C688),B688)</f>
        <v>0</v>
      </c>
      <c r="E688" s="130">
        <f t="shared" ref="E688" si="570">E114</f>
        <v>61</v>
      </c>
      <c r="F688" s="141" t="b">
        <f>IF(AND('ANLAGE B6 Widerstandsfähigkeit '!$E$10="Schneelastzone 2 und 2a",'ANLAGE B6 Widerstandsfähigkeit '!$F$10=E688),B688)</f>
        <v>0</v>
      </c>
      <c r="G688" s="130">
        <f t="shared" ref="G688" si="571">G114</f>
        <v>71</v>
      </c>
      <c r="H688" s="141" t="b">
        <f>IF(AND('ANLAGE B6 Widerstandsfähigkeit '!$E$10="Schneelastzone 3",'ANLAGE B6 Widerstandsfähigkeit '!$F$10=G688),B688)</f>
        <v>0</v>
      </c>
    </row>
    <row r="689" spans="2:8" ht="15.75" thickBot="1" x14ac:dyDescent="0.3">
      <c r="B689" s="138">
        <f t="shared" si="481"/>
        <v>75</v>
      </c>
      <c r="C689" s="139">
        <f t="shared" si="481"/>
        <v>50</v>
      </c>
      <c r="D689" s="130" t="b">
        <f>IF(AND('ANLAGE B6 Widerstandsfähigkeit '!$E$10="Schneelastzone 1 und 1a",'ANLAGE B6 Widerstandsfähigkeit '!$F$10=C689),B689)</f>
        <v>0</v>
      </c>
      <c r="E689" s="139">
        <f t="shared" ref="E689" si="572">E115</f>
        <v>60</v>
      </c>
      <c r="F689" s="141" t="b">
        <f>IF(AND('ANLAGE B6 Widerstandsfähigkeit '!$E$10="Schneelastzone 2 und 2a",'ANLAGE B6 Widerstandsfähigkeit '!$F$10=E689),B689)</f>
        <v>0</v>
      </c>
      <c r="G689" s="139">
        <f t="shared" ref="G689" si="573">G115</f>
        <v>70</v>
      </c>
      <c r="H689" s="141" t="b">
        <f>IF(AND('ANLAGE B6 Widerstandsfähigkeit '!$E$10="Schneelastzone 3",'ANLAGE B6 Widerstandsfähigkeit '!$F$10=G689),B689)</f>
        <v>0</v>
      </c>
    </row>
    <row r="690" spans="2:8" ht="15.75" thickBot="1" x14ac:dyDescent="0.3">
      <c r="B690" s="189">
        <f t="shared" si="481"/>
        <v>73.333333333333343</v>
      </c>
      <c r="C690" s="130">
        <f t="shared" si="481"/>
        <v>49</v>
      </c>
      <c r="D690" s="130" t="b">
        <f>IF(AND('ANLAGE B6 Widerstandsfähigkeit '!$E$10="Schneelastzone 1 und 1a",'ANLAGE B6 Widerstandsfähigkeit '!$F$10=C690),B690)</f>
        <v>0</v>
      </c>
      <c r="E690" s="130">
        <f t="shared" ref="E690" si="574">E116</f>
        <v>59</v>
      </c>
      <c r="F690" s="141" t="b">
        <f>IF(AND('ANLAGE B6 Widerstandsfähigkeit '!$E$10="Schneelastzone 2 und 2a",'ANLAGE B6 Widerstandsfähigkeit '!$F$10=E690),B690)</f>
        <v>0</v>
      </c>
      <c r="G690" s="130">
        <f t="shared" ref="G690" si="575">G116</f>
        <v>69</v>
      </c>
      <c r="H690" s="141" t="b">
        <f>IF(AND('ANLAGE B6 Widerstandsfähigkeit '!$E$10="Schneelastzone 3",'ANLAGE B6 Widerstandsfähigkeit '!$F$10=G690),B690)</f>
        <v>0</v>
      </c>
    </row>
    <row r="691" spans="2:8" ht="15.75" thickBot="1" x14ac:dyDescent="0.3">
      <c r="B691" s="189">
        <f t="shared" si="481"/>
        <v>71.666666666666671</v>
      </c>
      <c r="C691" s="130">
        <f t="shared" si="481"/>
        <v>48</v>
      </c>
      <c r="D691" s="130" t="b">
        <f>IF(AND('ANLAGE B6 Widerstandsfähigkeit '!$E$10="Schneelastzone 1 und 1a",'ANLAGE B6 Widerstandsfähigkeit '!$F$10=C691),B691)</f>
        <v>0</v>
      </c>
      <c r="E691" s="130">
        <f t="shared" ref="E691" si="576">E117</f>
        <v>58</v>
      </c>
      <c r="F691" s="141" t="b">
        <f>IF(AND('ANLAGE B6 Widerstandsfähigkeit '!$E$10="Schneelastzone 2 und 2a",'ANLAGE B6 Widerstandsfähigkeit '!$F$10=E691),B691)</f>
        <v>0</v>
      </c>
      <c r="G691" s="130">
        <f t="shared" ref="G691" si="577">G117</f>
        <v>68</v>
      </c>
      <c r="H691" s="141" t="b">
        <f>IF(AND('ANLAGE B6 Widerstandsfähigkeit '!$E$10="Schneelastzone 3",'ANLAGE B6 Widerstandsfähigkeit '!$F$10=G691),B691)</f>
        <v>0</v>
      </c>
    </row>
    <row r="692" spans="2:8" ht="15.75" thickBot="1" x14ac:dyDescent="0.3">
      <c r="B692" s="189">
        <f t="shared" si="481"/>
        <v>70</v>
      </c>
      <c r="C692" s="130">
        <f t="shared" si="481"/>
        <v>47</v>
      </c>
      <c r="D692" s="130" t="b">
        <f>IF(AND('ANLAGE B6 Widerstandsfähigkeit '!$E$10="Schneelastzone 1 und 1a",'ANLAGE B6 Widerstandsfähigkeit '!$F$10=C692),B692)</f>
        <v>0</v>
      </c>
      <c r="E692" s="130">
        <f t="shared" ref="E692" si="578">E118</f>
        <v>57</v>
      </c>
      <c r="F692" s="141" t="b">
        <f>IF(AND('ANLAGE B6 Widerstandsfähigkeit '!$E$10="Schneelastzone 2 und 2a",'ANLAGE B6 Widerstandsfähigkeit '!$F$10=E692),B692)</f>
        <v>0</v>
      </c>
      <c r="G692" s="130">
        <f t="shared" ref="G692" si="579">G118</f>
        <v>67</v>
      </c>
      <c r="H692" s="141" t="b">
        <f>IF(AND('ANLAGE B6 Widerstandsfähigkeit '!$E$10="Schneelastzone 3",'ANLAGE B6 Widerstandsfähigkeit '!$F$10=G692),B692)</f>
        <v>0</v>
      </c>
    </row>
    <row r="693" spans="2:8" ht="15.75" thickBot="1" x14ac:dyDescent="0.3">
      <c r="B693" s="189">
        <f t="shared" si="481"/>
        <v>68.333333333333343</v>
      </c>
      <c r="C693" s="130">
        <f t="shared" si="481"/>
        <v>46</v>
      </c>
      <c r="D693" s="130" t="b">
        <f>IF(AND('ANLAGE B6 Widerstandsfähigkeit '!$E$10="Schneelastzone 1 und 1a",'ANLAGE B6 Widerstandsfähigkeit '!$F$10=C693),B693)</f>
        <v>0</v>
      </c>
      <c r="E693" s="130">
        <f t="shared" ref="E693" si="580">E119</f>
        <v>56</v>
      </c>
      <c r="F693" s="141" t="b">
        <f>IF(AND('ANLAGE B6 Widerstandsfähigkeit '!$E$10="Schneelastzone 2 und 2a",'ANLAGE B6 Widerstandsfähigkeit '!$F$10=E693),B693)</f>
        <v>0</v>
      </c>
      <c r="G693" s="130">
        <f t="shared" ref="G693" si="581">G119</f>
        <v>66</v>
      </c>
      <c r="H693" s="141" t="b">
        <f>IF(AND('ANLAGE B6 Widerstandsfähigkeit '!$E$10="Schneelastzone 3",'ANLAGE B6 Widerstandsfähigkeit '!$F$10=G693),B693)</f>
        <v>0</v>
      </c>
    </row>
    <row r="694" spans="2:8" ht="15.75" thickBot="1" x14ac:dyDescent="0.3">
      <c r="B694" s="189">
        <f t="shared" si="481"/>
        <v>66.666666666666671</v>
      </c>
      <c r="C694" s="130">
        <f t="shared" si="481"/>
        <v>45</v>
      </c>
      <c r="D694" s="130" t="b">
        <f>IF(AND('ANLAGE B6 Widerstandsfähigkeit '!$E$10="Schneelastzone 1 und 1a",'ANLAGE B6 Widerstandsfähigkeit '!$F$10=C694),B694)</f>
        <v>0</v>
      </c>
      <c r="E694" s="130">
        <f t="shared" ref="E694" si="582">E120</f>
        <v>55</v>
      </c>
      <c r="F694" s="141" t="b">
        <f>IF(AND('ANLAGE B6 Widerstandsfähigkeit '!$E$10="Schneelastzone 2 und 2a",'ANLAGE B6 Widerstandsfähigkeit '!$F$10=E694),B694)</f>
        <v>0</v>
      </c>
      <c r="G694" s="130">
        <f t="shared" ref="G694" si="583">G120</f>
        <v>65</v>
      </c>
      <c r="H694" s="141" t="b">
        <f>IF(AND('ANLAGE B6 Widerstandsfähigkeit '!$E$10="Schneelastzone 3",'ANLAGE B6 Widerstandsfähigkeit '!$F$10=G694),B694)</f>
        <v>0</v>
      </c>
    </row>
    <row r="695" spans="2:8" ht="15.75" thickBot="1" x14ac:dyDescent="0.3">
      <c r="B695" s="189">
        <f t="shared" si="481"/>
        <v>65</v>
      </c>
      <c r="C695" s="130">
        <f t="shared" si="481"/>
        <v>44</v>
      </c>
      <c r="D695" s="130" t="b">
        <f>IF(AND('ANLAGE B6 Widerstandsfähigkeit '!$E$10="Schneelastzone 1 und 1a",'ANLAGE B6 Widerstandsfähigkeit '!$F$10=C695),B695)</f>
        <v>0</v>
      </c>
      <c r="E695" s="130">
        <f t="shared" ref="E695" si="584">E121</f>
        <v>54</v>
      </c>
      <c r="F695" s="141" t="b">
        <f>IF(AND('ANLAGE B6 Widerstandsfähigkeit '!$E$10="Schneelastzone 2 und 2a",'ANLAGE B6 Widerstandsfähigkeit '!$F$10=E695),B695)</f>
        <v>0</v>
      </c>
      <c r="G695" s="130">
        <f t="shared" ref="G695" si="585">G121</f>
        <v>64</v>
      </c>
      <c r="H695" s="141" t="b">
        <f>IF(AND('ANLAGE B6 Widerstandsfähigkeit '!$E$10="Schneelastzone 3",'ANLAGE B6 Widerstandsfähigkeit '!$F$10=G695),B695)</f>
        <v>0</v>
      </c>
    </row>
    <row r="696" spans="2:8" ht="15.75" thickBot="1" x14ac:dyDescent="0.3">
      <c r="B696" s="189">
        <f t="shared" si="481"/>
        <v>63.333333333333336</v>
      </c>
      <c r="C696" s="130">
        <f t="shared" si="481"/>
        <v>43</v>
      </c>
      <c r="D696" s="130" t="b">
        <f>IF(AND('ANLAGE B6 Widerstandsfähigkeit '!$E$10="Schneelastzone 1 und 1a",'ANLAGE B6 Widerstandsfähigkeit '!$F$10=C696),B696)</f>
        <v>0</v>
      </c>
      <c r="E696" s="130">
        <f t="shared" ref="E696" si="586">E122</f>
        <v>53</v>
      </c>
      <c r="F696" s="141" t="b">
        <f>IF(AND('ANLAGE B6 Widerstandsfähigkeit '!$E$10="Schneelastzone 2 und 2a",'ANLAGE B6 Widerstandsfähigkeit '!$F$10=E696),B696)</f>
        <v>0</v>
      </c>
      <c r="G696" s="130">
        <f t="shared" ref="G696" si="587">G122</f>
        <v>63</v>
      </c>
      <c r="H696" s="141" t="b">
        <f>IF(AND('ANLAGE B6 Widerstandsfähigkeit '!$E$10="Schneelastzone 3",'ANLAGE B6 Widerstandsfähigkeit '!$F$10=G696),B696)</f>
        <v>0</v>
      </c>
    </row>
    <row r="697" spans="2:8" ht="15.75" thickBot="1" x14ac:dyDescent="0.3">
      <c r="B697" s="189">
        <f t="shared" si="481"/>
        <v>61.666666666666671</v>
      </c>
      <c r="C697" s="130">
        <f t="shared" si="481"/>
        <v>42</v>
      </c>
      <c r="D697" s="130" t="b">
        <f>IF(AND('ANLAGE B6 Widerstandsfähigkeit '!$E$10="Schneelastzone 1 und 1a",'ANLAGE B6 Widerstandsfähigkeit '!$F$10=C697),B697)</f>
        <v>0</v>
      </c>
      <c r="E697" s="130">
        <f t="shared" ref="E697" si="588">E123</f>
        <v>52</v>
      </c>
      <c r="F697" s="141" t="b">
        <f>IF(AND('ANLAGE B6 Widerstandsfähigkeit '!$E$10="Schneelastzone 2 und 2a",'ANLAGE B6 Widerstandsfähigkeit '!$F$10=E697),B697)</f>
        <v>0</v>
      </c>
      <c r="G697" s="130">
        <f t="shared" ref="G697" si="589">G123</f>
        <v>62</v>
      </c>
      <c r="H697" s="141" t="b">
        <f>IF(AND('ANLAGE B6 Widerstandsfähigkeit '!$E$10="Schneelastzone 3",'ANLAGE B6 Widerstandsfähigkeit '!$F$10=G697),B697)</f>
        <v>0</v>
      </c>
    </row>
    <row r="698" spans="2:8" ht="15.75" thickBot="1" x14ac:dyDescent="0.3">
      <c r="B698" s="189">
        <f t="shared" si="481"/>
        <v>60</v>
      </c>
      <c r="C698" s="130">
        <f t="shared" si="481"/>
        <v>41</v>
      </c>
      <c r="D698" s="130" t="b">
        <f>IF(AND('ANLAGE B6 Widerstandsfähigkeit '!$E$10="Schneelastzone 1 und 1a",'ANLAGE B6 Widerstandsfähigkeit '!$F$10=C698),B698)</f>
        <v>0</v>
      </c>
      <c r="E698" s="130">
        <f t="shared" ref="E698" si="590">E124</f>
        <v>51</v>
      </c>
      <c r="F698" s="141" t="b">
        <f>IF(AND('ANLAGE B6 Widerstandsfähigkeit '!$E$10="Schneelastzone 2 und 2a",'ANLAGE B6 Widerstandsfähigkeit '!$F$10=E698),B698)</f>
        <v>0</v>
      </c>
      <c r="G698" s="130">
        <f t="shared" ref="G698" si="591">G124</f>
        <v>61</v>
      </c>
      <c r="H698" s="141" t="b">
        <f>IF(AND('ANLAGE B6 Widerstandsfähigkeit '!$E$10="Schneelastzone 3",'ANLAGE B6 Widerstandsfähigkeit '!$F$10=G698),B698)</f>
        <v>0</v>
      </c>
    </row>
    <row r="699" spans="2:8" ht="15.75" thickBot="1" x14ac:dyDescent="0.3">
      <c r="B699" s="189">
        <f t="shared" si="481"/>
        <v>58.333333333333336</v>
      </c>
      <c r="C699" s="130">
        <f t="shared" si="481"/>
        <v>40</v>
      </c>
      <c r="D699" s="130" t="b">
        <f>IF(AND('ANLAGE B6 Widerstandsfähigkeit '!$E$10="Schneelastzone 1 und 1a",'ANLAGE B6 Widerstandsfähigkeit '!$F$10=C699),B699)</f>
        <v>0</v>
      </c>
      <c r="E699" s="130">
        <f t="shared" ref="E699" si="592">E125</f>
        <v>50</v>
      </c>
      <c r="F699" s="141" t="b">
        <f>IF(AND('ANLAGE B6 Widerstandsfähigkeit '!$E$10="Schneelastzone 2 und 2a",'ANLAGE B6 Widerstandsfähigkeit '!$F$10=E699),B699)</f>
        <v>0</v>
      </c>
      <c r="G699" s="130">
        <f t="shared" ref="G699" si="593">G125</f>
        <v>60</v>
      </c>
      <c r="H699" s="141" t="b">
        <f>IF(AND('ANLAGE B6 Widerstandsfähigkeit '!$E$10="Schneelastzone 3",'ANLAGE B6 Widerstandsfähigkeit '!$F$10=G699),B699)</f>
        <v>0</v>
      </c>
    </row>
    <row r="700" spans="2:8" ht="15.75" thickBot="1" x14ac:dyDescent="0.3">
      <c r="B700" s="189">
        <f t="shared" si="481"/>
        <v>56.666666666666664</v>
      </c>
      <c r="C700" s="130">
        <f t="shared" si="481"/>
        <v>39</v>
      </c>
      <c r="D700" s="130" t="b">
        <f>IF(AND('ANLAGE B6 Widerstandsfähigkeit '!$E$10="Schneelastzone 1 und 1a",'ANLAGE B6 Widerstandsfähigkeit '!$F$10=C700),B700)</f>
        <v>0</v>
      </c>
      <c r="E700" s="130">
        <f t="shared" ref="E700" si="594">E126</f>
        <v>49</v>
      </c>
      <c r="F700" s="141" t="b">
        <f>IF(AND('ANLAGE B6 Widerstandsfähigkeit '!$E$10="Schneelastzone 2 und 2a",'ANLAGE B6 Widerstandsfähigkeit '!$F$10=E700),B700)</f>
        <v>0</v>
      </c>
      <c r="G700" s="130">
        <f t="shared" ref="G700" si="595">G126</f>
        <v>59</v>
      </c>
      <c r="H700" s="141" t="b">
        <f>IF(AND('ANLAGE B6 Widerstandsfähigkeit '!$E$10="Schneelastzone 3",'ANLAGE B6 Widerstandsfähigkeit '!$F$10=G700),B700)</f>
        <v>0</v>
      </c>
    </row>
    <row r="701" spans="2:8" ht="15.75" thickBot="1" x14ac:dyDescent="0.3">
      <c r="B701" s="189">
        <f t="shared" si="481"/>
        <v>55</v>
      </c>
      <c r="C701" s="130">
        <f t="shared" si="481"/>
        <v>38</v>
      </c>
      <c r="D701" s="130" t="b">
        <f>IF(AND('ANLAGE B6 Widerstandsfähigkeit '!$E$10="Schneelastzone 1 und 1a",'ANLAGE B6 Widerstandsfähigkeit '!$F$10=C701),B701)</f>
        <v>0</v>
      </c>
      <c r="E701" s="130">
        <f t="shared" ref="E701" si="596">E127</f>
        <v>48</v>
      </c>
      <c r="F701" s="141" t="b">
        <f>IF(AND('ANLAGE B6 Widerstandsfähigkeit '!$E$10="Schneelastzone 2 und 2a",'ANLAGE B6 Widerstandsfähigkeit '!$F$10=E701),B701)</f>
        <v>0</v>
      </c>
      <c r="G701" s="130">
        <f t="shared" ref="G701" si="597">G127</f>
        <v>58</v>
      </c>
      <c r="H701" s="141" t="b">
        <f>IF(AND('ANLAGE B6 Widerstandsfähigkeit '!$E$10="Schneelastzone 3",'ANLAGE B6 Widerstandsfähigkeit '!$F$10=G701),B701)</f>
        <v>0</v>
      </c>
    </row>
    <row r="702" spans="2:8" ht="15.75" thickBot="1" x14ac:dyDescent="0.3">
      <c r="B702" s="189">
        <f t="shared" si="481"/>
        <v>53.333333333333336</v>
      </c>
      <c r="C702" s="130">
        <f t="shared" si="481"/>
        <v>37</v>
      </c>
      <c r="D702" s="130" t="b">
        <f>IF(AND('ANLAGE B6 Widerstandsfähigkeit '!$E$10="Schneelastzone 1 und 1a",'ANLAGE B6 Widerstandsfähigkeit '!$F$10=C702),B702)</f>
        <v>0</v>
      </c>
      <c r="E702" s="130">
        <f t="shared" ref="E702" si="598">E128</f>
        <v>47</v>
      </c>
      <c r="F702" s="141" t="b">
        <f>IF(AND('ANLAGE B6 Widerstandsfähigkeit '!$E$10="Schneelastzone 2 und 2a",'ANLAGE B6 Widerstandsfähigkeit '!$F$10=E702),B702)</f>
        <v>0</v>
      </c>
      <c r="G702" s="130">
        <f t="shared" ref="G702" si="599">G128</f>
        <v>57</v>
      </c>
      <c r="H702" s="141" t="b">
        <f>IF(AND('ANLAGE B6 Widerstandsfähigkeit '!$E$10="Schneelastzone 3",'ANLAGE B6 Widerstandsfähigkeit '!$F$10=G702),B702)</f>
        <v>0</v>
      </c>
    </row>
    <row r="703" spans="2:8" ht="15.75" thickBot="1" x14ac:dyDescent="0.3">
      <c r="B703" s="189">
        <f t="shared" si="481"/>
        <v>51.666666666666664</v>
      </c>
      <c r="C703" s="130">
        <f t="shared" si="481"/>
        <v>36</v>
      </c>
      <c r="D703" s="130" t="b">
        <f>IF(AND('ANLAGE B6 Widerstandsfähigkeit '!$E$10="Schneelastzone 1 und 1a",'ANLAGE B6 Widerstandsfähigkeit '!$F$10=C703),B703)</f>
        <v>0</v>
      </c>
      <c r="E703" s="130">
        <f t="shared" ref="E703" si="600">E129</f>
        <v>46</v>
      </c>
      <c r="F703" s="141" t="b">
        <f>IF(AND('ANLAGE B6 Widerstandsfähigkeit '!$E$10="Schneelastzone 2 und 2a",'ANLAGE B6 Widerstandsfähigkeit '!$F$10=E703),B703)</f>
        <v>0</v>
      </c>
      <c r="G703" s="130">
        <f t="shared" ref="G703" si="601">G129</f>
        <v>56</v>
      </c>
      <c r="H703" s="141" t="b">
        <f>IF(AND('ANLAGE B6 Widerstandsfähigkeit '!$E$10="Schneelastzone 3",'ANLAGE B6 Widerstandsfähigkeit '!$F$10=G703),B703)</f>
        <v>0</v>
      </c>
    </row>
    <row r="704" spans="2:8" ht="15.75" thickBot="1" x14ac:dyDescent="0.3">
      <c r="B704" s="138">
        <f t="shared" si="481"/>
        <v>50</v>
      </c>
      <c r="C704" s="139">
        <f t="shared" si="481"/>
        <v>35</v>
      </c>
      <c r="D704" s="130" t="b">
        <f>IF(AND('ANLAGE B6 Widerstandsfähigkeit '!$E$10="Schneelastzone 1 und 1a",'ANLAGE B6 Widerstandsfähigkeit '!$F$10=C704),B704)</f>
        <v>0</v>
      </c>
      <c r="E704" s="139">
        <f t="shared" ref="E704" si="602">E130</f>
        <v>45</v>
      </c>
      <c r="F704" s="141" t="b">
        <f>IF(AND('ANLAGE B6 Widerstandsfähigkeit '!$E$10="Schneelastzone 2 und 2a",'ANLAGE B6 Widerstandsfähigkeit '!$F$10=E704),B704)</f>
        <v>0</v>
      </c>
      <c r="G704" s="139">
        <f t="shared" ref="G704" si="603">G130</f>
        <v>55</v>
      </c>
      <c r="H704" s="141" t="b">
        <f>IF(AND('ANLAGE B6 Widerstandsfähigkeit '!$E$10="Schneelastzone 3",'ANLAGE B6 Widerstandsfähigkeit '!$F$10=G704),B704)</f>
        <v>0</v>
      </c>
    </row>
    <row r="705" spans="2:11" ht="15.75" thickBot="1" x14ac:dyDescent="0.3">
      <c r="B705" s="189">
        <f t="shared" si="481"/>
        <v>48.333333333333336</v>
      </c>
      <c r="C705" s="130">
        <f t="shared" si="481"/>
        <v>34</v>
      </c>
      <c r="D705" s="130" t="b">
        <f>IF(AND('ANLAGE B6 Widerstandsfähigkeit '!$E$10="Schneelastzone 1 und 1a",'ANLAGE B6 Widerstandsfähigkeit '!$F$10=C705),B705)</f>
        <v>0</v>
      </c>
      <c r="E705" s="130">
        <f t="shared" ref="E705" si="604">E131</f>
        <v>44</v>
      </c>
      <c r="F705" s="141" t="b">
        <f>IF(AND('ANLAGE B6 Widerstandsfähigkeit '!$E$10="Schneelastzone 2 und 2a",'ANLAGE B6 Widerstandsfähigkeit '!$F$10=E705),B705)</f>
        <v>0</v>
      </c>
      <c r="G705" s="130">
        <f t="shared" ref="G705" si="605">G131</f>
        <v>54</v>
      </c>
      <c r="H705" s="141" t="b">
        <f>IF(AND('ANLAGE B6 Widerstandsfähigkeit '!$E$10="Schneelastzone 3",'ANLAGE B6 Widerstandsfähigkeit '!$F$10=G705),B705)</f>
        <v>0</v>
      </c>
    </row>
    <row r="706" spans="2:11" ht="15.75" thickBot="1" x14ac:dyDescent="0.3">
      <c r="B706" s="189">
        <f t="shared" si="481"/>
        <v>46.666666666666671</v>
      </c>
      <c r="C706" s="130">
        <f t="shared" si="481"/>
        <v>33</v>
      </c>
      <c r="D706" s="130" t="b">
        <f>IF(AND('ANLAGE B6 Widerstandsfähigkeit '!$E$10="Schneelastzone 1 und 1a",'ANLAGE B6 Widerstandsfähigkeit '!$F$10=C706),B706)</f>
        <v>0</v>
      </c>
      <c r="E706" s="130">
        <f t="shared" ref="E706" si="606">E132</f>
        <v>43</v>
      </c>
      <c r="F706" s="141" t="b">
        <f>IF(AND('ANLAGE B6 Widerstandsfähigkeit '!$E$10="Schneelastzone 2 und 2a",'ANLAGE B6 Widerstandsfähigkeit '!$F$10=E706),B706)</f>
        <v>0</v>
      </c>
      <c r="G706" s="130">
        <f t="shared" ref="G706" si="607">G132</f>
        <v>53</v>
      </c>
      <c r="H706" s="141" t="b">
        <f>IF(AND('ANLAGE B6 Widerstandsfähigkeit '!$E$10="Schneelastzone 3",'ANLAGE B6 Widerstandsfähigkeit '!$F$10=G706),B706)</f>
        <v>0</v>
      </c>
    </row>
    <row r="707" spans="2:11" ht="15.75" thickBot="1" x14ac:dyDescent="0.3">
      <c r="B707" s="189">
        <f t="shared" si="481"/>
        <v>45</v>
      </c>
      <c r="C707" s="130">
        <f t="shared" si="481"/>
        <v>32</v>
      </c>
      <c r="D707" s="130" t="b">
        <f>IF(AND('ANLAGE B6 Widerstandsfähigkeit '!$E$10="Schneelastzone 1 und 1a",'ANLAGE B6 Widerstandsfähigkeit '!$F$10=C707),B707)</f>
        <v>0</v>
      </c>
      <c r="E707" s="130">
        <f t="shared" ref="E707" si="608">E133</f>
        <v>42</v>
      </c>
      <c r="F707" s="141" t="b">
        <f>IF(AND('ANLAGE B6 Widerstandsfähigkeit '!$E$10="Schneelastzone 2 und 2a",'ANLAGE B6 Widerstandsfähigkeit '!$F$10=E707),B707)</f>
        <v>0</v>
      </c>
      <c r="G707" s="130">
        <f t="shared" ref="G707" si="609">G133</f>
        <v>52</v>
      </c>
      <c r="H707" s="141" t="b">
        <f>IF(AND('ANLAGE B6 Widerstandsfähigkeit '!$E$10="Schneelastzone 3",'ANLAGE B6 Widerstandsfähigkeit '!$F$10=G707),B707)</f>
        <v>0</v>
      </c>
    </row>
    <row r="708" spans="2:11" ht="15.75" thickBot="1" x14ac:dyDescent="0.3">
      <c r="B708" s="189">
        <f t="shared" ref="B708:G739" si="610">B134</f>
        <v>43.333333333333336</v>
      </c>
      <c r="C708" s="130">
        <f t="shared" ref="C708" si="611">C134</f>
        <v>31</v>
      </c>
      <c r="D708" s="130" t="b">
        <f>IF(AND('ANLAGE B6 Widerstandsfähigkeit '!$E$10="Schneelastzone 1 und 1a",'ANLAGE B6 Widerstandsfähigkeit '!$F$10=C708),B708)</f>
        <v>0</v>
      </c>
      <c r="E708" s="130">
        <f t="shared" ref="E708" si="612">E134</f>
        <v>41</v>
      </c>
      <c r="F708" s="141" t="b">
        <f>IF(AND('ANLAGE B6 Widerstandsfähigkeit '!$E$10="Schneelastzone 2 und 2a",'ANLAGE B6 Widerstandsfähigkeit '!$F$10=E708),B708)</f>
        <v>0</v>
      </c>
      <c r="G708" s="130">
        <f t="shared" ref="G708" si="613">G134</f>
        <v>51</v>
      </c>
      <c r="H708" s="141" t="b">
        <f>IF(AND('ANLAGE B6 Widerstandsfähigkeit '!$E$10="Schneelastzone 3",'ANLAGE B6 Widerstandsfähigkeit '!$F$10=G708),B708)</f>
        <v>0</v>
      </c>
    </row>
    <row r="709" spans="2:11" ht="15.75" thickBot="1" x14ac:dyDescent="0.3">
      <c r="B709" s="189">
        <f t="shared" si="610"/>
        <v>41.666666666666671</v>
      </c>
      <c r="C709" s="130">
        <f t="shared" ref="C709" si="614">C135</f>
        <v>30</v>
      </c>
      <c r="D709" s="130" t="b">
        <f>IF(AND('ANLAGE B6 Widerstandsfähigkeit '!$E$10="Schneelastzone 1 und 1a",'ANLAGE B6 Widerstandsfähigkeit '!$F$10=C709),B709)</f>
        <v>0</v>
      </c>
      <c r="E709" s="130">
        <f t="shared" ref="E709" si="615">E135</f>
        <v>40</v>
      </c>
      <c r="F709" s="141" t="b">
        <f>IF(AND('ANLAGE B6 Widerstandsfähigkeit '!$E$10="Schneelastzone 2 und 2a",'ANLAGE B6 Widerstandsfähigkeit '!$F$10=E709),B709)</f>
        <v>0</v>
      </c>
      <c r="G709" s="130">
        <f t="shared" ref="G709" si="616">G135</f>
        <v>50</v>
      </c>
      <c r="H709" s="141" t="b">
        <f>IF(AND('ANLAGE B6 Widerstandsfähigkeit '!$E$10="Schneelastzone 3",'ANLAGE B6 Widerstandsfähigkeit '!$F$10=G709),B709)</f>
        <v>0</v>
      </c>
      <c r="I709" s="147"/>
      <c r="J709" s="147"/>
      <c r="K709" s="147"/>
    </row>
    <row r="710" spans="2:11" ht="15.75" thickBot="1" x14ac:dyDescent="0.3">
      <c r="B710" s="189">
        <f t="shared" si="610"/>
        <v>40</v>
      </c>
      <c r="C710" s="130">
        <f t="shared" ref="C710" si="617">C136</f>
        <v>29</v>
      </c>
      <c r="D710" s="130" t="b">
        <f>IF(AND('ANLAGE B6 Widerstandsfähigkeit '!$E$10="Schneelastzone 1 und 1a",'ANLAGE B6 Widerstandsfähigkeit '!$F$10=C710),B710)</f>
        <v>0</v>
      </c>
      <c r="E710" s="130">
        <f t="shared" ref="E710" si="618">E136</f>
        <v>39</v>
      </c>
      <c r="F710" s="141" t="b">
        <f>IF(AND('ANLAGE B6 Widerstandsfähigkeit '!$E$10="Schneelastzone 2 und 2a",'ANLAGE B6 Widerstandsfähigkeit '!$F$10=E710),B710)</f>
        <v>0</v>
      </c>
      <c r="G710" s="130">
        <f t="shared" ref="G710" si="619">G136</f>
        <v>49</v>
      </c>
      <c r="H710" s="141" t="b">
        <f>IF(AND('ANLAGE B6 Widerstandsfähigkeit '!$E$10="Schneelastzone 3",'ANLAGE B6 Widerstandsfähigkeit '!$F$10=G710),B710)</f>
        <v>0</v>
      </c>
      <c r="I710" s="147"/>
      <c r="J710" s="147"/>
      <c r="K710" s="147"/>
    </row>
    <row r="711" spans="2:11" ht="15.75" thickBot="1" x14ac:dyDescent="0.3">
      <c r="B711" s="189">
        <f t="shared" si="610"/>
        <v>38.333333333333336</v>
      </c>
      <c r="C711" s="130">
        <f t="shared" ref="C711" si="620">C137</f>
        <v>28</v>
      </c>
      <c r="D711" s="130" t="b">
        <f>IF(AND('ANLAGE B6 Widerstandsfähigkeit '!$E$10="Schneelastzone 1 und 1a",'ANLAGE B6 Widerstandsfähigkeit '!$F$10=C711),B711)</f>
        <v>0</v>
      </c>
      <c r="E711" s="130">
        <f t="shared" ref="E711" si="621">E137</f>
        <v>38</v>
      </c>
      <c r="F711" s="141" t="b">
        <f>IF(AND('ANLAGE B6 Widerstandsfähigkeit '!$E$10="Schneelastzone 2 und 2a",'ANLAGE B6 Widerstandsfähigkeit '!$F$10=E711),B711)</f>
        <v>0</v>
      </c>
      <c r="G711" s="130">
        <f t="shared" ref="G711" si="622">G137</f>
        <v>48</v>
      </c>
      <c r="H711" s="141" t="b">
        <f>IF(AND('ANLAGE B6 Widerstandsfähigkeit '!$E$10="Schneelastzone 3",'ANLAGE B6 Widerstandsfähigkeit '!$F$10=G711),B711)</f>
        <v>0</v>
      </c>
      <c r="I711" s="147"/>
      <c r="J711" s="147"/>
      <c r="K711" s="147"/>
    </row>
    <row r="712" spans="2:11" ht="15.75" thickBot="1" x14ac:dyDescent="0.3">
      <c r="B712" s="189">
        <f t="shared" si="610"/>
        <v>36.666666666666671</v>
      </c>
      <c r="C712" s="130">
        <f t="shared" ref="C712" si="623">C138</f>
        <v>27</v>
      </c>
      <c r="D712" s="130" t="b">
        <f>IF(AND('ANLAGE B6 Widerstandsfähigkeit '!$E$10="Schneelastzone 1 und 1a",'ANLAGE B6 Widerstandsfähigkeit '!$F$10=C712),B712)</f>
        <v>0</v>
      </c>
      <c r="E712" s="130">
        <f t="shared" ref="E712" si="624">E138</f>
        <v>37</v>
      </c>
      <c r="F712" s="141" t="b">
        <f>IF(AND('ANLAGE B6 Widerstandsfähigkeit '!$E$10="Schneelastzone 2 und 2a",'ANLAGE B6 Widerstandsfähigkeit '!$F$10=E712),B712)</f>
        <v>0</v>
      </c>
      <c r="G712" s="130">
        <f t="shared" ref="G712" si="625">G138</f>
        <v>47</v>
      </c>
      <c r="H712" s="141" t="b">
        <f>IF(AND('ANLAGE B6 Widerstandsfähigkeit '!$E$10="Schneelastzone 3",'ANLAGE B6 Widerstandsfähigkeit '!$F$10=G712),B712)</f>
        <v>0</v>
      </c>
      <c r="I712" s="147"/>
      <c r="J712" s="147"/>
      <c r="K712" s="147"/>
    </row>
    <row r="713" spans="2:11" ht="15.75" thickBot="1" x14ac:dyDescent="0.3">
      <c r="B713" s="189">
        <f t="shared" si="610"/>
        <v>35</v>
      </c>
      <c r="C713" s="130">
        <f t="shared" ref="C713" si="626">C139</f>
        <v>26</v>
      </c>
      <c r="D713" s="130" t="b">
        <f>IF(AND('ANLAGE B6 Widerstandsfähigkeit '!$E$10="Schneelastzone 1 und 1a",'ANLAGE B6 Widerstandsfähigkeit '!$F$10=C713),B713)</f>
        <v>0</v>
      </c>
      <c r="E713" s="130">
        <f t="shared" ref="E713" si="627">E139</f>
        <v>36</v>
      </c>
      <c r="F713" s="141" t="b">
        <f>IF(AND('ANLAGE B6 Widerstandsfähigkeit '!$E$10="Schneelastzone 2 und 2a",'ANLAGE B6 Widerstandsfähigkeit '!$F$10=E713),B713)</f>
        <v>0</v>
      </c>
      <c r="G713" s="130">
        <f t="shared" ref="G713" si="628">G139</f>
        <v>46</v>
      </c>
      <c r="H713" s="141" t="b">
        <f>IF(AND('ANLAGE B6 Widerstandsfähigkeit '!$E$10="Schneelastzone 3",'ANLAGE B6 Widerstandsfähigkeit '!$F$10=G713),B713)</f>
        <v>0</v>
      </c>
      <c r="I713" s="147"/>
      <c r="J713" s="147"/>
      <c r="K713" s="147"/>
    </row>
    <row r="714" spans="2:11" ht="15.75" thickBot="1" x14ac:dyDescent="0.3">
      <c r="B714" s="189">
        <f t="shared" si="610"/>
        <v>33.333333333333336</v>
      </c>
      <c r="C714" s="130">
        <f t="shared" ref="C714" si="629">C140</f>
        <v>25</v>
      </c>
      <c r="D714" s="130" t="b">
        <f>IF(AND('ANLAGE B6 Widerstandsfähigkeit '!$E$10="Schneelastzone 1 und 1a",'ANLAGE B6 Widerstandsfähigkeit '!$F$10=C714),B714)</f>
        <v>0</v>
      </c>
      <c r="E714" s="130">
        <f t="shared" ref="E714" si="630">E140</f>
        <v>35</v>
      </c>
      <c r="F714" s="141" t="b">
        <f>IF(AND('ANLAGE B6 Widerstandsfähigkeit '!$E$10="Schneelastzone 2 und 2a",'ANLAGE B6 Widerstandsfähigkeit '!$F$10=E714),B714)</f>
        <v>0</v>
      </c>
      <c r="G714" s="130">
        <f t="shared" ref="G714" si="631">G140</f>
        <v>45</v>
      </c>
      <c r="H714" s="141" t="b">
        <f>IF(AND('ANLAGE B6 Widerstandsfähigkeit '!$E$10="Schneelastzone 3",'ANLAGE B6 Widerstandsfähigkeit '!$F$10=G714),B714)</f>
        <v>0</v>
      </c>
      <c r="I714" s="147"/>
      <c r="J714" s="147"/>
      <c r="K714" s="147"/>
    </row>
    <row r="715" spans="2:11" ht="15.75" thickBot="1" x14ac:dyDescent="0.3">
      <c r="B715" s="189">
        <f t="shared" si="610"/>
        <v>31.666666666666668</v>
      </c>
      <c r="C715" s="130">
        <f t="shared" ref="C715" si="632">C141</f>
        <v>24</v>
      </c>
      <c r="D715" s="130" t="b">
        <f>IF(AND('ANLAGE B6 Widerstandsfähigkeit '!$E$10="Schneelastzone 1 und 1a",'ANLAGE B6 Widerstandsfähigkeit '!$F$10=C715),B715)</f>
        <v>0</v>
      </c>
      <c r="E715" s="130">
        <f t="shared" ref="E715" si="633">E141</f>
        <v>34</v>
      </c>
      <c r="F715" s="141" t="b">
        <f>IF(AND('ANLAGE B6 Widerstandsfähigkeit '!$E$10="Schneelastzone 2 und 2a",'ANLAGE B6 Widerstandsfähigkeit '!$F$10=E715),B715)</f>
        <v>0</v>
      </c>
      <c r="G715" s="130">
        <f t="shared" ref="G715" si="634">G141</f>
        <v>44</v>
      </c>
      <c r="H715" s="141" t="b">
        <f>IF(AND('ANLAGE B6 Widerstandsfähigkeit '!$E$10="Schneelastzone 3",'ANLAGE B6 Widerstandsfähigkeit '!$F$10=G715),B715)</f>
        <v>0</v>
      </c>
      <c r="I715" s="147"/>
      <c r="J715" s="147"/>
      <c r="K715" s="147"/>
    </row>
    <row r="716" spans="2:11" ht="15.75" thickBot="1" x14ac:dyDescent="0.3">
      <c r="B716" s="189">
        <f t="shared" si="610"/>
        <v>30</v>
      </c>
      <c r="C716" s="130">
        <f t="shared" ref="C716" si="635">C142</f>
        <v>23</v>
      </c>
      <c r="D716" s="130" t="b">
        <f>IF(AND('ANLAGE B6 Widerstandsfähigkeit '!$E$10="Schneelastzone 1 und 1a",'ANLAGE B6 Widerstandsfähigkeit '!$F$10=C716),B716)</f>
        <v>0</v>
      </c>
      <c r="E716" s="130">
        <f t="shared" ref="E716" si="636">E142</f>
        <v>33</v>
      </c>
      <c r="F716" s="141" t="b">
        <f>IF(AND('ANLAGE B6 Widerstandsfähigkeit '!$E$10="Schneelastzone 2 und 2a",'ANLAGE B6 Widerstandsfähigkeit '!$F$10=E716),B716)</f>
        <v>0</v>
      </c>
      <c r="G716" s="130">
        <f t="shared" ref="G716" si="637">G142</f>
        <v>43</v>
      </c>
      <c r="H716" s="141" t="b">
        <f>IF(AND('ANLAGE B6 Widerstandsfähigkeit '!$E$10="Schneelastzone 3",'ANLAGE B6 Widerstandsfähigkeit '!$F$10=G716),B716)</f>
        <v>0</v>
      </c>
      <c r="I716" s="147"/>
      <c r="J716" s="147"/>
      <c r="K716" s="147"/>
    </row>
    <row r="717" spans="2:11" ht="15.75" thickBot="1" x14ac:dyDescent="0.3">
      <c r="B717" s="189">
        <f t="shared" si="610"/>
        <v>28.333333333333332</v>
      </c>
      <c r="C717" s="130">
        <f t="shared" ref="C717" si="638">C143</f>
        <v>22</v>
      </c>
      <c r="D717" s="130" t="b">
        <f>IF(AND('ANLAGE B6 Widerstandsfähigkeit '!$E$10="Schneelastzone 1 und 1a",'ANLAGE B6 Widerstandsfähigkeit '!$F$10=C717),B717)</f>
        <v>0</v>
      </c>
      <c r="E717" s="130">
        <f t="shared" ref="E717" si="639">E143</f>
        <v>32</v>
      </c>
      <c r="F717" s="141" t="b">
        <f>IF(AND('ANLAGE B6 Widerstandsfähigkeit '!$E$10="Schneelastzone 2 und 2a",'ANLAGE B6 Widerstandsfähigkeit '!$F$10=E717),B717)</f>
        <v>0</v>
      </c>
      <c r="G717" s="130">
        <f t="shared" ref="G717" si="640">G143</f>
        <v>42</v>
      </c>
      <c r="H717" s="141" t="b">
        <f>IF(AND('ANLAGE B6 Widerstandsfähigkeit '!$E$10="Schneelastzone 3",'ANLAGE B6 Widerstandsfähigkeit '!$F$10=G717),B717)</f>
        <v>0</v>
      </c>
      <c r="I717" s="147"/>
      <c r="J717" s="147"/>
      <c r="K717" s="147"/>
    </row>
    <row r="718" spans="2:11" ht="15.75" thickBot="1" x14ac:dyDescent="0.3">
      <c r="B718" s="189">
        <f t="shared" si="610"/>
        <v>26.666666666666668</v>
      </c>
      <c r="C718" s="130">
        <f t="shared" ref="C718" si="641">C144</f>
        <v>21</v>
      </c>
      <c r="D718" s="130" t="b">
        <f>IF(AND('ANLAGE B6 Widerstandsfähigkeit '!$E$10="Schneelastzone 1 und 1a",'ANLAGE B6 Widerstandsfähigkeit '!$F$10=C718),B718)</f>
        <v>0</v>
      </c>
      <c r="E718" s="130">
        <f t="shared" ref="E718" si="642">E144</f>
        <v>31</v>
      </c>
      <c r="F718" s="141" t="b">
        <f>IF(AND('ANLAGE B6 Widerstandsfähigkeit '!$E$10="Schneelastzone 2 und 2a",'ANLAGE B6 Widerstandsfähigkeit '!$F$10=E718),B718)</f>
        <v>0</v>
      </c>
      <c r="G718" s="130">
        <f t="shared" ref="G718" si="643">G144</f>
        <v>41</v>
      </c>
      <c r="H718" s="141" t="b">
        <f>IF(AND('ANLAGE B6 Widerstandsfähigkeit '!$E$10="Schneelastzone 3",'ANLAGE B6 Widerstandsfähigkeit '!$F$10=G718),B718)</f>
        <v>0</v>
      </c>
      <c r="I718" s="147"/>
      <c r="J718" s="147"/>
      <c r="K718" s="147"/>
    </row>
    <row r="719" spans="2:11" ht="15.75" thickBot="1" x14ac:dyDescent="0.3">
      <c r="B719" s="138">
        <f t="shared" si="610"/>
        <v>25</v>
      </c>
      <c r="C719" s="139">
        <f t="shared" ref="C719" si="644">C145</f>
        <v>20</v>
      </c>
      <c r="D719" s="130" t="b">
        <f>IF(AND('ANLAGE B6 Widerstandsfähigkeit '!$E$10="Schneelastzone 1 und 1a",'ANLAGE B6 Widerstandsfähigkeit '!$F$10=C719),B719)</f>
        <v>0</v>
      </c>
      <c r="E719" s="139">
        <f t="shared" ref="E719" si="645">E145</f>
        <v>30</v>
      </c>
      <c r="F719" s="141" t="b">
        <f>IF(AND('ANLAGE B6 Widerstandsfähigkeit '!$E$10="Schneelastzone 2 und 2a",'ANLAGE B6 Widerstandsfähigkeit '!$F$10=E719),B719)</f>
        <v>0</v>
      </c>
      <c r="G719" s="139">
        <f t="shared" ref="G719" si="646">G145</f>
        <v>40</v>
      </c>
      <c r="H719" s="141" t="b">
        <f>IF(AND('ANLAGE B6 Widerstandsfähigkeit '!$E$10="Schneelastzone 3",'ANLAGE B6 Widerstandsfähigkeit '!$F$10=G719),B719)</f>
        <v>0</v>
      </c>
      <c r="I719" s="147"/>
      <c r="J719" s="147"/>
      <c r="K719" s="147"/>
    </row>
    <row r="720" spans="2:11" ht="15.75" thickBot="1" x14ac:dyDescent="0.3">
      <c r="B720" s="131">
        <f t="shared" si="610"/>
        <v>23.5</v>
      </c>
      <c r="C720" s="130">
        <f t="shared" ref="C720" si="647">C146</f>
        <v>19</v>
      </c>
      <c r="D720" s="130" t="b">
        <f>IF(AND('ANLAGE B6 Widerstandsfähigkeit '!$E$10="Schneelastzone 1 und 1a",'ANLAGE B6 Widerstandsfähigkeit '!$F$10=C720),B720)</f>
        <v>0</v>
      </c>
      <c r="E720" s="130">
        <f t="shared" ref="E720" si="648">E146</f>
        <v>29</v>
      </c>
      <c r="F720" s="141" t="b">
        <f>IF(AND('ANLAGE B6 Widerstandsfähigkeit '!$E$10="Schneelastzone 2 und 2a",'ANLAGE B6 Widerstandsfähigkeit '!$F$10=E720),B720)</f>
        <v>0</v>
      </c>
      <c r="G720" s="130">
        <f t="shared" ref="G720" si="649">G146</f>
        <v>39</v>
      </c>
      <c r="H720" s="141" t="b">
        <f>IF(AND('ANLAGE B6 Widerstandsfähigkeit '!$E$10="Schneelastzone 3",'ANLAGE B6 Widerstandsfähigkeit '!$F$10=G720),B720)</f>
        <v>0</v>
      </c>
      <c r="I720" s="147"/>
      <c r="J720" s="147"/>
      <c r="K720" s="147"/>
    </row>
    <row r="721" spans="2:12" ht="15.75" thickBot="1" x14ac:dyDescent="0.3">
      <c r="B721" s="131">
        <f t="shared" si="610"/>
        <v>22</v>
      </c>
      <c r="C721" s="130">
        <f t="shared" ref="C721" si="650">C147</f>
        <v>18</v>
      </c>
      <c r="D721" s="130" t="b">
        <f>IF(AND('ANLAGE B6 Widerstandsfähigkeit '!$E$10="Schneelastzone 1 und 1a",'ANLAGE B6 Widerstandsfähigkeit '!$F$10=C721),B721)</f>
        <v>0</v>
      </c>
      <c r="E721" s="130">
        <f t="shared" ref="E721" si="651">E147</f>
        <v>28</v>
      </c>
      <c r="F721" s="141" t="b">
        <f>IF(AND('ANLAGE B6 Widerstandsfähigkeit '!$E$10="Schneelastzone 2 und 2a",'ANLAGE B6 Widerstandsfähigkeit '!$F$10=E721),B721)</f>
        <v>0</v>
      </c>
      <c r="G721" s="130">
        <f t="shared" ref="G721" si="652">G147</f>
        <v>38</v>
      </c>
      <c r="H721" s="141" t="b">
        <f>IF(AND('ANLAGE B6 Widerstandsfähigkeit '!$E$10="Schneelastzone 3",'ANLAGE B6 Widerstandsfähigkeit '!$F$10=G721),B721)</f>
        <v>0</v>
      </c>
      <c r="I721" s="147"/>
      <c r="J721" s="147"/>
      <c r="K721" s="147"/>
    </row>
    <row r="722" spans="2:12" ht="15.75" thickBot="1" x14ac:dyDescent="0.3">
      <c r="B722" s="131">
        <f t="shared" si="610"/>
        <v>20.5</v>
      </c>
      <c r="C722" s="130">
        <f t="shared" ref="C722" si="653">C148</f>
        <v>17</v>
      </c>
      <c r="D722" s="130" t="b">
        <f>IF(AND('ANLAGE B6 Widerstandsfähigkeit '!$E$10="Schneelastzone 1 und 1a",'ANLAGE B6 Widerstandsfähigkeit '!$F$10=C722),B722)</f>
        <v>0</v>
      </c>
      <c r="E722" s="130">
        <f t="shared" ref="E722" si="654">E148</f>
        <v>27</v>
      </c>
      <c r="F722" s="141" t="b">
        <f>IF(AND('ANLAGE B6 Widerstandsfähigkeit '!$E$10="Schneelastzone 2 und 2a",'ANLAGE B6 Widerstandsfähigkeit '!$F$10=E722),B722)</f>
        <v>0</v>
      </c>
      <c r="G722" s="130">
        <f t="shared" ref="G722" si="655">G148</f>
        <v>37</v>
      </c>
      <c r="H722" s="141" t="b">
        <f>IF(AND('ANLAGE B6 Widerstandsfähigkeit '!$E$10="Schneelastzone 3",'ANLAGE B6 Widerstandsfähigkeit '!$F$10=G722),B722)</f>
        <v>0</v>
      </c>
      <c r="I722" s="147"/>
      <c r="J722" s="147"/>
      <c r="K722" s="147"/>
    </row>
    <row r="723" spans="2:12" ht="15.75" thickBot="1" x14ac:dyDescent="0.3">
      <c r="B723" s="131">
        <f t="shared" si="610"/>
        <v>19</v>
      </c>
      <c r="C723" s="130">
        <f t="shared" ref="C723" si="656">C149</f>
        <v>16</v>
      </c>
      <c r="D723" s="130" t="b">
        <f>IF(AND('ANLAGE B6 Widerstandsfähigkeit '!$E$10="Schneelastzone 1 und 1a",'ANLAGE B6 Widerstandsfähigkeit '!$F$10=C723),B723)</f>
        <v>0</v>
      </c>
      <c r="E723" s="130">
        <f t="shared" ref="E723" si="657">E149</f>
        <v>26</v>
      </c>
      <c r="F723" s="141" t="b">
        <f>IF(AND('ANLAGE B6 Widerstandsfähigkeit '!$E$10="Schneelastzone 2 und 2a",'ANLAGE B6 Widerstandsfähigkeit '!$F$10=E723),B723)</f>
        <v>0</v>
      </c>
      <c r="G723" s="130">
        <f t="shared" ref="G723" si="658">G149</f>
        <v>36</v>
      </c>
      <c r="H723" s="141" t="b">
        <f>IF(AND('ANLAGE B6 Widerstandsfähigkeit '!$E$10="Schneelastzone 3",'ANLAGE B6 Widerstandsfähigkeit '!$F$10=G723),B723)</f>
        <v>0</v>
      </c>
      <c r="I723" s="147"/>
      <c r="J723" s="147"/>
      <c r="K723" s="147"/>
    </row>
    <row r="724" spans="2:12" ht="15.75" thickBot="1" x14ac:dyDescent="0.3">
      <c r="B724" s="131">
        <f t="shared" si="610"/>
        <v>17.5</v>
      </c>
      <c r="C724" s="130">
        <f t="shared" ref="C724" si="659">C150</f>
        <v>15</v>
      </c>
      <c r="D724" s="130" t="b">
        <f>IF(AND('ANLAGE B6 Widerstandsfähigkeit '!$E$10="Schneelastzone 1 und 1a",'ANLAGE B6 Widerstandsfähigkeit '!$F$10=C724),B724)</f>
        <v>0</v>
      </c>
      <c r="E724" s="130">
        <f t="shared" ref="E724" si="660">E150</f>
        <v>25</v>
      </c>
      <c r="F724" s="141" t="b">
        <f>IF(AND('ANLAGE B6 Widerstandsfähigkeit '!$E$10="Schneelastzone 2 und 2a",'ANLAGE B6 Widerstandsfähigkeit '!$F$10=E724),B724)</f>
        <v>0</v>
      </c>
      <c r="G724" s="130">
        <f t="shared" ref="G724" si="661">G150</f>
        <v>35</v>
      </c>
      <c r="H724" s="141" t="b">
        <f>IF(AND('ANLAGE B6 Widerstandsfähigkeit '!$E$10="Schneelastzone 3",'ANLAGE B6 Widerstandsfähigkeit '!$F$10=G724),B724)</f>
        <v>0</v>
      </c>
      <c r="I724" s="147"/>
      <c r="J724" s="147"/>
      <c r="K724" s="147"/>
    </row>
    <row r="725" spans="2:12" ht="15.75" thickBot="1" x14ac:dyDescent="0.3">
      <c r="B725" s="131">
        <f t="shared" si="610"/>
        <v>16</v>
      </c>
      <c r="C725" s="130">
        <f t="shared" ref="C725" si="662">C151</f>
        <v>14</v>
      </c>
      <c r="D725" s="130" t="b">
        <f>IF(AND('ANLAGE B6 Widerstandsfähigkeit '!$E$10="Schneelastzone 1 und 1a",'ANLAGE B6 Widerstandsfähigkeit '!$F$10=C725),B725)</f>
        <v>0</v>
      </c>
      <c r="E725" s="130">
        <f t="shared" ref="E725" si="663">E151</f>
        <v>24</v>
      </c>
      <c r="F725" s="141" t="b">
        <f>IF(AND('ANLAGE B6 Widerstandsfähigkeit '!$E$10="Schneelastzone 2 und 2a",'ANLAGE B6 Widerstandsfähigkeit '!$F$10=E725),B725)</f>
        <v>0</v>
      </c>
      <c r="G725" s="130">
        <f t="shared" ref="G725" si="664">G151</f>
        <v>34</v>
      </c>
      <c r="H725" s="141" t="b">
        <f>IF(AND('ANLAGE B6 Widerstandsfähigkeit '!$E$10="Schneelastzone 3",'ANLAGE B6 Widerstandsfähigkeit '!$F$10=G725),B725)</f>
        <v>0</v>
      </c>
      <c r="I725" s="147"/>
      <c r="J725" s="147"/>
      <c r="K725" s="147"/>
    </row>
    <row r="726" spans="2:12" ht="15.75" thickBot="1" x14ac:dyDescent="0.3">
      <c r="B726" s="131">
        <f t="shared" si="610"/>
        <v>14.5</v>
      </c>
      <c r="C726" s="130">
        <f t="shared" ref="C726" si="665">C152</f>
        <v>13</v>
      </c>
      <c r="D726" s="130" t="b">
        <f>IF(AND('ANLAGE B6 Widerstandsfähigkeit '!$E$10="Schneelastzone 1 und 1a",'ANLAGE B6 Widerstandsfähigkeit '!$F$10=C726),B726)</f>
        <v>0</v>
      </c>
      <c r="E726" s="130">
        <f t="shared" ref="E726" si="666">E152</f>
        <v>23</v>
      </c>
      <c r="F726" s="141" t="b">
        <f>IF(AND('ANLAGE B6 Widerstandsfähigkeit '!$E$10="Schneelastzone 2 und 2a",'ANLAGE B6 Widerstandsfähigkeit '!$F$10=E726),B726)</f>
        <v>0</v>
      </c>
      <c r="G726" s="130">
        <f t="shared" ref="G726" si="667">G152</f>
        <v>33</v>
      </c>
      <c r="H726" s="141" t="b">
        <f>IF(AND('ANLAGE B6 Widerstandsfähigkeit '!$E$10="Schneelastzone 3",'ANLAGE B6 Widerstandsfähigkeit '!$F$10=G726),B726)</f>
        <v>0</v>
      </c>
      <c r="I726" s="147"/>
      <c r="J726" s="147"/>
      <c r="K726" s="147"/>
    </row>
    <row r="727" spans="2:12" ht="15.75" thickBot="1" x14ac:dyDescent="0.3">
      <c r="B727" s="131">
        <f t="shared" si="610"/>
        <v>13</v>
      </c>
      <c r="C727" s="130">
        <f t="shared" ref="C727" si="668">C153</f>
        <v>12</v>
      </c>
      <c r="D727" s="130" t="b">
        <f>IF(AND('ANLAGE B6 Widerstandsfähigkeit '!$E$10="Schneelastzone 1 und 1a",'ANLAGE B6 Widerstandsfähigkeit '!$F$10=C727),B727)</f>
        <v>0</v>
      </c>
      <c r="E727" s="130">
        <f t="shared" ref="E727" si="669">E153</f>
        <v>22</v>
      </c>
      <c r="F727" s="141" t="b">
        <f>IF(AND('ANLAGE B6 Widerstandsfähigkeit '!$E$10="Schneelastzone 2 und 2a",'ANLAGE B6 Widerstandsfähigkeit '!$F$10=E727),B727)</f>
        <v>0</v>
      </c>
      <c r="G727" s="130">
        <f t="shared" ref="G727" si="670">G153</f>
        <v>32</v>
      </c>
      <c r="H727" s="141" t="b">
        <f>IF(AND('ANLAGE B6 Widerstandsfähigkeit '!$E$10="Schneelastzone 3",'ANLAGE B6 Widerstandsfähigkeit '!$F$10=G727),B727)</f>
        <v>0</v>
      </c>
      <c r="I727" s="147"/>
      <c r="J727" s="147"/>
      <c r="K727" s="147"/>
    </row>
    <row r="728" spans="2:12" ht="15.75" thickBot="1" x14ac:dyDescent="0.3">
      <c r="B728" s="131">
        <f t="shared" si="610"/>
        <v>11.5</v>
      </c>
      <c r="C728" s="130">
        <f t="shared" ref="C728" si="671">C154</f>
        <v>11</v>
      </c>
      <c r="D728" s="130" t="b">
        <f>IF(AND('ANLAGE B6 Widerstandsfähigkeit '!$E$10="Schneelastzone 1 und 1a",'ANLAGE B6 Widerstandsfähigkeit '!$F$10=C728),B728)</f>
        <v>0</v>
      </c>
      <c r="E728" s="130">
        <f t="shared" ref="E728" si="672">E154</f>
        <v>21</v>
      </c>
      <c r="F728" s="141" t="b">
        <f>IF(AND('ANLAGE B6 Widerstandsfähigkeit '!$E$10="Schneelastzone 2 und 2a",'ANLAGE B6 Widerstandsfähigkeit '!$F$10=E728),B728)</f>
        <v>0</v>
      </c>
      <c r="G728" s="130">
        <f t="shared" ref="G728" si="673">G154</f>
        <v>31</v>
      </c>
      <c r="H728" s="141" t="b">
        <f>IF(AND('ANLAGE B6 Widerstandsfähigkeit '!$E$10="Schneelastzone 3",'ANLAGE B6 Widerstandsfähigkeit '!$F$10=G728),B728)</f>
        <v>0</v>
      </c>
      <c r="I728" s="147"/>
      <c r="J728" s="147"/>
      <c r="K728" s="147"/>
    </row>
    <row r="729" spans="2:12" ht="15.75" thickBot="1" x14ac:dyDescent="0.3">
      <c r="B729" s="198">
        <f t="shared" si="610"/>
        <v>10</v>
      </c>
      <c r="C729" s="199">
        <f t="shared" ref="C729" si="674">C155</f>
        <v>10</v>
      </c>
      <c r="D729" s="130" t="b">
        <f>IF(AND('ANLAGE B6 Widerstandsfähigkeit '!$E$10="Schneelastzone 1 und 1a",'ANLAGE B6 Widerstandsfähigkeit '!$F$10=C729),B729)</f>
        <v>0</v>
      </c>
      <c r="E729" s="199">
        <f t="shared" ref="E729" si="675">E155</f>
        <v>20</v>
      </c>
      <c r="F729" s="141" t="b">
        <f>IF(AND('ANLAGE B6 Widerstandsfähigkeit '!$E$10="Schneelastzone 2 und 2a",'ANLAGE B6 Widerstandsfähigkeit '!$F$10=E729),B729)</f>
        <v>0</v>
      </c>
      <c r="G729" s="199">
        <f t="shared" ref="G729" si="676">G155</f>
        <v>30</v>
      </c>
      <c r="H729" s="141" t="b">
        <f>IF(AND('ANLAGE B6 Widerstandsfähigkeit '!$E$10="Schneelastzone 3",'ANLAGE B6 Widerstandsfähigkeit '!$F$10=G729),B729)</f>
        <v>0</v>
      </c>
      <c r="J729" s="147"/>
      <c r="K729" s="147"/>
    </row>
    <row r="730" spans="2:12" x14ac:dyDescent="0.25">
      <c r="B730" s="195">
        <f t="shared" si="610"/>
        <v>9</v>
      </c>
      <c r="C730" s="195">
        <f t="shared" ref="C730" si="677">C156</f>
        <v>9</v>
      </c>
      <c r="D730" s="136" t="b">
        <f>IF(AND('ANLAGE B6 Widerstandsfähigkeit '!$E$10="Schneelastzone 1 und 1a",'ANLAGE B6 Widerstandsfähigkeit '!$F$10=C730),B730)</f>
        <v>0</v>
      </c>
      <c r="E730" s="195">
        <f t="shared" ref="E730" si="678">E156</f>
        <v>19</v>
      </c>
      <c r="F730" s="143" t="b">
        <f>IF(AND('ANLAGE B6 Widerstandsfähigkeit '!$E$10="Schneelastzone 2 und 2a",'ANLAGE B6 Widerstandsfähigkeit '!$F$10=E730),$B$730-K730)</f>
        <v>0</v>
      </c>
      <c r="G730" s="195">
        <f t="shared" ref="G730" si="679">G156</f>
        <v>29</v>
      </c>
      <c r="H730" t="b">
        <f>IF(AND('ANLAGE B6 Widerstandsfähigkeit '!$E$10="Schneelastzone 3",'ANLAGE B6 Widerstandsfähigkeit '!$F$10=G730),$B$730-L730)</f>
        <v>0</v>
      </c>
      <c r="J730" s="196"/>
      <c r="K730" s="197">
        <f t="shared" ref="K730:L730" si="680">K156</f>
        <v>0</v>
      </c>
      <c r="L730" s="197">
        <f t="shared" si="680"/>
        <v>0</v>
      </c>
    </row>
    <row r="731" spans="2:12" x14ac:dyDescent="0.25">
      <c r="B731" s="195">
        <f t="shared" si="610"/>
        <v>8</v>
      </c>
      <c r="C731" s="195">
        <f t="shared" ref="C731" si="681">C157</f>
        <v>8</v>
      </c>
      <c r="D731" s="136" t="b">
        <f>IF(AND('ANLAGE B6 Widerstandsfähigkeit '!$E$10="Schneelastzone 1 und 1a",'ANLAGE B6 Widerstandsfähigkeit '!$F$10=C731),B731)</f>
        <v>0</v>
      </c>
      <c r="E731" s="195">
        <f t="shared" ref="E731" si="682">E157</f>
        <v>18</v>
      </c>
      <c r="F731" s="143" t="b">
        <f>IF(AND('ANLAGE B6 Widerstandsfähigkeit '!$E$10="Schneelastzone 2 und 2a",'ANLAGE B6 Widerstandsfähigkeit '!$F$10=E731),$B$730-K731)</f>
        <v>0</v>
      </c>
      <c r="G731" s="195">
        <f t="shared" ref="G731" si="683">G157</f>
        <v>28</v>
      </c>
      <c r="H731" t="b">
        <f>IF(AND('ANLAGE B6 Widerstandsfähigkeit '!$E$10="Schneelastzone 3",'ANLAGE B6 Widerstandsfähigkeit '!$F$10=G731),$B$730-L731)</f>
        <v>0</v>
      </c>
      <c r="J731" s="196"/>
      <c r="K731" s="197">
        <f t="shared" ref="K731:L731" si="684">K157</f>
        <v>0</v>
      </c>
      <c r="L731" s="197">
        <f t="shared" si="684"/>
        <v>0</v>
      </c>
    </row>
    <row r="732" spans="2:12" x14ac:dyDescent="0.25">
      <c r="B732" s="195">
        <f t="shared" si="610"/>
        <v>7</v>
      </c>
      <c r="C732" s="195">
        <f t="shared" ref="C732" si="685">C158</f>
        <v>7</v>
      </c>
      <c r="D732" s="136" t="b">
        <f>IF(AND('ANLAGE B6 Widerstandsfähigkeit '!$E$10="Schneelastzone 1 und 1a",'ANLAGE B6 Widerstandsfähigkeit '!$F$10=C732),B732)</f>
        <v>0</v>
      </c>
      <c r="E732" s="195">
        <f t="shared" ref="E732" si="686">E158</f>
        <v>17</v>
      </c>
      <c r="F732" s="143" t="b">
        <f>IF(AND('ANLAGE B6 Widerstandsfähigkeit '!$E$10="Schneelastzone 2 und 2a",'ANLAGE B6 Widerstandsfähigkeit '!$F$10=E732),$B$730-K732)</f>
        <v>0</v>
      </c>
      <c r="G732" s="195">
        <f t="shared" ref="G732" si="687">G158</f>
        <v>27</v>
      </c>
      <c r="H732" t="b">
        <f>IF(AND('ANLAGE B6 Widerstandsfähigkeit '!$E$10="Schneelastzone 3",'ANLAGE B6 Widerstandsfähigkeit '!$F$10=G732),$B$730-L732)</f>
        <v>0</v>
      </c>
      <c r="J732" s="196"/>
      <c r="K732" s="197">
        <f t="shared" ref="K732:L732" si="688">K158</f>
        <v>1</v>
      </c>
      <c r="L732" s="197">
        <f t="shared" si="688"/>
        <v>0</v>
      </c>
    </row>
    <row r="733" spans="2:12" x14ac:dyDescent="0.25">
      <c r="B733" s="195">
        <f t="shared" si="610"/>
        <v>6</v>
      </c>
      <c r="C733" s="195">
        <f t="shared" ref="C733" si="689">C159</f>
        <v>6</v>
      </c>
      <c r="D733" s="136" t="b">
        <f>IF(AND('ANLAGE B6 Widerstandsfähigkeit '!$E$10="Schneelastzone 1 und 1a",'ANLAGE B6 Widerstandsfähigkeit '!$F$10=C733),B733)</f>
        <v>0</v>
      </c>
      <c r="E733" s="195">
        <f t="shared" ref="E733" si="690">E159</f>
        <v>16</v>
      </c>
      <c r="F733" s="143" t="b">
        <f>IF(AND('ANLAGE B6 Widerstandsfähigkeit '!$E$10="Schneelastzone 2 und 2a",'ANLAGE B6 Widerstandsfähigkeit '!$F$10=E733),$B$730-K733)</f>
        <v>0</v>
      </c>
      <c r="G733" s="195">
        <f t="shared" ref="G733" si="691">G159</f>
        <v>26</v>
      </c>
      <c r="H733" t="b">
        <f>IF(AND('ANLAGE B6 Widerstandsfähigkeit '!$E$10="Schneelastzone 3",'ANLAGE B6 Widerstandsfähigkeit '!$F$10=G733),$B$730-L733)</f>
        <v>0</v>
      </c>
      <c r="J733" s="196"/>
      <c r="K733" s="197">
        <f t="shared" ref="K733:L733" si="692">K159</f>
        <v>1</v>
      </c>
      <c r="L733" s="197">
        <f t="shared" si="692"/>
        <v>1</v>
      </c>
    </row>
    <row r="734" spans="2:12" x14ac:dyDescent="0.25">
      <c r="B734" s="195">
        <f t="shared" si="610"/>
        <v>5</v>
      </c>
      <c r="C734" s="195">
        <f t="shared" ref="C734" si="693">C160</f>
        <v>5</v>
      </c>
      <c r="D734" s="136" t="b">
        <f>IF(AND('ANLAGE B6 Widerstandsfähigkeit '!$E$10="Schneelastzone 1 und 1a",'ANLAGE B6 Widerstandsfähigkeit '!$F$10=C734),B734)</f>
        <v>0</v>
      </c>
      <c r="E734" s="195">
        <f t="shared" ref="E734" si="694">E160</f>
        <v>15</v>
      </c>
      <c r="F734" s="143" t="b">
        <f>IF(AND('ANLAGE B6 Widerstandsfähigkeit '!$E$10="Schneelastzone 2 und 2a",'ANLAGE B6 Widerstandsfähigkeit '!$F$10=E734),$B$730-K734)</f>
        <v>0</v>
      </c>
      <c r="G734" s="195">
        <f t="shared" ref="G734" si="695">G160</f>
        <v>25</v>
      </c>
      <c r="H734" t="b">
        <f>IF(AND('ANLAGE B6 Widerstandsfähigkeit '!$E$10="Schneelastzone 3",'ANLAGE B6 Widerstandsfähigkeit '!$F$10=G734),$B$730-L734)</f>
        <v>0</v>
      </c>
      <c r="J734" s="197"/>
      <c r="K734" s="197">
        <f t="shared" ref="K734:L734" si="696">K160</f>
        <v>2</v>
      </c>
      <c r="L734" s="197">
        <f t="shared" si="696"/>
        <v>1</v>
      </c>
    </row>
    <row r="735" spans="2:12" x14ac:dyDescent="0.25">
      <c r="B735" s="195">
        <f t="shared" si="610"/>
        <v>4</v>
      </c>
      <c r="C735" s="195">
        <f t="shared" ref="C735" si="697">C161</f>
        <v>4</v>
      </c>
      <c r="D735" s="136" t="b">
        <f>IF(AND('ANLAGE B6 Widerstandsfähigkeit '!$E$10="Schneelastzone 1 und 1a",'ANLAGE B6 Widerstandsfähigkeit '!$F$10=C735),B735)</f>
        <v>0</v>
      </c>
      <c r="E735" s="195">
        <f t="shared" ref="E735" si="698">E161</f>
        <v>14</v>
      </c>
      <c r="F735" s="143" t="b">
        <f>IF(AND('ANLAGE B6 Widerstandsfähigkeit '!$E$10="Schneelastzone 2 und 2a",'ANLAGE B6 Widerstandsfähigkeit '!$F$10=E735),$B$730-K735)</f>
        <v>0</v>
      </c>
      <c r="G735" s="195">
        <f t="shared" ref="G735" si="699">G161</f>
        <v>24</v>
      </c>
      <c r="H735" t="b">
        <f>IF(AND('ANLAGE B6 Widerstandsfähigkeit '!$E$10="Schneelastzone 3",'ANLAGE B6 Widerstandsfähigkeit '!$F$10=G735),$B$730-L735)</f>
        <v>0</v>
      </c>
      <c r="J735" s="197"/>
      <c r="K735" s="197">
        <f t="shared" ref="K735:L735" si="700">K161</f>
        <v>2</v>
      </c>
      <c r="L735" s="197">
        <f t="shared" si="700"/>
        <v>1</v>
      </c>
    </row>
    <row r="736" spans="2:12" x14ac:dyDescent="0.25">
      <c r="B736" s="195">
        <f t="shared" si="610"/>
        <v>3</v>
      </c>
      <c r="C736" s="195">
        <f t="shared" ref="C736" si="701">C162</f>
        <v>3</v>
      </c>
      <c r="D736" s="136" t="b">
        <f>IF(AND('ANLAGE B6 Widerstandsfähigkeit '!$E$10="Schneelastzone 1 und 1a",'ANLAGE B6 Widerstandsfähigkeit '!$F$10=C736),B736)</f>
        <v>0</v>
      </c>
      <c r="E736" s="195">
        <f t="shared" ref="E736" si="702">E162</f>
        <v>13</v>
      </c>
      <c r="F736" s="143" t="b">
        <f>IF(AND('ANLAGE B6 Widerstandsfähigkeit '!$E$10="Schneelastzone 2 und 2a",'ANLAGE B6 Widerstandsfähigkeit '!$F$10=E736),$B$730-K736)</f>
        <v>0</v>
      </c>
      <c r="G736" s="195">
        <f t="shared" ref="G736" si="703">G162</f>
        <v>23</v>
      </c>
      <c r="H736" t="b">
        <f>IF(AND('ANLAGE B6 Widerstandsfähigkeit '!$E$10="Schneelastzone 3",'ANLAGE B6 Widerstandsfähigkeit '!$F$10=G736),$B$730-L736)</f>
        <v>0</v>
      </c>
      <c r="J736" s="197"/>
      <c r="K736" s="197">
        <f t="shared" ref="K736:L736" si="704">K162</f>
        <v>3</v>
      </c>
      <c r="L736" s="197">
        <f t="shared" si="704"/>
        <v>2</v>
      </c>
    </row>
    <row r="737" spans="2:12" x14ac:dyDescent="0.25">
      <c r="B737" s="195">
        <f t="shared" si="610"/>
        <v>2</v>
      </c>
      <c r="C737" s="195">
        <f t="shared" ref="C737" si="705">C163</f>
        <v>2</v>
      </c>
      <c r="D737" s="136" t="b">
        <f>IF(AND('ANLAGE B6 Widerstandsfähigkeit '!$E$10="Schneelastzone 1 und 1a",'ANLAGE B6 Widerstandsfähigkeit '!$F$10=C737),B737)</f>
        <v>0</v>
      </c>
      <c r="E737" s="195">
        <f t="shared" ref="E737" si="706">E163</f>
        <v>12</v>
      </c>
      <c r="F737" s="143" t="b">
        <f>IF(AND('ANLAGE B6 Widerstandsfähigkeit '!$E$10="Schneelastzone 2 und 2a",'ANLAGE B6 Widerstandsfähigkeit '!$F$10=E737),$B$730-K737)</f>
        <v>0</v>
      </c>
      <c r="G737" s="195">
        <f t="shared" ref="G737" si="707">G163</f>
        <v>22</v>
      </c>
      <c r="H737" t="b">
        <f>IF(AND('ANLAGE B6 Widerstandsfähigkeit '!$E$10="Schneelastzone 3",'ANLAGE B6 Widerstandsfähigkeit '!$F$10=G737),$B$730-L737)</f>
        <v>0</v>
      </c>
      <c r="J737" s="197"/>
      <c r="K737" s="197">
        <f t="shared" ref="K737:L737" si="708">K163</f>
        <v>3</v>
      </c>
      <c r="L737" s="197">
        <f t="shared" si="708"/>
        <v>2</v>
      </c>
    </row>
    <row r="738" spans="2:12" x14ac:dyDescent="0.25">
      <c r="B738" s="195">
        <f t="shared" si="610"/>
        <v>1</v>
      </c>
      <c r="C738" s="195">
        <f t="shared" ref="C738" si="709">C164</f>
        <v>1</v>
      </c>
      <c r="D738" s="136" t="b">
        <f>IF(AND('ANLAGE B6 Widerstandsfähigkeit '!$E$10="Schneelastzone 1 und 1a",'ANLAGE B6 Widerstandsfähigkeit '!$F$10=C738),B738)</f>
        <v>0</v>
      </c>
      <c r="E738" s="195">
        <f t="shared" ref="E738" si="710">E164</f>
        <v>11</v>
      </c>
      <c r="F738" s="143" t="b">
        <f>IF(AND('ANLAGE B6 Widerstandsfähigkeit '!$E$10="Schneelastzone 2 und 2a",'ANLAGE B6 Widerstandsfähigkeit '!$F$10=E738),$B$730-K738)</f>
        <v>0</v>
      </c>
      <c r="G738" s="195">
        <f t="shared" ref="G738" si="711">G164</f>
        <v>21</v>
      </c>
      <c r="H738" t="b">
        <f>IF(AND('ANLAGE B6 Widerstandsfähigkeit '!$E$10="Schneelastzone 3",'ANLAGE B6 Widerstandsfähigkeit '!$F$10=G738),$B$730-L738)</f>
        <v>0</v>
      </c>
      <c r="J738" s="197"/>
      <c r="K738" s="197">
        <f t="shared" ref="K738:L738" si="712">K164</f>
        <v>4</v>
      </c>
      <c r="L738" s="197">
        <f t="shared" si="712"/>
        <v>2</v>
      </c>
    </row>
    <row r="739" spans="2:12" x14ac:dyDescent="0.25">
      <c r="B739" s="195">
        <f t="shared" si="610"/>
        <v>0</v>
      </c>
      <c r="C739" s="195">
        <f t="shared" si="610"/>
        <v>0</v>
      </c>
      <c r="D739" s="136" t="b">
        <f>IF(AND('ANLAGE B6 Widerstandsfähigkeit '!$E$10="Schneelastzone 1 und 1a",'ANLAGE B6 Widerstandsfähigkeit '!$F$10=C739),B739)</f>
        <v>0</v>
      </c>
      <c r="E739" s="195">
        <f t="shared" si="610"/>
        <v>10</v>
      </c>
      <c r="F739" s="143" t="b">
        <f>IF(AND('ANLAGE B6 Widerstandsfähigkeit '!$E$10="Schneelastzone 2 und 2a",'ANLAGE B6 Widerstandsfähigkeit '!$F$10=E739),$B$730-K739)</f>
        <v>0</v>
      </c>
      <c r="G739" s="195">
        <f t="shared" si="610"/>
        <v>20</v>
      </c>
      <c r="H739" t="b">
        <f>IF(AND('ANLAGE B6 Widerstandsfähigkeit '!$E$10="Schneelastzone 3",'ANLAGE B6 Widerstandsfähigkeit '!$F$10=G739),$B$730-L739)</f>
        <v>0</v>
      </c>
      <c r="J739" s="197"/>
      <c r="K739" s="197">
        <f t="shared" ref="K739:L739" si="713">K165</f>
        <v>4</v>
      </c>
      <c r="L739" s="197">
        <f t="shared" si="713"/>
        <v>3</v>
      </c>
    </row>
    <row r="740" spans="2:12" x14ac:dyDescent="0.25">
      <c r="B740" s="195"/>
      <c r="C740" s="136"/>
      <c r="D740" s="136"/>
      <c r="E740" s="195">
        <f t="shared" ref="E740" si="714">E166</f>
        <v>9</v>
      </c>
      <c r="F740" s="143" t="b">
        <f>IF(AND('ANLAGE B6 Widerstandsfähigkeit '!$E$10="Schneelastzone 2 und 2a",'ANLAGE B6 Widerstandsfähigkeit '!$F$10=E740),$B$730-K740)</f>
        <v>0</v>
      </c>
      <c r="G740" s="195">
        <f t="shared" ref="G740" si="715">G166</f>
        <v>19</v>
      </c>
      <c r="H740" t="b">
        <f>IF(AND('ANLAGE B6 Widerstandsfähigkeit '!$E$10="Schneelastzone 3",'ANLAGE B6 Widerstandsfähigkeit '!$F$10=G740),$B$730-L740)</f>
        <v>0</v>
      </c>
      <c r="J740" s="197"/>
      <c r="K740" s="197">
        <f t="shared" ref="K740:L740" si="716">K166</f>
        <v>5</v>
      </c>
      <c r="L740" s="197">
        <f t="shared" si="716"/>
        <v>3</v>
      </c>
    </row>
    <row r="741" spans="2:12" x14ac:dyDescent="0.25">
      <c r="B741" s="195"/>
      <c r="C741" s="136"/>
      <c r="D741" s="136"/>
      <c r="E741" s="195">
        <f t="shared" ref="E741" si="717">E167</f>
        <v>8</v>
      </c>
      <c r="F741" s="143" t="b">
        <f>IF(AND('ANLAGE B6 Widerstandsfähigkeit '!$E$10="Schneelastzone 2 und 2a",'ANLAGE B6 Widerstandsfähigkeit '!$F$10=E741),$B$730-K741)</f>
        <v>0</v>
      </c>
      <c r="G741" s="195">
        <f t="shared" ref="G741" si="718">G167</f>
        <v>18</v>
      </c>
      <c r="H741" t="b">
        <f>IF(AND('ANLAGE B6 Widerstandsfähigkeit '!$E$10="Schneelastzone 3",'ANLAGE B6 Widerstandsfähigkeit '!$F$10=G741),$B$730-L741)</f>
        <v>0</v>
      </c>
      <c r="J741" s="197"/>
      <c r="K741" s="197">
        <f t="shared" ref="K741:L741" si="719">K167</f>
        <v>5</v>
      </c>
      <c r="L741" s="197">
        <f t="shared" si="719"/>
        <v>3</v>
      </c>
    </row>
    <row r="742" spans="2:12" x14ac:dyDescent="0.25">
      <c r="B742" s="195"/>
      <c r="C742" s="136"/>
      <c r="D742" s="136"/>
      <c r="E742" s="195">
        <f t="shared" ref="E742" si="720">E168</f>
        <v>7</v>
      </c>
      <c r="F742" s="143" t="b">
        <f>IF(AND('ANLAGE B6 Widerstandsfähigkeit '!$E$10="Schneelastzone 2 und 2a",'ANLAGE B6 Widerstandsfähigkeit '!$F$10=E742),$B$730-K742)</f>
        <v>0</v>
      </c>
      <c r="G742" s="195">
        <f t="shared" ref="G742" si="721">G168</f>
        <v>17</v>
      </c>
      <c r="H742" t="b">
        <f>IF(AND('ANLAGE B6 Widerstandsfähigkeit '!$E$10="Schneelastzone 3",'ANLAGE B6 Widerstandsfähigkeit '!$F$10=G742),$B$730-L742)</f>
        <v>0</v>
      </c>
      <c r="J742" s="197"/>
      <c r="K742" s="197">
        <f t="shared" ref="K742:L742" si="722">K168</f>
        <v>6</v>
      </c>
      <c r="L742" s="197">
        <f t="shared" si="722"/>
        <v>4</v>
      </c>
    </row>
    <row r="743" spans="2:12" x14ac:dyDescent="0.25">
      <c r="B743" s="195"/>
      <c r="C743" s="136"/>
      <c r="D743" s="136"/>
      <c r="E743" s="195">
        <f t="shared" ref="E743" si="723">E169</f>
        <v>6</v>
      </c>
      <c r="F743" s="143" t="b">
        <f>IF(AND('ANLAGE B6 Widerstandsfähigkeit '!$E$10="Schneelastzone 2 und 2a",'ANLAGE B6 Widerstandsfähigkeit '!$F$10=E743),$B$730-K743)</f>
        <v>0</v>
      </c>
      <c r="G743" s="195">
        <f t="shared" ref="G743" si="724">G169</f>
        <v>16</v>
      </c>
      <c r="H743" t="b">
        <f>IF(AND('ANLAGE B6 Widerstandsfähigkeit '!$E$10="Schneelastzone 3",'ANLAGE B6 Widerstandsfähigkeit '!$F$10=G743),$B$730-L743)</f>
        <v>0</v>
      </c>
      <c r="J743" s="197"/>
      <c r="K743" s="197">
        <f t="shared" ref="K743:L743" si="725">K169</f>
        <v>6</v>
      </c>
      <c r="L743" s="197">
        <f t="shared" si="725"/>
        <v>4</v>
      </c>
    </row>
    <row r="744" spans="2:12" x14ac:dyDescent="0.25">
      <c r="B744" s="195"/>
      <c r="C744" s="136"/>
      <c r="D744" s="136"/>
      <c r="E744" s="195">
        <f t="shared" ref="E744" si="726">E170</f>
        <v>5</v>
      </c>
      <c r="F744" s="143" t="b">
        <f>IF(AND('ANLAGE B6 Widerstandsfähigkeit '!$E$10="Schneelastzone 2 und 2a",'ANLAGE B6 Widerstandsfähigkeit '!$F$10=E744),$B$730-K744)</f>
        <v>0</v>
      </c>
      <c r="G744" s="195">
        <f t="shared" ref="G744" si="727">G170</f>
        <v>15</v>
      </c>
      <c r="H744" t="b">
        <f>IF(AND('ANLAGE B6 Widerstandsfähigkeit '!$E$10="Schneelastzone 3",'ANLAGE B6 Widerstandsfähigkeit '!$F$10=G744),$B$730-L744)</f>
        <v>0</v>
      </c>
      <c r="J744" s="197"/>
      <c r="K744" s="197">
        <f t="shared" ref="K744:L744" si="728">K170</f>
        <v>7</v>
      </c>
      <c r="L744" s="197">
        <f t="shared" si="728"/>
        <v>4</v>
      </c>
    </row>
    <row r="745" spans="2:12" x14ac:dyDescent="0.25">
      <c r="B745" s="195"/>
      <c r="C745" s="136"/>
      <c r="D745" s="136"/>
      <c r="E745" s="195">
        <f t="shared" ref="E745" si="729">E171</f>
        <v>4</v>
      </c>
      <c r="F745" s="143" t="b">
        <f>IF(AND('ANLAGE B6 Widerstandsfähigkeit '!$E$10="Schneelastzone 2 und 2a",'ANLAGE B6 Widerstandsfähigkeit '!$F$10=E745),$B$730-K745)</f>
        <v>0</v>
      </c>
      <c r="G745" s="195">
        <f t="shared" ref="G745" si="730">G171</f>
        <v>14</v>
      </c>
      <c r="H745" t="b">
        <f>IF(AND('ANLAGE B6 Widerstandsfähigkeit '!$E$10="Schneelastzone 3",'ANLAGE B6 Widerstandsfähigkeit '!$F$10=G745),$B$730-L745)</f>
        <v>0</v>
      </c>
      <c r="J745" s="197"/>
      <c r="K745" s="197">
        <f t="shared" ref="K745:L745" si="731">K171</f>
        <v>7</v>
      </c>
      <c r="L745" s="197">
        <f t="shared" si="731"/>
        <v>5</v>
      </c>
    </row>
    <row r="746" spans="2:12" x14ac:dyDescent="0.25">
      <c r="B746" s="195"/>
      <c r="C746" s="136"/>
      <c r="D746" s="136"/>
      <c r="E746" s="195">
        <f t="shared" ref="E746" si="732">E172</f>
        <v>3</v>
      </c>
      <c r="F746" s="143" t="b">
        <f>IF(AND('ANLAGE B6 Widerstandsfähigkeit '!$E$10="Schneelastzone 2 und 2a",'ANLAGE B6 Widerstandsfähigkeit '!$F$10=E746),$B$730-K746)</f>
        <v>0</v>
      </c>
      <c r="G746" s="195">
        <f t="shared" ref="G746" si="733">G172</f>
        <v>13</v>
      </c>
      <c r="H746" t="b">
        <f>IF(AND('ANLAGE B6 Widerstandsfähigkeit '!$E$10="Schneelastzone 3",'ANLAGE B6 Widerstandsfähigkeit '!$F$10=G746),$B$730-L746)</f>
        <v>0</v>
      </c>
      <c r="J746" s="197"/>
      <c r="K746" s="197">
        <f t="shared" ref="K746:L746" si="734">K172</f>
        <v>8</v>
      </c>
      <c r="L746" s="197">
        <f t="shared" si="734"/>
        <v>5</v>
      </c>
    </row>
    <row r="747" spans="2:12" x14ac:dyDescent="0.25">
      <c r="B747" s="195"/>
      <c r="C747" s="136"/>
      <c r="D747" s="136"/>
      <c r="E747" s="195">
        <f t="shared" ref="E747" si="735">E173</f>
        <v>2</v>
      </c>
      <c r="F747" s="143" t="b">
        <f>IF(AND('ANLAGE B6 Widerstandsfähigkeit '!$E$10="Schneelastzone 2 und 2a",'ANLAGE B6 Widerstandsfähigkeit '!$F$10=E747),$B$730-K747)</f>
        <v>0</v>
      </c>
      <c r="G747" s="195">
        <f t="shared" ref="G747" si="736">G173</f>
        <v>12</v>
      </c>
      <c r="H747" t="b">
        <f>IF(AND('ANLAGE B6 Widerstandsfähigkeit '!$E$10="Schneelastzone 3",'ANLAGE B6 Widerstandsfähigkeit '!$F$10=G747),$B$730-L747)</f>
        <v>0</v>
      </c>
      <c r="J747" s="197"/>
      <c r="K747" s="197">
        <f t="shared" ref="K747:L747" si="737">K173</f>
        <v>8</v>
      </c>
      <c r="L747" s="197">
        <f t="shared" si="737"/>
        <v>5</v>
      </c>
    </row>
    <row r="748" spans="2:12" x14ac:dyDescent="0.25">
      <c r="B748" s="195"/>
      <c r="C748" s="136"/>
      <c r="D748" s="136"/>
      <c r="E748" s="195">
        <f t="shared" ref="E748" si="738">E174</f>
        <v>1</v>
      </c>
      <c r="F748" s="143" t="b">
        <f>IF(AND('ANLAGE B6 Widerstandsfähigkeit '!$E$10="Schneelastzone 2 und 2a",'ANLAGE B6 Widerstandsfähigkeit '!$F$10=E748),$B$730-K748)</f>
        <v>0</v>
      </c>
      <c r="G748" s="195">
        <f t="shared" ref="G748" si="739">G174</f>
        <v>11</v>
      </c>
      <c r="H748" t="b">
        <f>IF(AND('ANLAGE B6 Widerstandsfähigkeit '!$E$10="Schneelastzone 3",'ANLAGE B6 Widerstandsfähigkeit '!$F$10=G748),$B$730-L748)</f>
        <v>0</v>
      </c>
      <c r="J748" s="197"/>
      <c r="K748" s="197">
        <f t="shared" ref="K748:L748" si="740">K174</f>
        <v>9</v>
      </c>
      <c r="L748" s="197">
        <f t="shared" si="740"/>
        <v>6</v>
      </c>
    </row>
    <row r="749" spans="2:12" x14ac:dyDescent="0.25">
      <c r="B749" s="195"/>
      <c r="C749" s="136"/>
      <c r="D749" s="136"/>
      <c r="E749" s="195">
        <f t="shared" ref="E749" si="741">E175</f>
        <v>0</v>
      </c>
      <c r="F749" s="143" t="b">
        <f>IF(AND('ANLAGE B6 Widerstandsfähigkeit '!$E$10="Schneelastzone 2 und 2a",'ANLAGE B6 Widerstandsfähigkeit '!$F$10=E749),$B$730-K749)</f>
        <v>0</v>
      </c>
      <c r="G749" s="195">
        <f t="shared" ref="G749" si="742">G175</f>
        <v>10</v>
      </c>
      <c r="H749" t="b">
        <f>IF(AND('ANLAGE B6 Widerstandsfähigkeit '!$E$10="Schneelastzone 3",'ANLAGE B6 Widerstandsfähigkeit '!$F$10=G749),$B$730-L749)</f>
        <v>0</v>
      </c>
      <c r="J749" s="197"/>
      <c r="K749" s="197">
        <f t="shared" ref="K749:L749" si="743">K175</f>
        <v>9</v>
      </c>
      <c r="L749" s="197">
        <f t="shared" si="743"/>
        <v>6</v>
      </c>
    </row>
    <row r="750" spans="2:12" x14ac:dyDescent="0.25">
      <c r="B750" s="195"/>
      <c r="C750" s="136"/>
      <c r="D750" s="136"/>
      <c r="E750" s="136"/>
      <c r="F750" s="136"/>
      <c r="G750" s="195">
        <f t="shared" ref="G750" si="744">G176</f>
        <v>9</v>
      </c>
      <c r="H750" t="b">
        <f>IF(AND('ANLAGE B6 Widerstandsfähigkeit '!$E$10="Schneelastzone 3",'ANLAGE B6 Widerstandsfähigkeit '!$F$10=G750),$B$730-L750)</f>
        <v>0</v>
      </c>
      <c r="J750" s="197"/>
      <c r="K750" s="197"/>
      <c r="L750" s="197">
        <f t="shared" ref="L750" si="745">L176</f>
        <v>6</v>
      </c>
    </row>
    <row r="751" spans="2:12" x14ac:dyDescent="0.25">
      <c r="B751" s="195"/>
      <c r="C751" s="136"/>
      <c r="D751" s="136"/>
      <c r="E751" s="136"/>
      <c r="F751" s="136"/>
      <c r="G751" s="195">
        <f t="shared" ref="G751" si="746">G177</f>
        <v>8</v>
      </c>
      <c r="H751" t="b">
        <f>IF(AND('ANLAGE B6 Widerstandsfähigkeit '!$E$10="Schneelastzone 3",'ANLAGE B6 Widerstandsfähigkeit '!$F$10=G751),$B$730-L751)</f>
        <v>0</v>
      </c>
      <c r="J751" s="197"/>
      <c r="K751" s="197"/>
      <c r="L751" s="197">
        <f t="shared" ref="L751" si="747">L177</f>
        <v>7</v>
      </c>
    </row>
    <row r="752" spans="2:12" x14ac:dyDescent="0.25">
      <c r="B752" s="136"/>
      <c r="C752" s="136"/>
      <c r="D752" s="136"/>
      <c r="E752" s="136"/>
      <c r="F752" s="136"/>
      <c r="G752" s="195">
        <f t="shared" ref="G752" si="748">G178</f>
        <v>7</v>
      </c>
      <c r="H752" t="b">
        <f>IF(AND('ANLAGE B6 Widerstandsfähigkeit '!$E$10="Schneelastzone 3",'ANLAGE B6 Widerstandsfähigkeit '!$F$10=G752),$B$730-L752)</f>
        <v>0</v>
      </c>
      <c r="J752" s="197"/>
      <c r="K752" s="197"/>
      <c r="L752" s="197">
        <f t="shared" ref="L752" si="749">L178</f>
        <v>7</v>
      </c>
    </row>
    <row r="753" spans="2:12" x14ac:dyDescent="0.25">
      <c r="B753" s="136"/>
      <c r="C753" s="136"/>
      <c r="D753" s="136"/>
      <c r="E753" s="136"/>
      <c r="F753" s="136"/>
      <c r="G753" s="195">
        <f t="shared" ref="G753" si="750">G179</f>
        <v>6</v>
      </c>
      <c r="H753" t="b">
        <f>IF(AND('ANLAGE B6 Widerstandsfähigkeit '!$E$10="Schneelastzone 3",'ANLAGE B6 Widerstandsfähigkeit '!$F$10=G753),$B$730-L753)</f>
        <v>0</v>
      </c>
      <c r="J753" s="197"/>
      <c r="K753" s="197"/>
      <c r="L753" s="197">
        <f t="shared" ref="L753" si="751">L179</f>
        <v>7</v>
      </c>
    </row>
    <row r="754" spans="2:12" x14ac:dyDescent="0.25">
      <c r="B754" s="136"/>
      <c r="C754" s="136"/>
      <c r="D754" s="136"/>
      <c r="E754" s="136"/>
      <c r="F754" s="136"/>
      <c r="G754" s="195">
        <f t="shared" ref="G754" si="752">G180</f>
        <v>5</v>
      </c>
      <c r="H754" t="b">
        <f>IF(AND('ANLAGE B6 Widerstandsfähigkeit '!$E$10="Schneelastzone 3",'ANLAGE B6 Widerstandsfähigkeit '!$F$10=G754),$B$730-L754)</f>
        <v>0</v>
      </c>
      <c r="J754" s="197"/>
      <c r="K754" s="197"/>
      <c r="L754" s="197">
        <f t="shared" ref="L754" si="753">L180</f>
        <v>8</v>
      </c>
    </row>
    <row r="755" spans="2:12" x14ac:dyDescent="0.25">
      <c r="B755" s="136"/>
      <c r="C755" s="136"/>
      <c r="D755" s="136"/>
      <c r="E755" s="136"/>
      <c r="F755" s="136"/>
      <c r="G755" s="195">
        <f t="shared" ref="G755" si="754">G181</f>
        <v>4</v>
      </c>
      <c r="H755" t="b">
        <f>IF(AND('ANLAGE B6 Widerstandsfähigkeit '!$E$10="Schneelastzone 3",'ANLAGE B6 Widerstandsfähigkeit '!$F$10=G755),$B$730-L755)</f>
        <v>0</v>
      </c>
      <c r="J755" s="197"/>
      <c r="K755" s="197"/>
      <c r="L755" s="197">
        <f t="shared" ref="L755" si="755">L181</f>
        <v>8</v>
      </c>
    </row>
    <row r="756" spans="2:12" x14ac:dyDescent="0.25">
      <c r="B756" s="136"/>
      <c r="C756" s="136"/>
      <c r="D756" s="136"/>
      <c r="E756" s="136"/>
      <c r="F756" s="136"/>
      <c r="G756" s="195">
        <f t="shared" ref="G756" si="756">G182</f>
        <v>3</v>
      </c>
      <c r="H756" t="b">
        <f>IF(AND('ANLAGE B6 Widerstandsfähigkeit '!$E$10="Schneelastzone 3",'ANLAGE B6 Widerstandsfähigkeit '!$F$10=G756),$B$730-L756)</f>
        <v>0</v>
      </c>
      <c r="J756" s="197"/>
      <c r="K756" s="197"/>
      <c r="L756" s="197">
        <f t="shared" ref="L756" si="757">L182</f>
        <v>8</v>
      </c>
    </row>
    <row r="757" spans="2:12" x14ac:dyDescent="0.25">
      <c r="B757" s="136"/>
      <c r="C757" s="136"/>
      <c r="D757" s="136"/>
      <c r="E757" s="136"/>
      <c r="F757" s="136"/>
      <c r="G757" s="195">
        <f t="shared" ref="G757" si="758">G183</f>
        <v>2</v>
      </c>
      <c r="H757" t="b">
        <f>IF(AND('ANLAGE B6 Widerstandsfähigkeit '!$E$10="Schneelastzone 3",'ANLAGE B6 Widerstandsfähigkeit '!$F$10=G757),$B$730-L757)</f>
        <v>0</v>
      </c>
      <c r="J757" s="197"/>
      <c r="K757" s="197"/>
      <c r="L757" s="197">
        <f t="shared" ref="L757" si="759">L183</f>
        <v>9</v>
      </c>
    </row>
    <row r="758" spans="2:12" x14ac:dyDescent="0.25">
      <c r="B758" s="136"/>
      <c r="C758" s="136"/>
      <c r="D758" s="136"/>
      <c r="E758" s="136"/>
      <c r="F758" s="136"/>
      <c r="G758" s="195">
        <f t="shared" ref="G758" si="760">G184</f>
        <v>1</v>
      </c>
      <c r="H758" t="b">
        <f>IF(AND('ANLAGE B6 Widerstandsfähigkeit '!$E$10="Schneelastzone 3",'ANLAGE B6 Widerstandsfähigkeit '!$F$10=G758),$B$730-L758)</f>
        <v>0</v>
      </c>
      <c r="J758" s="197"/>
      <c r="K758" s="197"/>
      <c r="L758" s="197">
        <f t="shared" ref="L758" si="761">L184</f>
        <v>9</v>
      </c>
    </row>
    <row r="759" spans="2:12" x14ac:dyDescent="0.25">
      <c r="B759" s="136"/>
      <c r="C759" s="136"/>
      <c r="D759" s="136"/>
      <c r="E759" s="136"/>
      <c r="F759" s="136"/>
      <c r="G759" s="195">
        <f t="shared" ref="G759" si="762">G185</f>
        <v>0</v>
      </c>
      <c r="H759">
        <f>IF(AND('ANLAGE B6 Widerstandsfähigkeit '!$E$10="Schneelastzone 3",'ANLAGE B6 Widerstandsfähigkeit '!$F$10=G759),$B$730-L759)</f>
        <v>0</v>
      </c>
      <c r="J759" s="197"/>
      <c r="K759" s="197"/>
      <c r="L759" s="197">
        <f t="shared" ref="L759" si="763">L185</f>
        <v>9</v>
      </c>
    </row>
    <row r="760" spans="2:12" x14ac:dyDescent="0.25">
      <c r="B760" s="136"/>
      <c r="C760" s="136"/>
      <c r="D760" s="136"/>
      <c r="E760" s="136"/>
      <c r="F760" s="136"/>
      <c r="G760" s="143"/>
      <c r="J760" s="196"/>
      <c r="K760" s="196"/>
      <c r="L760" s="196"/>
    </row>
    <row r="761" spans="2:12" x14ac:dyDescent="0.25">
      <c r="G761" s="143"/>
      <c r="J761" s="196"/>
      <c r="K761" s="196"/>
      <c r="L761" s="196"/>
    </row>
    <row r="762" spans="2:12" x14ac:dyDescent="0.25">
      <c r="G762" s="143"/>
      <c r="K762" s="147"/>
    </row>
    <row r="763" spans="2:12" x14ac:dyDescent="0.25">
      <c r="G763" s="143"/>
      <c r="K763" s="147"/>
    </row>
    <row r="764" spans="2:12" x14ac:dyDescent="0.25">
      <c r="G764" s="143"/>
      <c r="K764" s="147"/>
    </row>
    <row r="765" spans="2:12" ht="15.75" thickBot="1" x14ac:dyDescent="0.3"/>
    <row r="766" spans="2:12" ht="15.75" thickBot="1" x14ac:dyDescent="0.3">
      <c r="B766" s="367" t="s">
        <v>150</v>
      </c>
      <c r="C766" s="369" t="s">
        <v>151</v>
      </c>
      <c r="D766" s="370"/>
      <c r="E766" s="370"/>
      <c r="F766" s="370"/>
      <c r="G766" s="370"/>
      <c r="H766" s="371"/>
    </row>
    <row r="767" spans="2:12" ht="15.75" thickBot="1" x14ac:dyDescent="0.3">
      <c r="B767" s="368"/>
      <c r="C767" s="122" t="s">
        <v>152</v>
      </c>
      <c r="D767" s="122" t="s">
        <v>7</v>
      </c>
      <c r="E767" s="123" t="s">
        <v>153</v>
      </c>
      <c r="F767" s="123" t="s">
        <v>7</v>
      </c>
      <c r="G767" s="123" t="s">
        <v>154</v>
      </c>
      <c r="H767" s="123" t="s">
        <v>7</v>
      </c>
    </row>
    <row r="768" spans="2:12" ht="24.75" thickBot="1" x14ac:dyDescent="0.3">
      <c r="B768" s="128"/>
      <c r="C768" s="126" t="s">
        <v>169</v>
      </c>
      <c r="E768" s="126" t="s">
        <v>170</v>
      </c>
      <c r="F768" s="125"/>
      <c r="G768" s="126" t="s">
        <v>171</v>
      </c>
      <c r="H768" s="125"/>
    </row>
    <row r="769" spans="2:8" ht="15.75" thickBot="1" x14ac:dyDescent="0.3">
      <c r="B769" s="127">
        <f>B5</f>
        <v>100</v>
      </c>
      <c r="C769" s="140">
        <f t="shared" ref="C769" si="764">C5</f>
        <v>150</v>
      </c>
      <c r="D769" s="141" t="b">
        <f>IF(AND('ANLAGE B6 Widerstandsfähigkeit '!$E$11="Keine bis geringe Hochwassergefährdung",'ANLAGE B6 Widerstandsfähigkeit '!$F$11=C769),B769)</f>
        <v>0</v>
      </c>
      <c r="E769" s="140"/>
      <c r="F769" s="172"/>
      <c r="G769" s="140"/>
      <c r="H769" s="173"/>
    </row>
    <row r="770" spans="2:8" ht="15.75" thickBot="1" x14ac:dyDescent="0.3">
      <c r="B770" s="127">
        <f t="shared" ref="B770:C833" si="765">B6</f>
        <v>100</v>
      </c>
      <c r="C770" s="140">
        <f t="shared" si="765"/>
        <v>149</v>
      </c>
      <c r="D770" s="141" t="b">
        <f>IF(AND('ANLAGE B6 Widerstandsfähigkeit '!$E$11="Keine bis geringe Hochwassergefährdung",'ANLAGE B6 Widerstandsfähigkeit '!$F$11=C770),B770)</f>
        <v>0</v>
      </c>
      <c r="E770" s="140"/>
      <c r="F770" s="172"/>
      <c r="G770" s="140"/>
      <c r="H770" s="173"/>
    </row>
    <row r="771" spans="2:8" ht="15.75" thickBot="1" x14ac:dyDescent="0.3">
      <c r="B771" s="127">
        <f t="shared" si="765"/>
        <v>100</v>
      </c>
      <c r="C771" s="140">
        <f t="shared" si="765"/>
        <v>148</v>
      </c>
      <c r="D771" s="141" t="b">
        <f>IF(AND('ANLAGE B6 Widerstandsfähigkeit '!$E$11="Keine bis geringe Hochwassergefährdung",'ANLAGE B6 Widerstandsfähigkeit '!$F$11=C771),B771)</f>
        <v>0</v>
      </c>
      <c r="E771" s="140"/>
      <c r="F771" s="172"/>
      <c r="G771" s="140"/>
      <c r="H771" s="173"/>
    </row>
    <row r="772" spans="2:8" ht="15.75" thickBot="1" x14ac:dyDescent="0.3">
      <c r="B772" s="127">
        <f t="shared" si="765"/>
        <v>100</v>
      </c>
      <c r="C772" s="140">
        <f t="shared" si="765"/>
        <v>147</v>
      </c>
      <c r="D772" s="141" t="b">
        <f>IF(AND('ANLAGE B6 Widerstandsfähigkeit '!$E$11="Keine bis geringe Hochwassergefährdung",'ANLAGE B6 Widerstandsfähigkeit '!$F$11=C772),B772)</f>
        <v>0</v>
      </c>
      <c r="E772" s="140"/>
      <c r="F772" s="172"/>
      <c r="G772" s="140"/>
      <c r="H772" s="173"/>
    </row>
    <row r="773" spans="2:8" ht="15.75" thickBot="1" x14ac:dyDescent="0.3">
      <c r="B773" s="127">
        <f t="shared" si="765"/>
        <v>100</v>
      </c>
      <c r="C773" s="140">
        <f t="shared" si="765"/>
        <v>146</v>
      </c>
      <c r="D773" s="141" t="b">
        <f>IF(AND('ANLAGE B6 Widerstandsfähigkeit '!$E$11="Keine bis geringe Hochwassergefährdung",'ANLAGE B6 Widerstandsfähigkeit '!$F$11=C773),B773)</f>
        <v>0</v>
      </c>
      <c r="E773" s="140"/>
      <c r="F773" s="172"/>
      <c r="G773" s="140"/>
      <c r="H773" s="173"/>
    </row>
    <row r="774" spans="2:8" ht="15.75" thickBot="1" x14ac:dyDescent="0.3">
      <c r="B774" s="127">
        <f t="shared" si="765"/>
        <v>100</v>
      </c>
      <c r="C774" s="140">
        <f t="shared" si="765"/>
        <v>145</v>
      </c>
      <c r="D774" s="141" t="b">
        <f>IF(AND('ANLAGE B6 Widerstandsfähigkeit '!$E$11="Keine bis geringe Hochwassergefährdung",'ANLAGE B6 Widerstandsfähigkeit '!$F$11=C774),B774)</f>
        <v>0</v>
      </c>
      <c r="E774" s="140"/>
      <c r="F774" s="172"/>
      <c r="G774" s="140"/>
      <c r="H774" s="173"/>
    </row>
    <row r="775" spans="2:8" ht="15.75" thickBot="1" x14ac:dyDescent="0.3">
      <c r="B775" s="127">
        <f t="shared" si="765"/>
        <v>100</v>
      </c>
      <c r="C775" s="140">
        <f t="shared" si="765"/>
        <v>144</v>
      </c>
      <c r="D775" s="141" t="b">
        <f>IF(AND('ANLAGE B6 Widerstandsfähigkeit '!$E$11="Keine bis geringe Hochwassergefährdung",'ANLAGE B6 Widerstandsfähigkeit '!$F$11=C775),B775)</f>
        <v>0</v>
      </c>
      <c r="E775" s="140"/>
      <c r="F775" s="172"/>
      <c r="G775" s="140"/>
      <c r="H775" s="173"/>
    </row>
    <row r="776" spans="2:8" ht="15.75" thickBot="1" x14ac:dyDescent="0.3">
      <c r="B776" s="127">
        <f t="shared" si="765"/>
        <v>100</v>
      </c>
      <c r="C776" s="140">
        <f t="shared" si="765"/>
        <v>143</v>
      </c>
      <c r="D776" s="141" t="b">
        <f>IF(AND('ANLAGE B6 Widerstandsfähigkeit '!$E$11="Keine bis geringe Hochwassergefährdung",'ANLAGE B6 Widerstandsfähigkeit '!$F$11=C776),B776)</f>
        <v>0</v>
      </c>
      <c r="E776" s="140"/>
      <c r="F776" s="172"/>
      <c r="G776" s="140"/>
      <c r="H776" s="173"/>
    </row>
    <row r="777" spans="2:8" ht="15.75" thickBot="1" x14ac:dyDescent="0.3">
      <c r="B777" s="127">
        <f t="shared" si="765"/>
        <v>100</v>
      </c>
      <c r="C777" s="140">
        <f t="shared" si="765"/>
        <v>142</v>
      </c>
      <c r="D777" s="141" t="b">
        <f>IF(AND('ANLAGE B6 Widerstandsfähigkeit '!$E$11="Keine bis geringe Hochwassergefährdung",'ANLAGE B6 Widerstandsfähigkeit '!$F$11=C777),B777)</f>
        <v>0</v>
      </c>
      <c r="E777" s="140"/>
      <c r="F777" s="172"/>
      <c r="G777" s="140"/>
      <c r="H777" s="173"/>
    </row>
    <row r="778" spans="2:8" ht="15.75" thickBot="1" x14ac:dyDescent="0.3">
      <c r="B778" s="127">
        <f t="shared" si="765"/>
        <v>100</v>
      </c>
      <c r="C778" s="140">
        <f t="shared" si="765"/>
        <v>141</v>
      </c>
      <c r="D778" s="141" t="b">
        <f>IF(AND('ANLAGE B6 Widerstandsfähigkeit '!$E$11="Keine bis geringe Hochwassergefährdung",'ANLAGE B6 Widerstandsfähigkeit '!$F$11=C778),B778)</f>
        <v>0</v>
      </c>
      <c r="E778" s="140"/>
      <c r="F778" s="172"/>
      <c r="G778" s="140"/>
      <c r="H778" s="173"/>
    </row>
    <row r="779" spans="2:8" ht="15.75" thickBot="1" x14ac:dyDescent="0.3">
      <c r="B779" s="127">
        <f t="shared" si="765"/>
        <v>100</v>
      </c>
      <c r="C779" s="140">
        <f t="shared" si="765"/>
        <v>140</v>
      </c>
      <c r="D779" s="141" t="b">
        <f>IF(AND('ANLAGE B6 Widerstandsfähigkeit '!$E$11="Keine bis geringe Hochwassergefährdung",'ANLAGE B6 Widerstandsfähigkeit '!$F$11=C779),B779)</f>
        <v>0</v>
      </c>
      <c r="E779" s="140"/>
      <c r="F779" s="172"/>
      <c r="G779" s="140"/>
      <c r="H779" s="173"/>
    </row>
    <row r="780" spans="2:8" ht="15.75" thickBot="1" x14ac:dyDescent="0.3">
      <c r="B780" s="127">
        <f t="shared" si="765"/>
        <v>100</v>
      </c>
      <c r="C780" s="140">
        <f t="shared" si="765"/>
        <v>139</v>
      </c>
      <c r="D780" s="141" t="b">
        <f>IF(AND('ANLAGE B6 Widerstandsfähigkeit '!$E$11="Keine bis geringe Hochwassergefährdung",'ANLAGE B6 Widerstandsfähigkeit '!$F$11=C780),B780)</f>
        <v>0</v>
      </c>
      <c r="E780" s="140"/>
      <c r="F780" s="172"/>
      <c r="G780" s="140"/>
      <c r="H780" s="173"/>
    </row>
    <row r="781" spans="2:8" ht="15.75" thickBot="1" x14ac:dyDescent="0.3">
      <c r="B781" s="127">
        <f t="shared" si="765"/>
        <v>100</v>
      </c>
      <c r="C781" s="140">
        <f t="shared" si="765"/>
        <v>138</v>
      </c>
      <c r="D781" s="141" t="b">
        <f>IF(AND('ANLAGE B6 Widerstandsfähigkeit '!$E$11="Keine bis geringe Hochwassergefährdung",'ANLAGE B6 Widerstandsfähigkeit '!$F$11=C781),B781)</f>
        <v>0</v>
      </c>
      <c r="E781" s="140"/>
      <c r="F781" s="172"/>
      <c r="G781" s="140"/>
      <c r="H781" s="173"/>
    </row>
    <row r="782" spans="2:8" ht="15.75" thickBot="1" x14ac:dyDescent="0.3">
      <c r="B782" s="127">
        <f t="shared" si="765"/>
        <v>100</v>
      </c>
      <c r="C782" s="140">
        <f t="shared" si="765"/>
        <v>137</v>
      </c>
      <c r="D782" s="141" t="b">
        <f>IF(AND('ANLAGE B6 Widerstandsfähigkeit '!$E$11="Keine bis geringe Hochwassergefährdung",'ANLAGE B6 Widerstandsfähigkeit '!$F$11=C782),B782)</f>
        <v>0</v>
      </c>
      <c r="E782" s="140"/>
      <c r="F782" s="172"/>
      <c r="G782" s="140"/>
      <c r="H782" s="173"/>
    </row>
    <row r="783" spans="2:8" ht="15.75" thickBot="1" x14ac:dyDescent="0.3">
      <c r="B783" s="127">
        <f t="shared" si="765"/>
        <v>100</v>
      </c>
      <c r="C783" s="140">
        <f t="shared" si="765"/>
        <v>136</v>
      </c>
      <c r="D783" s="141" t="b">
        <f>IF(AND('ANLAGE B6 Widerstandsfähigkeit '!$E$11="Keine bis geringe Hochwassergefährdung",'ANLAGE B6 Widerstandsfähigkeit '!$F$11=C783),B783)</f>
        <v>0</v>
      </c>
      <c r="E783" s="140"/>
      <c r="F783" s="172"/>
      <c r="G783" s="140"/>
      <c r="H783" s="173"/>
    </row>
    <row r="784" spans="2:8" ht="15.75" thickBot="1" x14ac:dyDescent="0.3">
      <c r="B784" s="127">
        <f t="shared" si="765"/>
        <v>100</v>
      </c>
      <c r="C784" s="140">
        <f t="shared" si="765"/>
        <v>135</v>
      </c>
      <c r="D784" s="141" t="b">
        <f>IF(AND('ANLAGE B6 Widerstandsfähigkeit '!$E$11="Keine bis geringe Hochwassergefährdung",'ANLAGE B6 Widerstandsfähigkeit '!$F$11=C784),B784)</f>
        <v>0</v>
      </c>
      <c r="E784" s="140"/>
      <c r="F784" s="172"/>
      <c r="G784" s="140"/>
      <c r="H784" s="173"/>
    </row>
    <row r="785" spans="2:8" ht="15.75" thickBot="1" x14ac:dyDescent="0.3">
      <c r="B785" s="127">
        <f t="shared" si="765"/>
        <v>100</v>
      </c>
      <c r="C785" s="140">
        <f t="shared" si="765"/>
        <v>134</v>
      </c>
      <c r="D785" s="141" t="b">
        <f>IF(AND('ANLAGE B6 Widerstandsfähigkeit '!$E$11="Keine bis geringe Hochwassergefährdung",'ANLAGE B6 Widerstandsfähigkeit '!$F$11=C785),B785)</f>
        <v>0</v>
      </c>
      <c r="E785" s="140"/>
      <c r="F785" s="172"/>
      <c r="G785" s="140"/>
      <c r="H785" s="173"/>
    </row>
    <row r="786" spans="2:8" ht="15.75" thickBot="1" x14ac:dyDescent="0.3">
      <c r="B786" s="127">
        <f t="shared" si="765"/>
        <v>100</v>
      </c>
      <c r="C786" s="140">
        <f t="shared" si="765"/>
        <v>133</v>
      </c>
      <c r="D786" s="141" t="b">
        <f>IF(AND('ANLAGE B6 Widerstandsfähigkeit '!$E$11="Keine bis geringe Hochwassergefährdung",'ANLAGE B6 Widerstandsfähigkeit '!$F$11=C786),B786)</f>
        <v>0</v>
      </c>
      <c r="E786" s="140"/>
      <c r="F786" s="172"/>
      <c r="G786" s="140"/>
      <c r="H786" s="173"/>
    </row>
    <row r="787" spans="2:8" ht="15.75" thickBot="1" x14ac:dyDescent="0.3">
      <c r="B787" s="127">
        <f t="shared" si="765"/>
        <v>100</v>
      </c>
      <c r="C787" s="140">
        <f t="shared" si="765"/>
        <v>132</v>
      </c>
      <c r="D787" s="141" t="b">
        <f>IF(AND('ANLAGE B6 Widerstandsfähigkeit '!$E$11="Keine bis geringe Hochwassergefährdung",'ANLAGE B6 Widerstandsfähigkeit '!$F$11=C787),B787)</f>
        <v>0</v>
      </c>
      <c r="E787" s="140"/>
      <c r="F787" s="172"/>
      <c r="G787" s="140"/>
      <c r="H787" s="173"/>
    </row>
    <row r="788" spans="2:8" ht="15.75" thickBot="1" x14ac:dyDescent="0.3">
      <c r="B788" s="127">
        <f t="shared" si="765"/>
        <v>100</v>
      </c>
      <c r="C788" s="140">
        <f t="shared" si="765"/>
        <v>131</v>
      </c>
      <c r="D788" s="141" t="b">
        <f>IF(AND('ANLAGE B6 Widerstandsfähigkeit '!$E$11="Keine bis geringe Hochwassergefährdung",'ANLAGE B6 Widerstandsfähigkeit '!$F$11=C788),B788)</f>
        <v>0</v>
      </c>
      <c r="E788" s="140"/>
      <c r="F788" s="172"/>
      <c r="G788" s="140"/>
      <c r="H788" s="173"/>
    </row>
    <row r="789" spans="2:8" ht="15.75" thickBot="1" x14ac:dyDescent="0.3">
      <c r="B789" s="127">
        <f t="shared" si="765"/>
        <v>100</v>
      </c>
      <c r="C789" s="140">
        <f t="shared" si="765"/>
        <v>130</v>
      </c>
      <c r="D789" s="141" t="b">
        <f>IF(AND('ANLAGE B6 Widerstandsfähigkeit '!$E$11="Keine bis geringe Hochwassergefährdung",'ANLAGE B6 Widerstandsfähigkeit '!$F$11=C789),B789)</f>
        <v>0</v>
      </c>
      <c r="E789" s="140">
        <f t="shared" ref="E789:E790" si="766">E25</f>
        <v>150</v>
      </c>
      <c r="F789" s="141" t="b">
        <f>IF(AND('ANLAGE B6 Widerstandsfähigkeit '!$E$11="Mittlere Hochwassergefährdung",'ANLAGE B6 Widerstandsfähigkeit '!$F$11=E789),B789)</f>
        <v>0</v>
      </c>
      <c r="G789" s="140"/>
      <c r="H789" s="173"/>
    </row>
    <row r="790" spans="2:8" ht="15.75" thickBot="1" x14ac:dyDescent="0.3">
      <c r="B790" s="127">
        <f t="shared" si="765"/>
        <v>100</v>
      </c>
      <c r="C790" s="140">
        <f t="shared" si="765"/>
        <v>129</v>
      </c>
      <c r="D790" s="141" t="b">
        <f>IF(AND('ANLAGE B6 Widerstandsfähigkeit '!$E$11="Keine bis geringe Hochwassergefährdung",'ANLAGE B6 Widerstandsfähigkeit '!$F$11=C790),B790)</f>
        <v>0</v>
      </c>
      <c r="E790" s="140">
        <f t="shared" si="766"/>
        <v>149</v>
      </c>
      <c r="F790" s="141" t="b">
        <f>IF(AND('ANLAGE B6 Widerstandsfähigkeit '!$E$11="Mittlere Hochwassergefährdung",'ANLAGE B6 Widerstandsfähigkeit '!$F$11=E790),B790)</f>
        <v>0</v>
      </c>
      <c r="G790" s="140"/>
      <c r="H790" s="173"/>
    </row>
    <row r="791" spans="2:8" ht="15.75" thickBot="1" x14ac:dyDescent="0.3">
      <c r="B791" s="127">
        <f t="shared" si="765"/>
        <v>100</v>
      </c>
      <c r="C791" s="140">
        <f t="shared" si="765"/>
        <v>128</v>
      </c>
      <c r="D791" s="141" t="b">
        <f>IF(AND('ANLAGE B6 Widerstandsfähigkeit '!$E$11="Keine bis geringe Hochwassergefährdung",'ANLAGE B6 Widerstandsfähigkeit '!$F$11=C791),B791)</f>
        <v>0</v>
      </c>
      <c r="E791" s="140">
        <f t="shared" ref="E791" si="767">E27</f>
        <v>148</v>
      </c>
      <c r="F791" s="141" t="b">
        <f>IF(AND('ANLAGE B6 Widerstandsfähigkeit '!$E$11="Mittlere Hochwassergefährdung",'ANLAGE B6 Widerstandsfähigkeit '!$F$11=E791),B791)</f>
        <v>0</v>
      </c>
      <c r="G791" s="140"/>
      <c r="H791" s="173"/>
    </row>
    <row r="792" spans="2:8" ht="15.75" thickBot="1" x14ac:dyDescent="0.3">
      <c r="B792" s="127">
        <f t="shared" si="765"/>
        <v>100</v>
      </c>
      <c r="C792" s="140">
        <f t="shared" si="765"/>
        <v>127</v>
      </c>
      <c r="D792" s="141" t="b">
        <f>IF(AND('ANLAGE B6 Widerstandsfähigkeit '!$E$11="Keine bis geringe Hochwassergefährdung",'ANLAGE B6 Widerstandsfähigkeit '!$F$11=C792),B792)</f>
        <v>0</v>
      </c>
      <c r="E792" s="140">
        <f t="shared" ref="E792" si="768">E28</f>
        <v>147</v>
      </c>
      <c r="F792" s="141" t="b">
        <f>IF(AND('ANLAGE B6 Widerstandsfähigkeit '!$E$11="Mittlere Hochwassergefährdung",'ANLAGE B6 Widerstandsfähigkeit '!$F$11=E792),B792)</f>
        <v>0</v>
      </c>
      <c r="G792" s="140"/>
      <c r="H792" s="173"/>
    </row>
    <row r="793" spans="2:8" ht="15.75" thickBot="1" x14ac:dyDescent="0.3">
      <c r="B793" s="127">
        <f t="shared" si="765"/>
        <v>100</v>
      </c>
      <c r="C793" s="140">
        <f t="shared" si="765"/>
        <v>126</v>
      </c>
      <c r="D793" s="141" t="b">
        <f>IF(AND('ANLAGE B6 Widerstandsfähigkeit '!$E$11="Keine bis geringe Hochwassergefährdung",'ANLAGE B6 Widerstandsfähigkeit '!$F$11=C793),B793)</f>
        <v>0</v>
      </c>
      <c r="E793" s="140">
        <f t="shared" ref="E793" si="769">E29</f>
        <v>146</v>
      </c>
      <c r="F793" s="141" t="b">
        <f>IF(AND('ANLAGE B6 Widerstandsfähigkeit '!$E$11="Mittlere Hochwassergefährdung",'ANLAGE B6 Widerstandsfähigkeit '!$F$11=E793),B793)</f>
        <v>0</v>
      </c>
      <c r="G793" s="140"/>
      <c r="H793" s="173"/>
    </row>
    <row r="794" spans="2:8" ht="15.75" thickBot="1" x14ac:dyDescent="0.3">
      <c r="B794" s="127">
        <f t="shared" si="765"/>
        <v>100</v>
      </c>
      <c r="C794" s="140">
        <f t="shared" si="765"/>
        <v>125</v>
      </c>
      <c r="D794" s="141" t="b">
        <f>IF(AND('ANLAGE B6 Widerstandsfähigkeit '!$E$11="Keine bis geringe Hochwassergefährdung",'ANLAGE B6 Widerstandsfähigkeit '!$F$11=C794),B794)</f>
        <v>0</v>
      </c>
      <c r="E794" s="140">
        <f t="shared" ref="E794" si="770">E30</f>
        <v>145</v>
      </c>
      <c r="F794" s="141" t="b">
        <f>IF(AND('ANLAGE B6 Widerstandsfähigkeit '!$E$11="Mittlere Hochwassergefährdung",'ANLAGE B6 Widerstandsfähigkeit '!$F$11=E794),B794)</f>
        <v>0</v>
      </c>
      <c r="G794" s="140"/>
      <c r="H794" s="173"/>
    </row>
    <row r="795" spans="2:8" ht="15.75" thickBot="1" x14ac:dyDescent="0.3">
      <c r="B795" s="127">
        <f t="shared" si="765"/>
        <v>100</v>
      </c>
      <c r="C795" s="140">
        <f t="shared" si="765"/>
        <v>124</v>
      </c>
      <c r="D795" s="141" t="b">
        <f>IF(AND('ANLAGE B6 Widerstandsfähigkeit '!$E$11="Keine bis geringe Hochwassergefährdung",'ANLAGE B6 Widerstandsfähigkeit '!$F$11=C795),B795)</f>
        <v>0</v>
      </c>
      <c r="E795" s="140">
        <f t="shared" ref="E795" si="771">E31</f>
        <v>144</v>
      </c>
      <c r="F795" s="141" t="b">
        <f>IF(AND('ANLAGE B6 Widerstandsfähigkeit '!$E$11="Mittlere Hochwassergefährdung",'ANLAGE B6 Widerstandsfähigkeit '!$F$11=E795),B795)</f>
        <v>0</v>
      </c>
      <c r="G795" s="140"/>
      <c r="H795" s="173"/>
    </row>
    <row r="796" spans="2:8" ht="15.75" thickBot="1" x14ac:dyDescent="0.3">
      <c r="B796" s="127">
        <f t="shared" si="765"/>
        <v>100</v>
      </c>
      <c r="C796" s="140">
        <f t="shared" si="765"/>
        <v>123</v>
      </c>
      <c r="D796" s="141" t="b">
        <f>IF(AND('ANLAGE B6 Widerstandsfähigkeit '!$E$11="Keine bis geringe Hochwassergefährdung",'ANLAGE B6 Widerstandsfähigkeit '!$F$11=C796),B796)</f>
        <v>0</v>
      </c>
      <c r="E796" s="140">
        <f t="shared" ref="E796" si="772">E32</f>
        <v>143</v>
      </c>
      <c r="F796" s="141" t="b">
        <f>IF(AND('ANLAGE B6 Widerstandsfähigkeit '!$E$11="Mittlere Hochwassergefährdung",'ANLAGE B6 Widerstandsfähigkeit '!$F$11=E796),B796)</f>
        <v>0</v>
      </c>
      <c r="G796" s="140"/>
      <c r="H796" s="173"/>
    </row>
    <row r="797" spans="2:8" ht="15.75" thickBot="1" x14ac:dyDescent="0.3">
      <c r="B797" s="127">
        <f t="shared" si="765"/>
        <v>100</v>
      </c>
      <c r="C797" s="140">
        <f t="shared" si="765"/>
        <v>122</v>
      </c>
      <c r="D797" s="141" t="b">
        <f>IF(AND('ANLAGE B6 Widerstandsfähigkeit '!$E$11="Keine bis geringe Hochwassergefährdung",'ANLAGE B6 Widerstandsfähigkeit '!$F$11=C797),B797)</f>
        <v>0</v>
      </c>
      <c r="E797" s="140">
        <f t="shared" ref="E797" si="773">E33</f>
        <v>142</v>
      </c>
      <c r="F797" s="141" t="b">
        <f>IF(AND('ANLAGE B6 Widerstandsfähigkeit '!$E$11="Mittlere Hochwassergefährdung",'ANLAGE B6 Widerstandsfähigkeit '!$F$11=E797),B797)</f>
        <v>0</v>
      </c>
      <c r="G797" s="140"/>
      <c r="H797" s="173"/>
    </row>
    <row r="798" spans="2:8" ht="15.75" thickBot="1" x14ac:dyDescent="0.3">
      <c r="B798" s="127">
        <f t="shared" si="765"/>
        <v>100</v>
      </c>
      <c r="C798" s="140">
        <f t="shared" si="765"/>
        <v>121</v>
      </c>
      <c r="D798" s="141" t="b">
        <f>IF(AND('ANLAGE B6 Widerstandsfähigkeit '!$E$11="Keine bis geringe Hochwassergefährdung",'ANLAGE B6 Widerstandsfähigkeit '!$F$11=C798),B798)</f>
        <v>0</v>
      </c>
      <c r="E798" s="140">
        <f t="shared" ref="E798" si="774">E34</f>
        <v>141</v>
      </c>
      <c r="F798" s="141" t="b">
        <f>IF(AND('ANLAGE B6 Widerstandsfähigkeit '!$E$11="Mittlere Hochwassergefährdung",'ANLAGE B6 Widerstandsfähigkeit '!$F$11=E798),B798)</f>
        <v>0</v>
      </c>
      <c r="G798" s="140"/>
      <c r="H798" s="173"/>
    </row>
    <row r="799" spans="2:8" ht="15.75" thickBot="1" x14ac:dyDescent="0.3">
      <c r="B799" s="127">
        <f t="shared" si="765"/>
        <v>100</v>
      </c>
      <c r="C799" s="140">
        <f t="shared" si="765"/>
        <v>120</v>
      </c>
      <c r="D799" s="141" t="b">
        <f>IF(AND('ANLAGE B6 Widerstandsfähigkeit '!$E$11="Keine bis geringe Hochwassergefährdung",'ANLAGE B6 Widerstandsfähigkeit '!$F$11=C799),B799)</f>
        <v>0</v>
      </c>
      <c r="E799" s="140">
        <f t="shared" ref="E799" si="775">E35</f>
        <v>140</v>
      </c>
      <c r="F799" s="141" t="b">
        <f>IF(AND('ANLAGE B6 Widerstandsfähigkeit '!$E$11="Mittlere Hochwassergefährdung",'ANLAGE B6 Widerstandsfähigkeit '!$F$11=E799),B799)</f>
        <v>0</v>
      </c>
      <c r="G799" s="140">
        <f t="shared" ref="G799" si="776">G35</f>
        <v>150</v>
      </c>
      <c r="H799" s="141" t="b">
        <f>IF(AND('ANLAGE B6 Widerstandsfähigkeit '!$E$11="Große Hochwassergefährdung",'ANLAGE B6 Widerstandsfähigkeit '!$F$11=G799),B799)</f>
        <v>0</v>
      </c>
    </row>
    <row r="800" spans="2:8" ht="15.75" thickBot="1" x14ac:dyDescent="0.3">
      <c r="B800" s="127">
        <f t="shared" si="765"/>
        <v>100</v>
      </c>
      <c r="C800" s="140">
        <f t="shared" si="765"/>
        <v>119</v>
      </c>
      <c r="D800" s="141" t="b">
        <f>IF(AND('ANLAGE B6 Widerstandsfähigkeit '!$E$11="Keine bis geringe Hochwassergefährdung",'ANLAGE B6 Widerstandsfähigkeit '!$F$11=C800),B800)</f>
        <v>0</v>
      </c>
      <c r="E800" s="140">
        <f t="shared" ref="E800" si="777">E36</f>
        <v>139</v>
      </c>
      <c r="F800" s="141" t="b">
        <f>IF(AND('ANLAGE B6 Widerstandsfähigkeit '!$E$11="Mittlere Hochwassergefährdung",'ANLAGE B6 Widerstandsfähigkeit '!$F$11=E800),B800)</f>
        <v>0</v>
      </c>
      <c r="G800" s="140">
        <f t="shared" ref="G800" si="778">G36</f>
        <v>149</v>
      </c>
      <c r="H800" s="141" t="b">
        <f>IF(AND('ANLAGE B6 Widerstandsfähigkeit '!$E$11="Große Hochwassergefährdung",'ANLAGE B6 Widerstandsfähigkeit '!$F$11=G800),B800)</f>
        <v>0</v>
      </c>
    </row>
    <row r="801" spans="2:8" ht="15.75" thickBot="1" x14ac:dyDescent="0.3">
      <c r="B801" s="127">
        <f t="shared" si="765"/>
        <v>100</v>
      </c>
      <c r="C801" s="140">
        <f t="shared" si="765"/>
        <v>118</v>
      </c>
      <c r="D801" s="141" t="b">
        <f>IF(AND('ANLAGE B6 Widerstandsfähigkeit '!$E$11="Keine bis geringe Hochwassergefährdung",'ANLAGE B6 Widerstandsfähigkeit '!$F$11=C801),B801)</f>
        <v>0</v>
      </c>
      <c r="E801" s="140">
        <f t="shared" ref="E801" si="779">E37</f>
        <v>138</v>
      </c>
      <c r="F801" s="141" t="b">
        <f>IF(AND('ANLAGE B6 Widerstandsfähigkeit '!$E$11="Mittlere Hochwassergefährdung",'ANLAGE B6 Widerstandsfähigkeit '!$F$11=E801),B801)</f>
        <v>0</v>
      </c>
      <c r="G801" s="140">
        <f t="shared" ref="G801" si="780">G37</f>
        <v>148</v>
      </c>
      <c r="H801" s="141" t="b">
        <f>IF(AND('ANLAGE B6 Widerstandsfähigkeit '!$E$11="Große Hochwassergefährdung",'ANLAGE B6 Widerstandsfähigkeit '!$F$11=G801),B801)</f>
        <v>0</v>
      </c>
    </row>
    <row r="802" spans="2:8" ht="15.75" thickBot="1" x14ac:dyDescent="0.3">
      <c r="B802" s="127">
        <f t="shared" si="765"/>
        <v>100</v>
      </c>
      <c r="C802" s="140">
        <f t="shared" si="765"/>
        <v>117</v>
      </c>
      <c r="D802" s="141" t="b">
        <f>IF(AND('ANLAGE B6 Widerstandsfähigkeit '!$E$11="Keine bis geringe Hochwassergefährdung",'ANLAGE B6 Widerstandsfähigkeit '!$F$11=C802),B802)</f>
        <v>0</v>
      </c>
      <c r="E802" s="140">
        <f t="shared" ref="E802" si="781">E38</f>
        <v>137</v>
      </c>
      <c r="F802" s="141" t="b">
        <f>IF(AND('ANLAGE B6 Widerstandsfähigkeit '!$E$11="Mittlere Hochwassergefährdung",'ANLAGE B6 Widerstandsfähigkeit '!$F$11=E802),B802)</f>
        <v>0</v>
      </c>
      <c r="G802" s="140">
        <f t="shared" ref="G802" si="782">G38</f>
        <v>147</v>
      </c>
      <c r="H802" s="141" t="b">
        <f>IF(AND('ANLAGE B6 Widerstandsfähigkeit '!$E$11="Große Hochwassergefährdung",'ANLAGE B6 Widerstandsfähigkeit '!$F$11=G802),B802)</f>
        <v>0</v>
      </c>
    </row>
    <row r="803" spans="2:8" ht="15.75" thickBot="1" x14ac:dyDescent="0.3">
      <c r="B803" s="127">
        <f t="shared" si="765"/>
        <v>100</v>
      </c>
      <c r="C803" s="140">
        <f t="shared" si="765"/>
        <v>116</v>
      </c>
      <c r="D803" s="141" t="b">
        <f>IF(AND('ANLAGE B6 Widerstandsfähigkeit '!$E$11="Keine bis geringe Hochwassergefährdung",'ANLAGE B6 Widerstandsfähigkeit '!$F$11=C803),B803)</f>
        <v>0</v>
      </c>
      <c r="E803" s="140">
        <f t="shared" ref="E803" si="783">E39</f>
        <v>136</v>
      </c>
      <c r="F803" s="141" t="b">
        <f>IF(AND('ANLAGE B6 Widerstandsfähigkeit '!$E$11="Mittlere Hochwassergefährdung",'ANLAGE B6 Widerstandsfähigkeit '!$F$11=E803),B803)</f>
        <v>0</v>
      </c>
      <c r="G803" s="140">
        <f t="shared" ref="G803" si="784">G39</f>
        <v>146</v>
      </c>
      <c r="H803" s="141" t="b">
        <f>IF(AND('ANLAGE B6 Widerstandsfähigkeit '!$E$11="Große Hochwassergefährdung",'ANLAGE B6 Widerstandsfähigkeit '!$F$11=G803),B803)</f>
        <v>0</v>
      </c>
    </row>
    <row r="804" spans="2:8" ht="15.75" thickBot="1" x14ac:dyDescent="0.3">
      <c r="B804" s="127">
        <f t="shared" si="765"/>
        <v>100</v>
      </c>
      <c r="C804" s="140">
        <f t="shared" si="765"/>
        <v>115</v>
      </c>
      <c r="D804" s="141" t="b">
        <f>IF(AND('ANLAGE B6 Widerstandsfähigkeit '!$E$11="Keine bis geringe Hochwassergefährdung",'ANLAGE B6 Widerstandsfähigkeit '!$F$11=C804),B804)</f>
        <v>0</v>
      </c>
      <c r="E804" s="140">
        <f t="shared" ref="E804" si="785">E40</f>
        <v>135</v>
      </c>
      <c r="F804" s="141" t="b">
        <f>IF(AND('ANLAGE B6 Widerstandsfähigkeit '!$E$11="Mittlere Hochwassergefährdung",'ANLAGE B6 Widerstandsfähigkeit '!$F$11=E804),B804)</f>
        <v>0</v>
      </c>
      <c r="G804" s="140">
        <f t="shared" ref="G804" si="786">G40</f>
        <v>145</v>
      </c>
      <c r="H804" s="141" t="b">
        <f>IF(AND('ANLAGE B6 Widerstandsfähigkeit '!$E$11="Große Hochwassergefährdung",'ANLAGE B6 Widerstandsfähigkeit '!$F$11=G804),B804)</f>
        <v>0</v>
      </c>
    </row>
    <row r="805" spans="2:8" ht="15.75" thickBot="1" x14ac:dyDescent="0.3">
      <c r="B805" s="127">
        <f t="shared" si="765"/>
        <v>100</v>
      </c>
      <c r="C805" s="140">
        <f t="shared" si="765"/>
        <v>114</v>
      </c>
      <c r="D805" s="141" t="b">
        <f>IF(AND('ANLAGE B6 Widerstandsfähigkeit '!$E$11="Keine bis geringe Hochwassergefährdung",'ANLAGE B6 Widerstandsfähigkeit '!$F$11=C805),B805)</f>
        <v>0</v>
      </c>
      <c r="E805" s="140">
        <f t="shared" ref="E805" si="787">E41</f>
        <v>134</v>
      </c>
      <c r="F805" s="141" t="b">
        <f>IF(AND('ANLAGE B6 Widerstandsfähigkeit '!$E$11="Mittlere Hochwassergefährdung",'ANLAGE B6 Widerstandsfähigkeit '!$F$11=E805),B805)</f>
        <v>0</v>
      </c>
      <c r="G805" s="140">
        <f t="shared" ref="G805" si="788">G41</f>
        <v>144</v>
      </c>
      <c r="H805" s="141" t="b">
        <f>IF(AND('ANLAGE B6 Widerstandsfähigkeit '!$E$11="Große Hochwassergefährdung",'ANLAGE B6 Widerstandsfähigkeit '!$F$11=G805),B805)</f>
        <v>0</v>
      </c>
    </row>
    <row r="806" spans="2:8" ht="15.75" thickBot="1" x14ac:dyDescent="0.3">
      <c r="B806" s="127">
        <f t="shared" si="765"/>
        <v>100</v>
      </c>
      <c r="C806" s="140">
        <f t="shared" si="765"/>
        <v>113</v>
      </c>
      <c r="D806" s="141" t="b">
        <f>IF(AND('ANLAGE B6 Widerstandsfähigkeit '!$E$11="Keine bis geringe Hochwassergefährdung",'ANLAGE B6 Widerstandsfähigkeit '!$F$11=C806),B806)</f>
        <v>0</v>
      </c>
      <c r="E806" s="140">
        <f t="shared" ref="E806" si="789">E42</f>
        <v>133</v>
      </c>
      <c r="F806" s="141" t="b">
        <f>IF(AND('ANLAGE B6 Widerstandsfähigkeit '!$E$11="Mittlere Hochwassergefährdung",'ANLAGE B6 Widerstandsfähigkeit '!$F$11=E806),B806)</f>
        <v>0</v>
      </c>
      <c r="G806" s="140">
        <f t="shared" ref="G806" si="790">G42</f>
        <v>143</v>
      </c>
      <c r="H806" s="141" t="b">
        <f>IF(AND('ANLAGE B6 Widerstandsfähigkeit '!$E$11="Große Hochwassergefährdung",'ANLAGE B6 Widerstandsfähigkeit '!$F$11=G806),B806)</f>
        <v>0</v>
      </c>
    </row>
    <row r="807" spans="2:8" ht="15.75" thickBot="1" x14ac:dyDescent="0.3">
      <c r="B807" s="127">
        <f t="shared" si="765"/>
        <v>100</v>
      </c>
      <c r="C807" s="140">
        <f t="shared" si="765"/>
        <v>112</v>
      </c>
      <c r="D807" s="141" t="b">
        <f>IF(AND('ANLAGE B6 Widerstandsfähigkeit '!$E$11="Keine bis geringe Hochwassergefährdung",'ANLAGE B6 Widerstandsfähigkeit '!$F$11=C807),B807)</f>
        <v>0</v>
      </c>
      <c r="E807" s="140">
        <f t="shared" ref="E807" si="791">E43</f>
        <v>132</v>
      </c>
      <c r="F807" s="141" t="b">
        <f>IF(AND('ANLAGE B6 Widerstandsfähigkeit '!$E$11="Mittlere Hochwassergefährdung",'ANLAGE B6 Widerstandsfähigkeit '!$F$11=E807),B807)</f>
        <v>0</v>
      </c>
      <c r="G807" s="140">
        <f t="shared" ref="G807" si="792">G43</f>
        <v>142</v>
      </c>
      <c r="H807" s="141" t="b">
        <f>IF(AND('ANLAGE B6 Widerstandsfähigkeit '!$E$11="Große Hochwassergefährdung",'ANLAGE B6 Widerstandsfähigkeit '!$F$11=G807),B807)</f>
        <v>0</v>
      </c>
    </row>
    <row r="808" spans="2:8" ht="15.75" thickBot="1" x14ac:dyDescent="0.3">
      <c r="B808" s="127">
        <f t="shared" si="765"/>
        <v>100</v>
      </c>
      <c r="C808" s="140">
        <f t="shared" si="765"/>
        <v>111</v>
      </c>
      <c r="D808" s="141" t="b">
        <f>IF(AND('ANLAGE B6 Widerstandsfähigkeit '!$E$11="Keine bis geringe Hochwassergefährdung",'ANLAGE B6 Widerstandsfähigkeit '!$F$11=C808),B808)</f>
        <v>0</v>
      </c>
      <c r="E808" s="140">
        <f t="shared" ref="E808" si="793">E44</f>
        <v>131</v>
      </c>
      <c r="F808" s="141" t="b">
        <f>IF(AND('ANLAGE B6 Widerstandsfähigkeit '!$E$11="Mittlere Hochwassergefährdung",'ANLAGE B6 Widerstandsfähigkeit '!$F$11=E808),B808)</f>
        <v>0</v>
      </c>
      <c r="G808" s="140">
        <f t="shared" ref="G808" si="794">G44</f>
        <v>141</v>
      </c>
      <c r="H808" s="141" t="b">
        <f>IF(AND('ANLAGE B6 Widerstandsfähigkeit '!$E$11="Große Hochwassergefährdung",'ANLAGE B6 Widerstandsfähigkeit '!$F$11=G808),B808)</f>
        <v>0</v>
      </c>
    </row>
    <row r="809" spans="2:8" ht="15.75" thickBot="1" x14ac:dyDescent="0.3">
      <c r="B809" s="127">
        <f t="shared" si="765"/>
        <v>100</v>
      </c>
      <c r="C809" s="140">
        <f t="shared" si="765"/>
        <v>110</v>
      </c>
      <c r="D809" s="141" t="b">
        <f>IF(AND('ANLAGE B6 Widerstandsfähigkeit '!$E$11="Keine bis geringe Hochwassergefährdung",'ANLAGE B6 Widerstandsfähigkeit '!$F$11=C809),B809)</f>
        <v>0</v>
      </c>
      <c r="E809" s="140">
        <f t="shared" ref="E809" si="795">E45</f>
        <v>130</v>
      </c>
      <c r="F809" s="141" t="b">
        <f>IF(AND('ANLAGE B6 Widerstandsfähigkeit '!$E$11="Mittlere Hochwassergefährdung",'ANLAGE B6 Widerstandsfähigkeit '!$F$11=E809),B809)</f>
        <v>0</v>
      </c>
      <c r="G809" s="140">
        <f t="shared" ref="G809" si="796">G45</f>
        <v>140</v>
      </c>
      <c r="H809" s="141" t="b">
        <f>IF(AND('ANLAGE B6 Widerstandsfähigkeit '!$E$11="Große Hochwassergefährdung",'ANLAGE B6 Widerstandsfähigkeit '!$F$11=G809),B809)</f>
        <v>0</v>
      </c>
    </row>
    <row r="810" spans="2:8" ht="15.75" thickBot="1" x14ac:dyDescent="0.3">
      <c r="B810" s="127">
        <f t="shared" si="765"/>
        <v>100</v>
      </c>
      <c r="C810" s="140">
        <f t="shared" si="765"/>
        <v>109</v>
      </c>
      <c r="D810" s="141" t="b">
        <f>IF(AND('ANLAGE B6 Widerstandsfähigkeit '!$E$11="Keine bis geringe Hochwassergefährdung",'ANLAGE B6 Widerstandsfähigkeit '!$F$11=C810),B810)</f>
        <v>0</v>
      </c>
      <c r="E810" s="140">
        <f t="shared" ref="E810" si="797">E46</f>
        <v>129</v>
      </c>
      <c r="F810" s="141" t="b">
        <f>IF(AND('ANLAGE B6 Widerstandsfähigkeit '!$E$11="Mittlere Hochwassergefährdung",'ANLAGE B6 Widerstandsfähigkeit '!$F$11=E810),B810)</f>
        <v>0</v>
      </c>
      <c r="G810" s="140">
        <f t="shared" ref="G810" si="798">G46</f>
        <v>139</v>
      </c>
      <c r="H810" s="141" t="b">
        <f>IF(AND('ANLAGE B6 Widerstandsfähigkeit '!$E$11="Große Hochwassergefährdung",'ANLAGE B6 Widerstandsfähigkeit '!$F$11=G810),B810)</f>
        <v>0</v>
      </c>
    </row>
    <row r="811" spans="2:8" ht="15.75" thickBot="1" x14ac:dyDescent="0.3">
      <c r="B811" s="127">
        <f t="shared" si="765"/>
        <v>100</v>
      </c>
      <c r="C811" s="140">
        <f t="shared" si="765"/>
        <v>108</v>
      </c>
      <c r="D811" s="141" t="b">
        <f>IF(AND('ANLAGE B6 Widerstandsfähigkeit '!$E$11="Keine bis geringe Hochwassergefährdung",'ANLAGE B6 Widerstandsfähigkeit '!$F$11=C811),B811)</f>
        <v>0</v>
      </c>
      <c r="E811" s="140">
        <f t="shared" ref="E811" si="799">E47</f>
        <v>128</v>
      </c>
      <c r="F811" s="141" t="b">
        <f>IF(AND('ANLAGE B6 Widerstandsfähigkeit '!$E$11="Mittlere Hochwassergefährdung",'ANLAGE B6 Widerstandsfähigkeit '!$F$11=E811),B811)</f>
        <v>0</v>
      </c>
      <c r="G811" s="140">
        <f t="shared" ref="G811" si="800">G47</f>
        <v>138</v>
      </c>
      <c r="H811" s="141" t="b">
        <f>IF(AND('ANLAGE B6 Widerstandsfähigkeit '!$E$11="Große Hochwassergefährdung",'ANLAGE B6 Widerstandsfähigkeit '!$F$11=G811),B811)</f>
        <v>0</v>
      </c>
    </row>
    <row r="812" spans="2:8" ht="15.75" thickBot="1" x14ac:dyDescent="0.3">
      <c r="B812" s="127">
        <f t="shared" si="765"/>
        <v>100</v>
      </c>
      <c r="C812" s="140">
        <f t="shared" si="765"/>
        <v>107</v>
      </c>
      <c r="D812" s="141" t="b">
        <f>IF(AND('ANLAGE B6 Widerstandsfähigkeit '!$E$11="Keine bis geringe Hochwassergefährdung",'ANLAGE B6 Widerstandsfähigkeit '!$F$11=C812),B812)</f>
        <v>0</v>
      </c>
      <c r="E812" s="140">
        <f t="shared" ref="E812" si="801">E48</f>
        <v>127</v>
      </c>
      <c r="F812" s="141" t="b">
        <f>IF(AND('ANLAGE B6 Widerstandsfähigkeit '!$E$11="Mittlere Hochwassergefährdung",'ANLAGE B6 Widerstandsfähigkeit '!$F$11=E812),B812)</f>
        <v>0</v>
      </c>
      <c r="G812" s="140">
        <f t="shared" ref="G812" si="802">G48</f>
        <v>137</v>
      </c>
      <c r="H812" s="141" t="b">
        <f>IF(AND('ANLAGE B6 Widerstandsfähigkeit '!$E$11="Große Hochwassergefährdung",'ANLAGE B6 Widerstandsfähigkeit '!$F$11=G812),B812)</f>
        <v>0</v>
      </c>
    </row>
    <row r="813" spans="2:8" ht="15.75" thickBot="1" x14ac:dyDescent="0.3">
      <c r="B813" s="127">
        <f t="shared" si="765"/>
        <v>100</v>
      </c>
      <c r="C813" s="140">
        <f t="shared" si="765"/>
        <v>106</v>
      </c>
      <c r="D813" s="141" t="b">
        <f>IF(AND('ANLAGE B6 Widerstandsfähigkeit '!$E$11="Keine bis geringe Hochwassergefährdung",'ANLAGE B6 Widerstandsfähigkeit '!$F$11=C813),B813)</f>
        <v>0</v>
      </c>
      <c r="E813" s="140">
        <f t="shared" ref="E813" si="803">E49</f>
        <v>126</v>
      </c>
      <c r="F813" s="141" t="b">
        <f>IF(AND('ANLAGE B6 Widerstandsfähigkeit '!$E$11="Mittlere Hochwassergefährdung",'ANLAGE B6 Widerstandsfähigkeit '!$F$11=E813),B813)</f>
        <v>0</v>
      </c>
      <c r="G813" s="140">
        <f t="shared" ref="G813" si="804">G49</f>
        <v>136</v>
      </c>
      <c r="H813" s="141" t="b">
        <f>IF(AND('ANLAGE B6 Widerstandsfähigkeit '!$E$11="Große Hochwassergefährdung",'ANLAGE B6 Widerstandsfähigkeit '!$F$11=G813),B813)</f>
        <v>0</v>
      </c>
    </row>
    <row r="814" spans="2:8" ht="15.75" thickBot="1" x14ac:dyDescent="0.3">
      <c r="B814" s="127">
        <f t="shared" si="765"/>
        <v>100</v>
      </c>
      <c r="C814" s="140">
        <f t="shared" si="765"/>
        <v>105</v>
      </c>
      <c r="D814" s="141" t="b">
        <f>IF(AND('ANLAGE B6 Widerstandsfähigkeit '!$E$11="Keine bis geringe Hochwassergefährdung",'ANLAGE B6 Widerstandsfähigkeit '!$F$11=C814),B814)</f>
        <v>0</v>
      </c>
      <c r="E814" s="140">
        <f t="shared" ref="E814" si="805">E50</f>
        <v>125</v>
      </c>
      <c r="F814" s="141" t="b">
        <f>IF(AND('ANLAGE B6 Widerstandsfähigkeit '!$E$11="Mittlere Hochwassergefährdung",'ANLAGE B6 Widerstandsfähigkeit '!$F$11=E814),B814)</f>
        <v>0</v>
      </c>
      <c r="G814" s="140">
        <f t="shared" ref="G814" si="806">G50</f>
        <v>135</v>
      </c>
      <c r="H814" s="141" t="b">
        <f>IF(AND('ANLAGE B6 Widerstandsfähigkeit '!$E$11="Große Hochwassergefährdung",'ANLAGE B6 Widerstandsfähigkeit '!$F$11=G814),B814)</f>
        <v>0</v>
      </c>
    </row>
    <row r="815" spans="2:8" ht="15.75" thickBot="1" x14ac:dyDescent="0.3">
      <c r="B815" s="127">
        <f t="shared" si="765"/>
        <v>100</v>
      </c>
      <c r="C815" s="140">
        <f t="shared" si="765"/>
        <v>104</v>
      </c>
      <c r="D815" s="141" t="b">
        <f>IF(AND('ANLAGE B6 Widerstandsfähigkeit '!$E$11="Keine bis geringe Hochwassergefährdung",'ANLAGE B6 Widerstandsfähigkeit '!$F$11=C815),B815)</f>
        <v>0</v>
      </c>
      <c r="E815" s="140">
        <f t="shared" ref="E815" si="807">E51</f>
        <v>124</v>
      </c>
      <c r="F815" s="141" t="b">
        <f>IF(AND('ANLAGE B6 Widerstandsfähigkeit '!$E$11="Mittlere Hochwassergefährdung",'ANLAGE B6 Widerstandsfähigkeit '!$F$11=E815),B815)</f>
        <v>0</v>
      </c>
      <c r="G815" s="140">
        <f t="shared" ref="G815" si="808">G51</f>
        <v>134</v>
      </c>
      <c r="H815" s="141" t="b">
        <f>IF(AND('ANLAGE B6 Widerstandsfähigkeit '!$E$11="Große Hochwassergefährdung",'ANLAGE B6 Widerstandsfähigkeit '!$F$11=G815),B815)</f>
        <v>0</v>
      </c>
    </row>
    <row r="816" spans="2:8" ht="15.75" thickBot="1" x14ac:dyDescent="0.3">
      <c r="B816" s="127">
        <f t="shared" si="765"/>
        <v>100</v>
      </c>
      <c r="C816" s="140">
        <f t="shared" si="765"/>
        <v>103</v>
      </c>
      <c r="D816" s="141" t="b">
        <f>IF(AND('ANLAGE B6 Widerstandsfähigkeit '!$E$11="Keine bis geringe Hochwassergefährdung",'ANLAGE B6 Widerstandsfähigkeit '!$F$11=C816),B816)</f>
        <v>0</v>
      </c>
      <c r="E816" s="140">
        <f t="shared" ref="E816" si="809">E52</f>
        <v>123</v>
      </c>
      <c r="F816" s="141" t="b">
        <f>IF(AND('ANLAGE B6 Widerstandsfähigkeit '!$E$11="Mittlere Hochwassergefährdung",'ANLAGE B6 Widerstandsfähigkeit '!$F$11=E816),B816)</f>
        <v>0</v>
      </c>
      <c r="G816" s="140">
        <f t="shared" ref="G816" si="810">G52</f>
        <v>133</v>
      </c>
      <c r="H816" s="141" t="b">
        <f>IF(AND('ANLAGE B6 Widerstandsfähigkeit '!$E$11="Große Hochwassergefährdung",'ANLAGE B6 Widerstandsfähigkeit '!$F$11=G816),B816)</f>
        <v>0</v>
      </c>
    </row>
    <row r="817" spans="2:8" ht="15.75" thickBot="1" x14ac:dyDescent="0.3">
      <c r="B817" s="127">
        <f t="shared" si="765"/>
        <v>100</v>
      </c>
      <c r="C817" s="140">
        <f t="shared" si="765"/>
        <v>102</v>
      </c>
      <c r="D817" s="141" t="b">
        <f>IF(AND('ANLAGE B6 Widerstandsfähigkeit '!$E$11="Keine bis geringe Hochwassergefährdung",'ANLAGE B6 Widerstandsfähigkeit '!$F$11=C817),B817)</f>
        <v>0</v>
      </c>
      <c r="E817" s="140">
        <f t="shared" ref="E817" si="811">E53</f>
        <v>122</v>
      </c>
      <c r="F817" s="141" t="b">
        <f>IF(AND('ANLAGE B6 Widerstandsfähigkeit '!$E$11="Mittlere Hochwassergefährdung",'ANLAGE B6 Widerstandsfähigkeit '!$F$11=E817),B817)</f>
        <v>0</v>
      </c>
      <c r="G817" s="140">
        <f t="shared" ref="G817" si="812">G53</f>
        <v>132</v>
      </c>
      <c r="H817" s="141" t="b">
        <f>IF(AND('ANLAGE B6 Widerstandsfähigkeit '!$E$11="Große Hochwassergefährdung",'ANLAGE B6 Widerstandsfähigkeit '!$F$11=G817),B817)</f>
        <v>0</v>
      </c>
    </row>
    <row r="818" spans="2:8" ht="15.75" thickBot="1" x14ac:dyDescent="0.3">
      <c r="B818" s="127">
        <f t="shared" si="765"/>
        <v>100</v>
      </c>
      <c r="C818" s="140">
        <f t="shared" si="765"/>
        <v>101</v>
      </c>
      <c r="D818" s="141" t="b">
        <f>IF(AND('ANLAGE B6 Widerstandsfähigkeit '!$E$11="Keine bis geringe Hochwassergefährdung",'ANLAGE B6 Widerstandsfähigkeit '!$F$11=C818),B818)</f>
        <v>0</v>
      </c>
      <c r="E818" s="140">
        <f t="shared" ref="E818" si="813">E54</f>
        <v>121</v>
      </c>
      <c r="F818" s="141" t="b">
        <f>IF(AND('ANLAGE B6 Widerstandsfähigkeit '!$E$11="Mittlere Hochwassergefährdung",'ANLAGE B6 Widerstandsfähigkeit '!$F$11=E818),B818)</f>
        <v>0</v>
      </c>
      <c r="G818" s="140">
        <f t="shared" ref="G818" si="814">G54</f>
        <v>131</v>
      </c>
      <c r="H818" s="141" t="b">
        <f>IF(AND('ANLAGE B6 Widerstandsfähigkeit '!$E$11="Große Hochwassergefährdung",'ANLAGE B6 Widerstandsfähigkeit '!$F$11=G818),B818)</f>
        <v>0</v>
      </c>
    </row>
    <row r="819" spans="2:8" ht="15.75" thickBot="1" x14ac:dyDescent="0.3">
      <c r="B819" s="127">
        <f t="shared" si="765"/>
        <v>100</v>
      </c>
      <c r="C819" s="140">
        <f t="shared" si="765"/>
        <v>100</v>
      </c>
      <c r="D819" s="141" t="b">
        <f>IF(AND('ANLAGE B6 Widerstandsfähigkeit '!$E$11="Keine bis geringe Hochwassergefährdung",'ANLAGE B6 Widerstandsfähigkeit '!$F$11=C819),B819)</f>
        <v>0</v>
      </c>
      <c r="E819" s="140">
        <f t="shared" ref="E819" si="815">E55</f>
        <v>120</v>
      </c>
      <c r="F819" s="141" t="b">
        <f>IF(AND('ANLAGE B6 Widerstandsfähigkeit '!$E$11="Mittlere Hochwassergefährdung",'ANLAGE B6 Widerstandsfähigkeit '!$F$11=E819),B819)</f>
        <v>0</v>
      </c>
      <c r="G819" s="140">
        <f t="shared" ref="G819" si="816">G55</f>
        <v>130</v>
      </c>
      <c r="H819" s="141" t="b">
        <f>IF(AND('ANLAGE B6 Widerstandsfähigkeit '!$E$11="Große Hochwassergefährdung",'ANLAGE B6 Widerstandsfähigkeit '!$F$11=G819),B819)</f>
        <v>0</v>
      </c>
    </row>
    <row r="820" spans="2:8" ht="15.75" thickBot="1" x14ac:dyDescent="0.3">
      <c r="B820" s="127">
        <f t="shared" si="765"/>
        <v>100</v>
      </c>
      <c r="C820" s="140">
        <f t="shared" si="765"/>
        <v>99</v>
      </c>
      <c r="D820" s="174" t="b">
        <f>IF(AND('ANLAGE B6 Widerstandsfähigkeit '!$E$11="Keine bis geringe Hochwassergefährdung",'ANLAGE B6 Widerstandsfähigkeit '!$F$11=C820),B820)</f>
        <v>0</v>
      </c>
      <c r="E820" s="140">
        <f t="shared" ref="E820" si="817">E56</f>
        <v>119</v>
      </c>
      <c r="F820" s="141" t="b">
        <f>IF(AND('ANLAGE B6 Widerstandsfähigkeit '!$E$11="Mittlere Hochwassergefährdung",'ANLAGE B6 Widerstandsfähigkeit '!$F$11=E820),B820)</f>
        <v>0</v>
      </c>
      <c r="G820" s="140">
        <f t="shared" ref="G820" si="818">G56</f>
        <v>129</v>
      </c>
      <c r="H820" s="141" t="b">
        <f>IF(AND('ANLAGE B6 Widerstandsfähigkeit '!$E$11="Große Hochwassergefährdung",'ANLAGE B6 Widerstandsfähigkeit '!$F$11=G820),B820)</f>
        <v>0</v>
      </c>
    </row>
    <row r="821" spans="2:8" ht="15.75" thickBot="1" x14ac:dyDescent="0.3">
      <c r="B821" s="127">
        <f t="shared" si="765"/>
        <v>100</v>
      </c>
      <c r="C821" s="140">
        <f t="shared" si="765"/>
        <v>98</v>
      </c>
      <c r="D821" s="174" t="b">
        <f>IF(AND('ANLAGE B6 Widerstandsfähigkeit '!$E$11="Keine bis geringe Hochwassergefährdung",'ANLAGE B6 Widerstandsfähigkeit '!$F$11=C821),B821)</f>
        <v>0</v>
      </c>
      <c r="E821" s="140">
        <f t="shared" ref="E821" si="819">E57</f>
        <v>118</v>
      </c>
      <c r="F821" s="141" t="b">
        <f>IF(AND('ANLAGE B6 Widerstandsfähigkeit '!$E$11="Mittlere Hochwassergefährdung",'ANLAGE B6 Widerstandsfähigkeit '!$F$11=E821),B821)</f>
        <v>0</v>
      </c>
      <c r="G821" s="140">
        <f t="shared" ref="G821" si="820">G57</f>
        <v>128</v>
      </c>
      <c r="H821" s="141" t="b">
        <f>IF(AND('ANLAGE B6 Widerstandsfähigkeit '!$E$11="Große Hochwassergefährdung",'ANLAGE B6 Widerstandsfähigkeit '!$F$11=G821),B821)</f>
        <v>0</v>
      </c>
    </row>
    <row r="822" spans="2:8" ht="15.75" thickBot="1" x14ac:dyDescent="0.3">
      <c r="B822" s="127">
        <f t="shared" si="765"/>
        <v>100</v>
      </c>
      <c r="C822" s="140">
        <f t="shared" si="765"/>
        <v>97</v>
      </c>
      <c r="D822" s="174" t="b">
        <f>IF(AND('ANLAGE B6 Widerstandsfähigkeit '!$E$11="Keine bis geringe Hochwassergefährdung",'ANLAGE B6 Widerstandsfähigkeit '!$F$11=C822),B822)</f>
        <v>0</v>
      </c>
      <c r="E822" s="140">
        <f t="shared" ref="E822" si="821">E58</f>
        <v>117</v>
      </c>
      <c r="F822" s="141" t="b">
        <f>IF(AND('ANLAGE B6 Widerstandsfähigkeit '!$E$11="Mittlere Hochwassergefährdung",'ANLAGE B6 Widerstandsfähigkeit '!$F$11=E822),B822)</f>
        <v>0</v>
      </c>
      <c r="G822" s="140">
        <f t="shared" ref="G822" si="822">G58</f>
        <v>127</v>
      </c>
      <c r="H822" s="141" t="b">
        <f>IF(AND('ANLAGE B6 Widerstandsfähigkeit '!$E$11="Große Hochwassergefährdung",'ANLAGE B6 Widerstandsfähigkeit '!$F$11=G822),B822)</f>
        <v>0</v>
      </c>
    </row>
    <row r="823" spans="2:8" ht="15.75" thickBot="1" x14ac:dyDescent="0.3">
      <c r="B823" s="127">
        <f t="shared" si="765"/>
        <v>100</v>
      </c>
      <c r="C823" s="140">
        <f t="shared" si="765"/>
        <v>96</v>
      </c>
      <c r="D823" s="174" t="b">
        <f>IF(AND('ANLAGE B6 Widerstandsfähigkeit '!$E$11="Keine bis geringe Hochwassergefährdung",'ANLAGE B6 Widerstandsfähigkeit '!$F$11=C823),B823)</f>
        <v>0</v>
      </c>
      <c r="E823" s="140">
        <f t="shared" ref="E823" si="823">E59</f>
        <v>116</v>
      </c>
      <c r="F823" s="141" t="b">
        <f>IF(AND('ANLAGE B6 Widerstandsfähigkeit '!$E$11="Mittlere Hochwassergefährdung",'ANLAGE B6 Widerstandsfähigkeit '!$F$11=E823),B823)</f>
        <v>0</v>
      </c>
      <c r="G823" s="140">
        <f t="shared" ref="G823" si="824">G59</f>
        <v>126</v>
      </c>
      <c r="H823" s="141" t="b">
        <f>IF(AND('ANLAGE B6 Widerstandsfähigkeit '!$E$11="Große Hochwassergefährdung",'ANLAGE B6 Widerstandsfähigkeit '!$F$11=G823),B823)</f>
        <v>0</v>
      </c>
    </row>
    <row r="824" spans="2:8" ht="15.75" thickBot="1" x14ac:dyDescent="0.3">
      <c r="B824" s="127">
        <f t="shared" si="765"/>
        <v>100</v>
      </c>
      <c r="C824" s="140">
        <f t="shared" si="765"/>
        <v>95</v>
      </c>
      <c r="D824" s="174" t="b">
        <f>IF(AND('ANLAGE B6 Widerstandsfähigkeit '!$E$11="Keine bis geringe Hochwassergefährdung",'ANLAGE B6 Widerstandsfähigkeit '!$F$11=C824),B824)</f>
        <v>0</v>
      </c>
      <c r="E824" s="140">
        <f t="shared" ref="E824" si="825">E60</f>
        <v>115</v>
      </c>
      <c r="F824" s="141" t="b">
        <f>IF(AND('ANLAGE B6 Widerstandsfähigkeit '!$E$11="Mittlere Hochwassergefährdung",'ANLAGE B6 Widerstandsfähigkeit '!$F$11=E824),B824)</f>
        <v>0</v>
      </c>
      <c r="G824" s="140">
        <f t="shared" ref="G824" si="826">G60</f>
        <v>125</v>
      </c>
      <c r="H824" s="141" t="b">
        <f>IF(AND('ANLAGE B6 Widerstandsfähigkeit '!$E$11="Große Hochwassergefährdung",'ANLAGE B6 Widerstandsfähigkeit '!$F$11=G824),B824)</f>
        <v>0</v>
      </c>
    </row>
    <row r="825" spans="2:8" ht="15.75" thickBot="1" x14ac:dyDescent="0.3">
      <c r="B825" s="127">
        <f t="shared" si="765"/>
        <v>100</v>
      </c>
      <c r="C825" s="140">
        <f t="shared" si="765"/>
        <v>94</v>
      </c>
      <c r="D825" s="174" t="b">
        <f>IF(AND('ANLAGE B6 Widerstandsfähigkeit '!$E$11="Keine bis geringe Hochwassergefährdung",'ANLAGE B6 Widerstandsfähigkeit '!$F$11=C825),B825)</f>
        <v>0</v>
      </c>
      <c r="E825" s="140">
        <f t="shared" ref="E825" si="827">E61</f>
        <v>114</v>
      </c>
      <c r="F825" s="141" t="b">
        <f>IF(AND('ANLAGE B6 Widerstandsfähigkeit '!$E$11="Mittlere Hochwassergefährdung",'ANLAGE B6 Widerstandsfähigkeit '!$F$11=E825),B825)</f>
        <v>0</v>
      </c>
      <c r="G825" s="140">
        <f t="shared" ref="G825" si="828">G61</f>
        <v>124</v>
      </c>
      <c r="H825" s="141" t="b">
        <f>IF(AND('ANLAGE B6 Widerstandsfähigkeit '!$E$11="Große Hochwassergefährdung",'ANLAGE B6 Widerstandsfähigkeit '!$F$11=G825),B825)</f>
        <v>0</v>
      </c>
    </row>
    <row r="826" spans="2:8" ht="15.75" thickBot="1" x14ac:dyDescent="0.3">
      <c r="B826" s="127">
        <f t="shared" si="765"/>
        <v>100</v>
      </c>
      <c r="C826" s="140">
        <f t="shared" si="765"/>
        <v>93</v>
      </c>
      <c r="D826" s="174" t="b">
        <f>IF(AND('ANLAGE B6 Widerstandsfähigkeit '!$E$11="Keine bis geringe Hochwassergefährdung",'ANLAGE B6 Widerstandsfähigkeit '!$F$11=C826),B826)</f>
        <v>0</v>
      </c>
      <c r="E826" s="140">
        <f t="shared" ref="E826" si="829">E62</f>
        <v>113</v>
      </c>
      <c r="F826" s="141" t="b">
        <f>IF(AND('ANLAGE B6 Widerstandsfähigkeit '!$E$11="Mittlere Hochwassergefährdung",'ANLAGE B6 Widerstandsfähigkeit '!$F$11=E826),B826)</f>
        <v>0</v>
      </c>
      <c r="G826" s="140">
        <f t="shared" ref="G826" si="830">G62</f>
        <v>123</v>
      </c>
      <c r="H826" s="141" t="b">
        <f>IF(AND('ANLAGE B6 Widerstandsfähigkeit '!$E$11="Große Hochwassergefährdung",'ANLAGE B6 Widerstandsfähigkeit '!$F$11=G826),B826)</f>
        <v>0</v>
      </c>
    </row>
    <row r="827" spans="2:8" ht="15.75" thickBot="1" x14ac:dyDescent="0.3">
      <c r="B827" s="127">
        <f t="shared" si="765"/>
        <v>100</v>
      </c>
      <c r="C827" s="140">
        <f t="shared" si="765"/>
        <v>92</v>
      </c>
      <c r="D827" s="174" t="b">
        <f>IF(AND('ANLAGE B6 Widerstandsfähigkeit '!$E$11="Keine bis geringe Hochwassergefährdung",'ANLAGE B6 Widerstandsfähigkeit '!$F$11=C827),B827)</f>
        <v>0</v>
      </c>
      <c r="E827" s="140">
        <f t="shared" ref="E827" si="831">E63</f>
        <v>112</v>
      </c>
      <c r="F827" s="141" t="b">
        <f>IF(AND('ANLAGE B6 Widerstandsfähigkeit '!$E$11="Mittlere Hochwassergefährdung",'ANLAGE B6 Widerstandsfähigkeit '!$F$11=E827),B827)</f>
        <v>0</v>
      </c>
      <c r="G827" s="140">
        <f t="shared" ref="G827" si="832">G63</f>
        <v>122</v>
      </c>
      <c r="H827" s="141" t="b">
        <f>IF(AND('ANLAGE B6 Widerstandsfähigkeit '!$E$11="Große Hochwassergefährdung",'ANLAGE B6 Widerstandsfähigkeit '!$F$11=G827),B827)</f>
        <v>0</v>
      </c>
    </row>
    <row r="828" spans="2:8" ht="15.75" thickBot="1" x14ac:dyDescent="0.3">
      <c r="B828" s="127">
        <f t="shared" si="765"/>
        <v>100</v>
      </c>
      <c r="C828" s="140">
        <f t="shared" si="765"/>
        <v>91</v>
      </c>
      <c r="D828" s="174" t="b">
        <f>IF(AND('ANLAGE B6 Widerstandsfähigkeit '!$E$11="Keine bis geringe Hochwassergefährdung",'ANLAGE B6 Widerstandsfähigkeit '!$F$11=C828),B828)</f>
        <v>0</v>
      </c>
      <c r="E828" s="140">
        <f t="shared" ref="E828" si="833">E64</f>
        <v>111</v>
      </c>
      <c r="F828" s="141" t="b">
        <f>IF(AND('ANLAGE B6 Widerstandsfähigkeit '!$E$11="Mittlere Hochwassergefährdung",'ANLAGE B6 Widerstandsfähigkeit '!$F$11=E828),B828)</f>
        <v>0</v>
      </c>
      <c r="G828" s="140">
        <f t="shared" ref="G828" si="834">G64</f>
        <v>121</v>
      </c>
      <c r="H828" s="141" t="b">
        <f>IF(AND('ANLAGE B6 Widerstandsfähigkeit '!$E$11="Große Hochwassergefährdung",'ANLAGE B6 Widerstandsfähigkeit '!$F$11=G828),B828)</f>
        <v>0</v>
      </c>
    </row>
    <row r="829" spans="2:8" ht="15.75" thickBot="1" x14ac:dyDescent="0.3">
      <c r="B829" s="127">
        <f t="shared" si="765"/>
        <v>100</v>
      </c>
      <c r="C829" s="140">
        <f t="shared" si="765"/>
        <v>100</v>
      </c>
      <c r="D829" s="174" t="b">
        <f>IF(AND('ANLAGE B6 Widerstandsfähigkeit '!$E$11="Keine bis geringe Hochwassergefährdung",'ANLAGE B6 Widerstandsfähigkeit '!$F$11=C829),B829)</f>
        <v>0</v>
      </c>
      <c r="E829" s="140">
        <f t="shared" ref="E829" si="835">E65</f>
        <v>110</v>
      </c>
      <c r="F829" s="141" t="b">
        <f>IF(AND('ANLAGE B6 Widerstandsfähigkeit '!$E$11="Mittlere Hochwassergefährdung",'ANLAGE B6 Widerstandsfähigkeit '!$F$11=E829),B829)</f>
        <v>0</v>
      </c>
      <c r="G829" s="140">
        <f t="shared" ref="G829" si="836">G65</f>
        <v>120</v>
      </c>
      <c r="H829" s="141" t="b">
        <f>IF(AND('ANLAGE B6 Widerstandsfähigkeit '!$E$11="Große Hochwassergefährdung",'ANLAGE B6 Widerstandsfähigkeit '!$F$11=G829),B829)</f>
        <v>0</v>
      </c>
    </row>
    <row r="830" spans="2:8" ht="15.75" thickBot="1" x14ac:dyDescent="0.3">
      <c r="B830" s="127">
        <f t="shared" si="765"/>
        <v>100</v>
      </c>
      <c r="C830" s="140">
        <f t="shared" si="765"/>
        <v>99</v>
      </c>
      <c r="D830" s="174" t="b">
        <f>IF(AND('ANLAGE B6 Widerstandsfähigkeit '!$E$11="Keine bis geringe Hochwassergefährdung",'ANLAGE B6 Widerstandsfähigkeit '!$F$11=C830),B830)</f>
        <v>0</v>
      </c>
      <c r="E830" s="140">
        <f t="shared" ref="E830" si="837">E66</f>
        <v>109</v>
      </c>
      <c r="F830" s="141" t="b">
        <f>IF(AND('ANLAGE B6 Widerstandsfähigkeit '!$E$11="Mittlere Hochwassergefährdung",'ANLAGE B6 Widerstandsfähigkeit '!$F$11=E830),B830)</f>
        <v>0</v>
      </c>
      <c r="G830" s="140">
        <f t="shared" ref="G830" si="838">G66</f>
        <v>119</v>
      </c>
      <c r="H830" s="141" t="b">
        <f>IF(AND('ANLAGE B6 Widerstandsfähigkeit '!$E$11="Große Hochwassergefährdung",'ANLAGE B6 Widerstandsfähigkeit '!$F$11=G830),B830)</f>
        <v>0</v>
      </c>
    </row>
    <row r="831" spans="2:8" ht="15.75" thickBot="1" x14ac:dyDescent="0.3">
      <c r="B831" s="127">
        <f t="shared" si="765"/>
        <v>100</v>
      </c>
      <c r="C831" s="140">
        <f t="shared" si="765"/>
        <v>98</v>
      </c>
      <c r="D831" s="174" t="b">
        <f>IF(AND('ANLAGE B6 Widerstandsfähigkeit '!$E$11="Keine bis geringe Hochwassergefährdung",'ANLAGE B6 Widerstandsfähigkeit '!$F$11=C831),B831)</f>
        <v>0</v>
      </c>
      <c r="E831" s="140">
        <f t="shared" ref="E831" si="839">E67</f>
        <v>108</v>
      </c>
      <c r="F831" s="141" t="b">
        <f>IF(AND('ANLAGE B6 Widerstandsfähigkeit '!$E$11="Mittlere Hochwassergefährdung",'ANLAGE B6 Widerstandsfähigkeit '!$F$11=E831),B831)</f>
        <v>0</v>
      </c>
      <c r="G831" s="140">
        <f t="shared" ref="G831" si="840">G67</f>
        <v>118</v>
      </c>
      <c r="H831" s="141" t="b">
        <f>IF(AND('ANLAGE B6 Widerstandsfähigkeit '!$E$11="Große Hochwassergefährdung",'ANLAGE B6 Widerstandsfähigkeit '!$F$11=G831),B831)</f>
        <v>0</v>
      </c>
    </row>
    <row r="832" spans="2:8" ht="15.75" thickBot="1" x14ac:dyDescent="0.3">
      <c r="B832" s="127">
        <f t="shared" si="765"/>
        <v>100</v>
      </c>
      <c r="C832" s="140">
        <f t="shared" si="765"/>
        <v>97</v>
      </c>
      <c r="D832" s="174" t="b">
        <f>IF(AND('ANLAGE B6 Widerstandsfähigkeit '!$E$11="Keine bis geringe Hochwassergefährdung",'ANLAGE B6 Widerstandsfähigkeit '!$F$11=C832),B832)</f>
        <v>0</v>
      </c>
      <c r="E832" s="140">
        <f t="shared" ref="E832" si="841">E68</f>
        <v>107</v>
      </c>
      <c r="F832" s="141" t="b">
        <f>IF(AND('ANLAGE B6 Widerstandsfähigkeit '!$E$11="Mittlere Hochwassergefährdung",'ANLAGE B6 Widerstandsfähigkeit '!$F$11=E832),B832)</f>
        <v>0</v>
      </c>
      <c r="G832" s="140">
        <f t="shared" ref="G832" si="842">G68</f>
        <v>117</v>
      </c>
      <c r="H832" s="141" t="b">
        <f>IF(AND('ANLAGE B6 Widerstandsfähigkeit '!$E$11="Große Hochwassergefährdung",'ANLAGE B6 Widerstandsfähigkeit '!$F$11=G832),B832)</f>
        <v>0</v>
      </c>
    </row>
    <row r="833" spans="2:8" ht="15.75" thickBot="1" x14ac:dyDescent="0.3">
      <c r="B833" s="127">
        <f t="shared" si="765"/>
        <v>100</v>
      </c>
      <c r="C833" s="140">
        <f t="shared" si="765"/>
        <v>96</v>
      </c>
      <c r="D833" s="174" t="b">
        <f>IF(AND('ANLAGE B6 Widerstandsfähigkeit '!$E$11="Keine bis geringe Hochwassergefährdung",'ANLAGE B6 Widerstandsfähigkeit '!$F$11=C833),B833)</f>
        <v>0</v>
      </c>
      <c r="E833" s="140">
        <f t="shared" ref="E833" si="843">E69</f>
        <v>106</v>
      </c>
      <c r="F833" s="141" t="b">
        <f>IF(AND('ANLAGE B6 Widerstandsfähigkeit '!$E$11="Mittlere Hochwassergefährdung",'ANLAGE B6 Widerstandsfähigkeit '!$F$11=E833),B833)</f>
        <v>0</v>
      </c>
      <c r="G833" s="140">
        <f t="shared" ref="G833" si="844">G69</f>
        <v>116</v>
      </c>
      <c r="H833" s="141" t="b">
        <f>IF(AND('ANLAGE B6 Widerstandsfähigkeit '!$E$11="Große Hochwassergefährdung",'ANLAGE B6 Widerstandsfähigkeit '!$F$11=G833),B833)</f>
        <v>0</v>
      </c>
    </row>
    <row r="834" spans="2:8" ht="15.75" thickBot="1" x14ac:dyDescent="0.3">
      <c r="B834" s="127">
        <f t="shared" ref="B834:C897" si="845">B70</f>
        <v>100</v>
      </c>
      <c r="C834" s="140">
        <f t="shared" si="845"/>
        <v>95</v>
      </c>
      <c r="D834" s="174" t="b">
        <f>IF(AND('ANLAGE B6 Widerstandsfähigkeit '!$E$11="Keine bis geringe Hochwassergefährdung",'ANLAGE B6 Widerstandsfähigkeit '!$F$11=C834),B834)</f>
        <v>0</v>
      </c>
      <c r="E834" s="140">
        <f t="shared" ref="E834" si="846">E70</f>
        <v>105</v>
      </c>
      <c r="F834" s="141" t="b">
        <f>IF(AND('ANLAGE B6 Widerstandsfähigkeit '!$E$11="Mittlere Hochwassergefährdung",'ANLAGE B6 Widerstandsfähigkeit '!$F$11=E834),B834)</f>
        <v>0</v>
      </c>
      <c r="G834" s="140">
        <f t="shared" ref="G834" si="847">G70</f>
        <v>115</v>
      </c>
      <c r="H834" s="141" t="b">
        <f>IF(AND('ANLAGE B6 Widerstandsfähigkeit '!$E$11="Große Hochwassergefährdung",'ANLAGE B6 Widerstandsfähigkeit '!$F$11=G834),B834)</f>
        <v>0</v>
      </c>
    </row>
    <row r="835" spans="2:8" ht="15.75" thickBot="1" x14ac:dyDescent="0.3">
      <c r="B835" s="127">
        <f t="shared" si="845"/>
        <v>100</v>
      </c>
      <c r="C835" s="140">
        <f t="shared" si="845"/>
        <v>94</v>
      </c>
      <c r="D835" s="174" t="b">
        <f>IF(AND('ANLAGE B6 Widerstandsfähigkeit '!$E$11="Keine bis geringe Hochwassergefährdung",'ANLAGE B6 Widerstandsfähigkeit '!$F$11=C835),B835)</f>
        <v>0</v>
      </c>
      <c r="E835" s="140">
        <f t="shared" ref="E835" si="848">E71</f>
        <v>104</v>
      </c>
      <c r="F835" s="141" t="b">
        <f>IF(AND('ANLAGE B6 Widerstandsfähigkeit '!$E$11="Mittlere Hochwassergefährdung",'ANLAGE B6 Widerstandsfähigkeit '!$F$11=E835),B835)</f>
        <v>0</v>
      </c>
      <c r="G835" s="140">
        <f t="shared" ref="G835" si="849">G71</f>
        <v>114</v>
      </c>
      <c r="H835" s="141" t="b">
        <f>IF(AND('ANLAGE B6 Widerstandsfähigkeit '!$E$11="Große Hochwassergefährdung",'ANLAGE B6 Widerstandsfähigkeit '!$F$11=G835),B835)</f>
        <v>0</v>
      </c>
    </row>
    <row r="836" spans="2:8" ht="15.75" thickBot="1" x14ac:dyDescent="0.3">
      <c r="B836" s="127">
        <f t="shared" si="845"/>
        <v>100</v>
      </c>
      <c r="C836" s="140">
        <f t="shared" si="845"/>
        <v>93</v>
      </c>
      <c r="D836" s="174" t="b">
        <f>IF(AND('ANLAGE B6 Widerstandsfähigkeit '!$E$11="Keine bis geringe Hochwassergefährdung",'ANLAGE B6 Widerstandsfähigkeit '!$F$11=C836),B836)</f>
        <v>0</v>
      </c>
      <c r="E836" s="140">
        <f t="shared" ref="E836" si="850">E72</f>
        <v>103</v>
      </c>
      <c r="F836" s="141" t="b">
        <f>IF(AND('ANLAGE B6 Widerstandsfähigkeit '!$E$11="Mittlere Hochwassergefährdung",'ANLAGE B6 Widerstandsfähigkeit '!$F$11=E836),B836)</f>
        <v>0</v>
      </c>
      <c r="G836" s="140">
        <f t="shared" ref="G836" si="851">G72</f>
        <v>113</v>
      </c>
      <c r="H836" s="141" t="b">
        <f>IF(AND('ANLAGE B6 Widerstandsfähigkeit '!$E$11="Große Hochwassergefährdung",'ANLAGE B6 Widerstandsfähigkeit '!$F$11=G836),B836)</f>
        <v>0</v>
      </c>
    </row>
    <row r="837" spans="2:8" ht="15.75" thickBot="1" x14ac:dyDescent="0.3">
      <c r="B837" s="127">
        <f t="shared" si="845"/>
        <v>100</v>
      </c>
      <c r="C837" s="140">
        <f t="shared" si="845"/>
        <v>92</v>
      </c>
      <c r="D837" s="174" t="b">
        <f>IF(AND('ANLAGE B6 Widerstandsfähigkeit '!$E$11="Keine bis geringe Hochwassergefährdung",'ANLAGE B6 Widerstandsfähigkeit '!$F$11=C837),B837)</f>
        <v>0</v>
      </c>
      <c r="E837" s="140">
        <f t="shared" ref="E837" si="852">E73</f>
        <v>102</v>
      </c>
      <c r="F837" s="141" t="b">
        <f>IF(AND('ANLAGE B6 Widerstandsfähigkeit '!$E$11="Mittlere Hochwassergefährdung",'ANLAGE B6 Widerstandsfähigkeit '!$F$11=E837),B837)</f>
        <v>0</v>
      </c>
      <c r="G837" s="140">
        <f t="shared" ref="G837" si="853">G73</f>
        <v>112</v>
      </c>
      <c r="H837" s="141" t="b">
        <f>IF(AND('ANLAGE B6 Widerstandsfähigkeit '!$E$11="Große Hochwassergefährdung",'ANLAGE B6 Widerstandsfähigkeit '!$F$11=G837),B837)</f>
        <v>0</v>
      </c>
    </row>
    <row r="838" spans="2:8" ht="15.75" thickBot="1" x14ac:dyDescent="0.3">
      <c r="B838" s="127">
        <f t="shared" si="845"/>
        <v>100</v>
      </c>
      <c r="C838" s="140">
        <f t="shared" si="845"/>
        <v>91</v>
      </c>
      <c r="D838" s="174" t="b">
        <f>IF(AND('ANLAGE B6 Widerstandsfähigkeit '!$E$11="Keine bis geringe Hochwassergefährdung",'ANLAGE B6 Widerstandsfähigkeit '!$F$11=C838),B838)</f>
        <v>0</v>
      </c>
      <c r="E838" s="140">
        <f t="shared" ref="E838" si="854">E74</f>
        <v>101</v>
      </c>
      <c r="F838" s="141" t="b">
        <f>IF(AND('ANLAGE B6 Widerstandsfähigkeit '!$E$11="Mittlere Hochwassergefährdung",'ANLAGE B6 Widerstandsfähigkeit '!$F$11=E838),B838)</f>
        <v>0</v>
      </c>
      <c r="G838" s="140">
        <f t="shared" ref="G838" si="855">G74</f>
        <v>111</v>
      </c>
      <c r="H838" s="141" t="b">
        <f>IF(AND('ANLAGE B6 Widerstandsfähigkeit '!$E$11="Große Hochwassergefährdung",'ANLAGE B6 Widerstandsfähigkeit '!$F$11=G838),B838)</f>
        <v>0</v>
      </c>
    </row>
    <row r="839" spans="2:8" ht="15.75" thickBot="1" x14ac:dyDescent="0.3">
      <c r="B839" s="127">
        <f t="shared" si="845"/>
        <v>100</v>
      </c>
      <c r="C839" s="140">
        <f t="shared" si="845"/>
        <v>90</v>
      </c>
      <c r="D839" s="174" t="b">
        <f>IF(AND('ANLAGE B6 Widerstandsfähigkeit '!$E$11="Keine bis geringe Hochwassergefährdung",'ANLAGE B6 Widerstandsfähigkeit '!$F$11=C839),B839)</f>
        <v>0</v>
      </c>
      <c r="E839" s="140">
        <f t="shared" ref="E839" si="856">E75</f>
        <v>100</v>
      </c>
      <c r="F839" s="141" t="b">
        <f>IF(AND('ANLAGE B6 Widerstandsfähigkeit '!$E$11="Mittlere Hochwassergefährdung",'ANLAGE B6 Widerstandsfähigkeit '!$F$11=E839),B839)</f>
        <v>0</v>
      </c>
      <c r="G839" s="140">
        <f t="shared" ref="G839" si="857">G75</f>
        <v>110</v>
      </c>
      <c r="H839" s="141" t="b">
        <f>IF(AND('ANLAGE B6 Widerstandsfähigkeit '!$E$11="Große Hochwassergefährdung",'ANLAGE B6 Widerstandsfähigkeit '!$F$11=G839),B839)</f>
        <v>0</v>
      </c>
    </row>
    <row r="840" spans="2:8" ht="15.75" thickBot="1" x14ac:dyDescent="0.3">
      <c r="B840" s="127">
        <f t="shared" si="845"/>
        <v>100</v>
      </c>
      <c r="C840" s="140">
        <f t="shared" si="845"/>
        <v>89</v>
      </c>
      <c r="D840" s="174" t="b">
        <f>IF(AND('ANLAGE B6 Widerstandsfähigkeit '!$E$11="Keine bis geringe Hochwassergefährdung",'ANLAGE B6 Widerstandsfähigkeit '!$F$11=C840),B840)</f>
        <v>0</v>
      </c>
      <c r="E840" s="140">
        <f t="shared" ref="E840" si="858">E76</f>
        <v>99</v>
      </c>
      <c r="F840" s="141" t="b">
        <f>IF(AND('ANLAGE B6 Widerstandsfähigkeit '!$E$11="Mittlere Hochwassergefährdung",'ANLAGE B6 Widerstandsfähigkeit '!$F$11=E840),B840)</f>
        <v>0</v>
      </c>
      <c r="G840" s="140">
        <f t="shared" ref="G840" si="859">G76</f>
        <v>109</v>
      </c>
      <c r="H840" s="141" t="b">
        <f>IF(AND('ANLAGE B6 Widerstandsfähigkeit '!$E$11="Große Hochwassergefährdung",'ANLAGE B6 Widerstandsfähigkeit '!$F$11=G840),B840)</f>
        <v>0</v>
      </c>
    </row>
    <row r="841" spans="2:8" ht="15.75" thickBot="1" x14ac:dyDescent="0.3">
      <c r="B841" s="127">
        <f t="shared" si="845"/>
        <v>100</v>
      </c>
      <c r="C841" s="140">
        <f t="shared" si="845"/>
        <v>88</v>
      </c>
      <c r="D841" s="174" t="b">
        <f>IF(AND('ANLAGE B6 Widerstandsfähigkeit '!$E$11="Keine bis geringe Hochwassergefährdung",'ANLAGE B6 Widerstandsfähigkeit '!$F$11=C841),B841)</f>
        <v>0</v>
      </c>
      <c r="E841" s="140">
        <f t="shared" ref="E841" si="860">E77</f>
        <v>98</v>
      </c>
      <c r="F841" s="141" t="b">
        <f>IF(AND('ANLAGE B6 Widerstandsfähigkeit '!$E$11="Mittlere Hochwassergefährdung",'ANLAGE B6 Widerstandsfähigkeit '!$F$11=E841),B841)</f>
        <v>0</v>
      </c>
      <c r="G841" s="140">
        <f t="shared" ref="G841" si="861">G77</f>
        <v>108</v>
      </c>
      <c r="H841" s="141" t="b">
        <f>IF(AND('ANLAGE B6 Widerstandsfähigkeit '!$E$11="Große Hochwassergefährdung",'ANLAGE B6 Widerstandsfähigkeit '!$F$11=G841),B841)</f>
        <v>0</v>
      </c>
    </row>
    <row r="842" spans="2:8" ht="15.75" thickBot="1" x14ac:dyDescent="0.3">
      <c r="B842" s="127">
        <f t="shared" si="845"/>
        <v>100</v>
      </c>
      <c r="C842" s="140">
        <f t="shared" si="845"/>
        <v>87</v>
      </c>
      <c r="D842" s="174" t="b">
        <f>IF(AND('ANLAGE B6 Widerstandsfähigkeit '!$E$11="Keine bis geringe Hochwassergefährdung",'ANLAGE B6 Widerstandsfähigkeit '!$F$11=C842),B842)</f>
        <v>0</v>
      </c>
      <c r="E842" s="140">
        <f t="shared" ref="E842" si="862">E78</f>
        <v>97</v>
      </c>
      <c r="F842" s="141" t="b">
        <f>IF(AND('ANLAGE B6 Widerstandsfähigkeit '!$E$11="Mittlere Hochwassergefährdung",'ANLAGE B6 Widerstandsfähigkeit '!$F$11=E842),B842)</f>
        <v>0</v>
      </c>
      <c r="G842" s="140">
        <f t="shared" ref="G842" si="863">G78</f>
        <v>107</v>
      </c>
      <c r="H842" s="141" t="b">
        <f>IF(AND('ANLAGE B6 Widerstandsfähigkeit '!$E$11="Große Hochwassergefährdung",'ANLAGE B6 Widerstandsfähigkeit '!$F$11=G842),B842)</f>
        <v>0</v>
      </c>
    </row>
    <row r="843" spans="2:8" ht="15.75" thickBot="1" x14ac:dyDescent="0.3">
      <c r="B843" s="127">
        <f t="shared" si="845"/>
        <v>100</v>
      </c>
      <c r="C843" s="140">
        <f t="shared" si="845"/>
        <v>86</v>
      </c>
      <c r="D843" s="174" t="b">
        <f>IF(AND('ANLAGE B6 Widerstandsfähigkeit '!$E$11="Keine bis geringe Hochwassergefährdung",'ANLAGE B6 Widerstandsfähigkeit '!$F$11=C843),B843)</f>
        <v>0</v>
      </c>
      <c r="E843" s="140">
        <f t="shared" ref="E843" si="864">E79</f>
        <v>96</v>
      </c>
      <c r="F843" s="141" t="b">
        <f>IF(AND('ANLAGE B6 Widerstandsfähigkeit '!$E$11="Mittlere Hochwassergefährdung",'ANLAGE B6 Widerstandsfähigkeit '!$F$11=E843),B843)</f>
        <v>0</v>
      </c>
      <c r="G843" s="140">
        <f t="shared" ref="G843" si="865">G79</f>
        <v>106</v>
      </c>
      <c r="H843" s="141" t="b">
        <f>IF(AND('ANLAGE B6 Widerstandsfähigkeit '!$E$11="Große Hochwassergefährdung",'ANLAGE B6 Widerstandsfähigkeit '!$F$11=G843),B843)</f>
        <v>0</v>
      </c>
    </row>
    <row r="844" spans="2:8" ht="15.75" thickBot="1" x14ac:dyDescent="0.3">
      <c r="B844" s="127">
        <f t="shared" si="845"/>
        <v>100</v>
      </c>
      <c r="C844" s="140">
        <f t="shared" si="845"/>
        <v>85</v>
      </c>
      <c r="D844" s="174" t="b">
        <f>IF(AND('ANLAGE B6 Widerstandsfähigkeit '!$E$11="Keine bis geringe Hochwassergefährdung",'ANLAGE B6 Widerstandsfähigkeit '!$F$11=C844),B844)</f>
        <v>0</v>
      </c>
      <c r="E844" s="140">
        <f t="shared" ref="E844" si="866">E80</f>
        <v>95</v>
      </c>
      <c r="F844" s="141" t="b">
        <f>IF(AND('ANLAGE B6 Widerstandsfähigkeit '!$E$11="Mittlere Hochwassergefährdung",'ANLAGE B6 Widerstandsfähigkeit '!$F$11=E844),B844)</f>
        <v>0</v>
      </c>
      <c r="G844" s="140">
        <f t="shared" ref="G844" si="867">G80</f>
        <v>105</v>
      </c>
      <c r="H844" s="141" t="b">
        <f>IF(AND('ANLAGE B6 Widerstandsfähigkeit '!$E$11="Große Hochwassergefährdung",'ANLAGE B6 Widerstandsfähigkeit '!$F$11=G844),B844)</f>
        <v>0</v>
      </c>
    </row>
    <row r="845" spans="2:8" ht="15.75" thickBot="1" x14ac:dyDescent="0.3">
      <c r="B845" s="127">
        <f t="shared" si="845"/>
        <v>100</v>
      </c>
      <c r="C845" s="140">
        <f t="shared" si="845"/>
        <v>84</v>
      </c>
      <c r="D845" s="174" t="b">
        <f>IF(AND('ANLAGE B6 Widerstandsfähigkeit '!$E$11="Keine bis geringe Hochwassergefährdung",'ANLAGE B6 Widerstandsfähigkeit '!$F$11=C845),B845)</f>
        <v>0</v>
      </c>
      <c r="E845" s="140">
        <f t="shared" ref="E845" si="868">E81</f>
        <v>94</v>
      </c>
      <c r="F845" s="141" t="b">
        <f>IF(AND('ANLAGE B6 Widerstandsfähigkeit '!$E$11="Mittlere Hochwassergefährdung",'ANLAGE B6 Widerstandsfähigkeit '!$F$11=E845),B845)</f>
        <v>0</v>
      </c>
      <c r="G845" s="140">
        <f t="shared" ref="G845" si="869">G81</f>
        <v>104</v>
      </c>
      <c r="H845" s="141" t="b">
        <f>IF(AND('ANLAGE B6 Widerstandsfähigkeit '!$E$11="Große Hochwassergefährdung",'ANLAGE B6 Widerstandsfähigkeit '!$F$11=G845),B845)</f>
        <v>0</v>
      </c>
    </row>
    <row r="846" spans="2:8" ht="15.75" thickBot="1" x14ac:dyDescent="0.3">
      <c r="B846" s="127">
        <f t="shared" si="845"/>
        <v>100</v>
      </c>
      <c r="C846" s="140">
        <f t="shared" si="845"/>
        <v>83</v>
      </c>
      <c r="D846" s="174" t="b">
        <f>IF(AND('ANLAGE B6 Widerstandsfähigkeit '!$E$11="Keine bis geringe Hochwassergefährdung",'ANLAGE B6 Widerstandsfähigkeit '!$F$11=C846),B846)</f>
        <v>0</v>
      </c>
      <c r="E846" s="140">
        <f t="shared" ref="E846" si="870">E82</f>
        <v>93</v>
      </c>
      <c r="F846" s="141" t="b">
        <f>IF(AND('ANLAGE B6 Widerstandsfähigkeit '!$E$11="Mittlere Hochwassergefährdung",'ANLAGE B6 Widerstandsfähigkeit '!$F$11=E846),B846)</f>
        <v>0</v>
      </c>
      <c r="G846" s="140">
        <f t="shared" ref="G846" si="871">G82</f>
        <v>103</v>
      </c>
      <c r="H846" s="141" t="b">
        <f>IF(AND('ANLAGE B6 Widerstandsfähigkeit '!$E$11="Große Hochwassergefährdung",'ANLAGE B6 Widerstandsfähigkeit '!$F$11=G846),B846)</f>
        <v>0</v>
      </c>
    </row>
    <row r="847" spans="2:8" ht="15.75" thickBot="1" x14ac:dyDescent="0.3">
      <c r="B847" s="127">
        <f t="shared" si="845"/>
        <v>100</v>
      </c>
      <c r="C847" s="140">
        <f t="shared" si="845"/>
        <v>82</v>
      </c>
      <c r="D847" s="174" t="b">
        <f>IF(AND('ANLAGE B6 Widerstandsfähigkeit '!$E$11="Keine bis geringe Hochwassergefährdung",'ANLAGE B6 Widerstandsfähigkeit '!$F$11=C847),B847)</f>
        <v>0</v>
      </c>
      <c r="E847" s="140">
        <f t="shared" ref="E847" si="872">E83</f>
        <v>92</v>
      </c>
      <c r="F847" s="141" t="b">
        <f>IF(AND('ANLAGE B6 Widerstandsfähigkeit '!$E$11="Mittlere Hochwassergefährdung",'ANLAGE B6 Widerstandsfähigkeit '!$F$11=E847),B847)</f>
        <v>0</v>
      </c>
      <c r="G847" s="140">
        <f t="shared" ref="G847" si="873">G83</f>
        <v>102</v>
      </c>
      <c r="H847" s="141" t="b">
        <f>IF(AND('ANLAGE B6 Widerstandsfähigkeit '!$E$11="Große Hochwassergefährdung",'ANLAGE B6 Widerstandsfähigkeit '!$F$11=G847),B847)</f>
        <v>0</v>
      </c>
    </row>
    <row r="848" spans="2:8" ht="15.75" thickBot="1" x14ac:dyDescent="0.3">
      <c r="B848" s="127">
        <f t="shared" si="845"/>
        <v>100</v>
      </c>
      <c r="C848" s="140">
        <f t="shared" si="845"/>
        <v>81</v>
      </c>
      <c r="D848" s="174" t="b">
        <f>IF(AND('ANLAGE B6 Widerstandsfähigkeit '!$E$11="Keine bis geringe Hochwassergefährdung",'ANLAGE B6 Widerstandsfähigkeit '!$F$11=C848),B848)</f>
        <v>0</v>
      </c>
      <c r="E848" s="140">
        <f t="shared" ref="E848" si="874">E84</f>
        <v>91</v>
      </c>
      <c r="F848" s="141" t="b">
        <f>IF(AND('ANLAGE B6 Widerstandsfähigkeit '!$E$11="Mittlere Hochwassergefährdung",'ANLAGE B6 Widerstandsfähigkeit '!$F$11=E848),B848)</f>
        <v>0</v>
      </c>
      <c r="G848" s="140">
        <f t="shared" ref="G848" si="875">G84</f>
        <v>101</v>
      </c>
      <c r="H848" s="141" t="b">
        <f>IF(AND('ANLAGE B6 Widerstandsfähigkeit '!$E$11="Große Hochwassergefährdung",'ANLAGE B6 Widerstandsfähigkeit '!$F$11=G848),B848)</f>
        <v>0</v>
      </c>
    </row>
    <row r="849" spans="2:8" ht="15.75" thickBot="1" x14ac:dyDescent="0.3">
      <c r="B849" s="127">
        <f t="shared" si="845"/>
        <v>100</v>
      </c>
      <c r="C849" s="140">
        <f t="shared" si="845"/>
        <v>80</v>
      </c>
      <c r="D849" s="174" t="b">
        <f>IF(AND('ANLAGE B6 Widerstandsfähigkeit '!$E$11="Keine bis geringe Hochwassergefährdung",'ANLAGE B6 Widerstandsfähigkeit '!$F$11=C849),B849)</f>
        <v>0</v>
      </c>
      <c r="E849" s="140">
        <f t="shared" ref="E849" si="876">E85</f>
        <v>90</v>
      </c>
      <c r="F849" s="141" t="b">
        <f>IF(AND('ANLAGE B6 Widerstandsfähigkeit '!$E$11="Mittlere Hochwassergefährdung",'ANLAGE B6 Widerstandsfähigkeit '!$F$11=E849),B849)</f>
        <v>0</v>
      </c>
      <c r="G849" s="140">
        <f t="shared" ref="G849" si="877">G85</f>
        <v>100</v>
      </c>
      <c r="H849" s="141" t="b">
        <f>IF(AND('ANLAGE B6 Widerstandsfähigkeit '!$E$11="Große Hochwassergefährdung",'ANLAGE B6 Widerstandsfähigkeit '!$F$11=G849),B849)</f>
        <v>0</v>
      </c>
    </row>
    <row r="850" spans="2:8" ht="15.75" thickBot="1" x14ac:dyDescent="0.3">
      <c r="B850" s="127">
        <f t="shared" si="845"/>
        <v>100</v>
      </c>
      <c r="C850" s="140">
        <f t="shared" si="845"/>
        <v>79</v>
      </c>
      <c r="D850" s="174" t="b">
        <f>IF(AND('ANLAGE B6 Widerstandsfähigkeit '!$E$11="Keine bis geringe Hochwassergefährdung",'ANLAGE B6 Widerstandsfähigkeit '!$F$11=C850),B850)</f>
        <v>0</v>
      </c>
      <c r="E850" s="140">
        <f t="shared" ref="E850" si="878">E86</f>
        <v>89</v>
      </c>
      <c r="F850" s="141" t="b">
        <f>IF(AND('ANLAGE B6 Widerstandsfähigkeit '!$E$11="Mittlere Hochwassergefährdung",'ANLAGE B6 Widerstandsfähigkeit '!$F$11=E850),B850)</f>
        <v>0</v>
      </c>
      <c r="G850" s="140">
        <f t="shared" ref="G850" si="879">G86</f>
        <v>99</v>
      </c>
      <c r="H850" s="141" t="b">
        <f>IF(AND('ANLAGE B6 Widerstandsfähigkeit '!$E$11="Große Hochwassergefährdung",'ANLAGE B6 Widerstandsfähigkeit '!$F$11=G850),B850)</f>
        <v>0</v>
      </c>
    </row>
    <row r="851" spans="2:8" ht="15.75" thickBot="1" x14ac:dyDescent="0.3">
      <c r="B851" s="127">
        <f t="shared" si="845"/>
        <v>100</v>
      </c>
      <c r="C851" s="140">
        <f t="shared" si="845"/>
        <v>78</v>
      </c>
      <c r="D851" s="174" t="b">
        <f>IF(AND('ANLAGE B6 Widerstandsfähigkeit '!$E$11="Keine bis geringe Hochwassergefährdung",'ANLAGE B6 Widerstandsfähigkeit '!$F$11=C851),B851)</f>
        <v>0</v>
      </c>
      <c r="E851" s="140">
        <f t="shared" ref="E851" si="880">E87</f>
        <v>88</v>
      </c>
      <c r="F851" s="141" t="b">
        <f>IF(AND('ANLAGE B6 Widerstandsfähigkeit '!$E$11="Mittlere Hochwassergefährdung",'ANLAGE B6 Widerstandsfähigkeit '!$F$11=E851),B851)</f>
        <v>0</v>
      </c>
      <c r="G851" s="140">
        <f t="shared" ref="G851" si="881">G87</f>
        <v>98</v>
      </c>
      <c r="H851" s="141" t="b">
        <f>IF(AND('ANLAGE B6 Widerstandsfähigkeit '!$E$11="Große Hochwassergefährdung",'ANLAGE B6 Widerstandsfähigkeit '!$F$11=G851),B851)</f>
        <v>0</v>
      </c>
    </row>
    <row r="852" spans="2:8" ht="15.75" thickBot="1" x14ac:dyDescent="0.3">
      <c r="B852" s="127">
        <f t="shared" si="845"/>
        <v>100</v>
      </c>
      <c r="C852" s="140">
        <f t="shared" si="845"/>
        <v>77</v>
      </c>
      <c r="D852" s="174" t="b">
        <f>IF(AND('ANLAGE B6 Widerstandsfähigkeit '!$E$11="Keine bis geringe Hochwassergefährdung",'ANLAGE B6 Widerstandsfähigkeit '!$F$11=C852),B852)</f>
        <v>0</v>
      </c>
      <c r="E852" s="140">
        <f t="shared" ref="E852" si="882">E88</f>
        <v>87</v>
      </c>
      <c r="F852" s="141" t="b">
        <f>IF(AND('ANLAGE B6 Widerstandsfähigkeit '!$E$11="Mittlere Hochwassergefährdung",'ANLAGE B6 Widerstandsfähigkeit '!$F$11=E852),B852)</f>
        <v>0</v>
      </c>
      <c r="G852" s="140">
        <f t="shared" ref="G852" si="883">G88</f>
        <v>97</v>
      </c>
      <c r="H852" s="141" t="b">
        <f>IF(AND('ANLAGE B6 Widerstandsfähigkeit '!$E$11="Große Hochwassergefährdung",'ANLAGE B6 Widerstandsfähigkeit '!$F$11=G852),B852)</f>
        <v>0</v>
      </c>
    </row>
    <row r="853" spans="2:8" ht="15.75" thickBot="1" x14ac:dyDescent="0.3">
      <c r="B853" s="127">
        <f t="shared" si="845"/>
        <v>100</v>
      </c>
      <c r="C853" s="140">
        <f t="shared" si="845"/>
        <v>76</v>
      </c>
      <c r="D853" s="174" t="b">
        <f>IF(AND('ANLAGE B6 Widerstandsfähigkeit '!$E$11="Keine bis geringe Hochwassergefährdung",'ANLAGE B6 Widerstandsfähigkeit '!$F$11=C853),B853)</f>
        <v>0</v>
      </c>
      <c r="E853" s="140">
        <f t="shared" ref="E853" si="884">E89</f>
        <v>86</v>
      </c>
      <c r="F853" s="141" t="b">
        <f>IF(AND('ANLAGE B6 Widerstandsfähigkeit '!$E$11="Mittlere Hochwassergefährdung",'ANLAGE B6 Widerstandsfähigkeit '!$F$11=E853),B853)</f>
        <v>0</v>
      </c>
      <c r="G853" s="140">
        <f t="shared" ref="G853" si="885">G89</f>
        <v>96</v>
      </c>
      <c r="H853" s="141" t="b">
        <f>IF(AND('ANLAGE B6 Widerstandsfähigkeit '!$E$11="Große Hochwassergefährdung",'ANLAGE B6 Widerstandsfähigkeit '!$F$11=G853),B853)</f>
        <v>0</v>
      </c>
    </row>
    <row r="854" spans="2:8" ht="15.75" thickBot="1" x14ac:dyDescent="0.3">
      <c r="B854" s="127">
        <f t="shared" si="845"/>
        <v>100</v>
      </c>
      <c r="C854" s="140">
        <f t="shared" si="845"/>
        <v>75</v>
      </c>
      <c r="D854" s="174" t="b">
        <f>IF(AND('ANLAGE B6 Widerstandsfähigkeit '!$E$11="Keine bis geringe Hochwassergefährdung",'ANLAGE B6 Widerstandsfähigkeit '!$F$11=C854),B854)</f>
        <v>0</v>
      </c>
      <c r="E854" s="140">
        <f t="shared" ref="E854" si="886">E90</f>
        <v>85</v>
      </c>
      <c r="F854" s="141" t="b">
        <f>IF(AND('ANLAGE B6 Widerstandsfähigkeit '!$E$11="Mittlere Hochwassergefährdung",'ANLAGE B6 Widerstandsfähigkeit '!$F$11=E854),B854)</f>
        <v>0</v>
      </c>
      <c r="G854" s="140">
        <f t="shared" ref="G854" si="887">G90</f>
        <v>95</v>
      </c>
      <c r="H854" s="141" t="b">
        <f>IF(AND('ANLAGE B6 Widerstandsfähigkeit '!$E$11="Große Hochwassergefährdung",'ANLAGE B6 Widerstandsfähigkeit '!$F$11=G854),B854)</f>
        <v>0</v>
      </c>
    </row>
    <row r="855" spans="2:8" ht="15.75" thickBot="1" x14ac:dyDescent="0.3">
      <c r="B855" s="127">
        <f t="shared" si="845"/>
        <v>100</v>
      </c>
      <c r="C855" s="140">
        <f t="shared" si="845"/>
        <v>74</v>
      </c>
      <c r="D855" s="174" t="b">
        <f>IF(AND('ANLAGE B6 Widerstandsfähigkeit '!$E$11="Keine bis geringe Hochwassergefährdung",'ANLAGE B6 Widerstandsfähigkeit '!$F$11=C855),B855)</f>
        <v>0</v>
      </c>
      <c r="E855" s="140">
        <f t="shared" ref="E855" si="888">E91</f>
        <v>84</v>
      </c>
      <c r="F855" s="141" t="b">
        <f>IF(AND('ANLAGE B6 Widerstandsfähigkeit '!$E$11="Mittlere Hochwassergefährdung",'ANLAGE B6 Widerstandsfähigkeit '!$F$11=E855),B855)</f>
        <v>0</v>
      </c>
      <c r="G855" s="140">
        <f t="shared" ref="G855" si="889">G91</f>
        <v>94</v>
      </c>
      <c r="H855" s="141" t="b">
        <f>IF(AND('ANLAGE B6 Widerstandsfähigkeit '!$E$11="Große Hochwassergefährdung",'ANLAGE B6 Widerstandsfähigkeit '!$F$11=G855),B855)</f>
        <v>0</v>
      </c>
    </row>
    <row r="856" spans="2:8" ht="15.75" thickBot="1" x14ac:dyDescent="0.3">
      <c r="B856" s="127">
        <f t="shared" si="845"/>
        <v>100</v>
      </c>
      <c r="C856" s="140">
        <f t="shared" si="845"/>
        <v>73</v>
      </c>
      <c r="D856" s="174" t="b">
        <f>IF(AND('ANLAGE B6 Widerstandsfähigkeit '!$E$11="Keine bis geringe Hochwassergefährdung",'ANLAGE B6 Widerstandsfähigkeit '!$F$11=C856),B856)</f>
        <v>0</v>
      </c>
      <c r="E856" s="140">
        <f t="shared" ref="E856" si="890">E92</f>
        <v>83</v>
      </c>
      <c r="F856" s="141" t="b">
        <f>IF(AND('ANLAGE B6 Widerstandsfähigkeit '!$E$11="Mittlere Hochwassergefährdung",'ANLAGE B6 Widerstandsfähigkeit '!$F$11=E856),B856)</f>
        <v>0</v>
      </c>
      <c r="G856" s="140">
        <f t="shared" ref="G856" si="891">G92</f>
        <v>93</v>
      </c>
      <c r="H856" s="141" t="b">
        <f>IF(AND('ANLAGE B6 Widerstandsfähigkeit '!$E$11="Große Hochwassergefährdung",'ANLAGE B6 Widerstandsfähigkeit '!$F$11=G856),B856)</f>
        <v>0</v>
      </c>
    </row>
    <row r="857" spans="2:8" ht="15.75" thickBot="1" x14ac:dyDescent="0.3">
      <c r="B857" s="127">
        <f t="shared" si="845"/>
        <v>100</v>
      </c>
      <c r="C857" s="140">
        <f t="shared" si="845"/>
        <v>72</v>
      </c>
      <c r="D857" s="174" t="b">
        <f>IF(AND('ANLAGE B6 Widerstandsfähigkeit '!$E$11="Keine bis geringe Hochwassergefährdung",'ANLAGE B6 Widerstandsfähigkeit '!$F$11=C857),B857)</f>
        <v>0</v>
      </c>
      <c r="E857" s="140">
        <f t="shared" ref="E857" si="892">E93</f>
        <v>82</v>
      </c>
      <c r="F857" s="141" t="b">
        <f>IF(AND('ANLAGE B6 Widerstandsfähigkeit '!$E$11="Mittlere Hochwassergefährdung",'ANLAGE B6 Widerstandsfähigkeit '!$F$11=E857),B857)</f>
        <v>0</v>
      </c>
      <c r="G857" s="140">
        <f t="shared" ref="G857" si="893">G93</f>
        <v>92</v>
      </c>
      <c r="H857" s="141" t="b">
        <f>IF(AND('ANLAGE B6 Widerstandsfähigkeit '!$E$11="Große Hochwassergefährdung",'ANLAGE B6 Widerstandsfähigkeit '!$F$11=G857),B857)</f>
        <v>0</v>
      </c>
    </row>
    <row r="858" spans="2:8" ht="15.75" thickBot="1" x14ac:dyDescent="0.3">
      <c r="B858" s="127">
        <f t="shared" si="845"/>
        <v>100</v>
      </c>
      <c r="C858" s="140">
        <f t="shared" si="845"/>
        <v>71</v>
      </c>
      <c r="D858" s="174" t="b">
        <f>IF(AND('ANLAGE B6 Widerstandsfähigkeit '!$E$11="Keine bis geringe Hochwassergefährdung",'ANLAGE B6 Widerstandsfähigkeit '!$F$11=C858),B858)</f>
        <v>0</v>
      </c>
      <c r="E858" s="140">
        <f t="shared" ref="E858" si="894">E94</f>
        <v>81</v>
      </c>
      <c r="F858" s="141" t="b">
        <f>IF(AND('ANLAGE B6 Widerstandsfähigkeit '!$E$11="Mittlere Hochwassergefährdung",'ANLAGE B6 Widerstandsfähigkeit '!$F$11=E858),B858)</f>
        <v>0</v>
      </c>
      <c r="G858" s="140">
        <f t="shared" ref="G858" si="895">G94</f>
        <v>91</v>
      </c>
      <c r="H858" s="141" t="b">
        <f>IF(AND('ANLAGE B6 Widerstandsfähigkeit '!$E$11="Große Hochwassergefährdung",'ANLAGE B6 Widerstandsfähigkeit '!$F$11=G858),B858)</f>
        <v>0</v>
      </c>
    </row>
    <row r="859" spans="2:8" ht="15.75" thickBot="1" x14ac:dyDescent="0.3">
      <c r="B859" s="127">
        <f t="shared" si="845"/>
        <v>100</v>
      </c>
      <c r="C859" s="140">
        <f t="shared" si="845"/>
        <v>70</v>
      </c>
      <c r="D859" s="174" t="b">
        <f>IF(AND('ANLAGE B6 Widerstandsfähigkeit '!$E$11="Keine bis geringe Hochwassergefährdung",'ANLAGE B6 Widerstandsfähigkeit '!$F$11=C859),B859)</f>
        <v>0</v>
      </c>
      <c r="E859" s="140">
        <f t="shared" ref="E859" si="896">E95</f>
        <v>80</v>
      </c>
      <c r="F859" s="141" t="b">
        <f>IF(AND('ANLAGE B6 Widerstandsfähigkeit '!$E$11="Mittlere Hochwassergefährdung",'ANLAGE B6 Widerstandsfähigkeit '!$F$11=E859),B859)</f>
        <v>0</v>
      </c>
      <c r="G859" s="140">
        <f t="shared" ref="G859" si="897">G95</f>
        <v>90</v>
      </c>
      <c r="H859" s="141" t="b">
        <f>IF(AND('ANLAGE B6 Widerstandsfähigkeit '!$E$11="Große Hochwassergefährdung",'ANLAGE B6 Widerstandsfähigkeit '!$F$11=G859),B859)</f>
        <v>0</v>
      </c>
    </row>
    <row r="860" spans="2:8" ht="15.75" thickBot="1" x14ac:dyDescent="0.3">
      <c r="B860" s="127">
        <f t="shared" si="845"/>
        <v>100</v>
      </c>
      <c r="C860" s="140">
        <f t="shared" si="845"/>
        <v>69</v>
      </c>
      <c r="D860" s="174" t="b">
        <f>IF(AND('ANLAGE B6 Widerstandsfähigkeit '!$E$11="Keine bis geringe Hochwassergefährdung",'ANLAGE B6 Widerstandsfähigkeit '!$F$11=C860),B860)</f>
        <v>0</v>
      </c>
      <c r="E860" s="140">
        <f t="shared" ref="E860" si="898">E96</f>
        <v>79</v>
      </c>
      <c r="F860" s="141" t="b">
        <f>IF(AND('ANLAGE B6 Widerstandsfähigkeit '!$E$11="Mittlere Hochwassergefährdung",'ANLAGE B6 Widerstandsfähigkeit '!$F$11=E860),B860)</f>
        <v>0</v>
      </c>
      <c r="G860" s="140">
        <f t="shared" ref="G860" si="899">G96</f>
        <v>89</v>
      </c>
      <c r="H860" s="141" t="b">
        <f>IF(AND('ANLAGE B6 Widerstandsfähigkeit '!$E$11="Große Hochwassergefährdung",'ANLAGE B6 Widerstandsfähigkeit '!$F$11=G860),B860)</f>
        <v>0</v>
      </c>
    </row>
    <row r="861" spans="2:8" ht="15.75" thickBot="1" x14ac:dyDescent="0.3">
      <c r="B861" s="127">
        <f t="shared" si="845"/>
        <v>100</v>
      </c>
      <c r="C861" s="140">
        <f t="shared" si="845"/>
        <v>68</v>
      </c>
      <c r="D861" s="174" t="b">
        <f>IF(AND('ANLAGE B6 Widerstandsfähigkeit '!$E$11="Keine bis geringe Hochwassergefährdung",'ANLAGE B6 Widerstandsfähigkeit '!$F$11=C861),B861)</f>
        <v>0</v>
      </c>
      <c r="E861" s="140">
        <f t="shared" ref="E861" si="900">E97</f>
        <v>78</v>
      </c>
      <c r="F861" s="141" t="b">
        <f>IF(AND('ANLAGE B6 Widerstandsfähigkeit '!$E$11="Mittlere Hochwassergefährdung",'ANLAGE B6 Widerstandsfähigkeit '!$F$11=E861),B861)</f>
        <v>0</v>
      </c>
      <c r="G861" s="140">
        <f t="shared" ref="G861" si="901">G97</f>
        <v>88</v>
      </c>
      <c r="H861" s="141" t="b">
        <f>IF(AND('ANLAGE B6 Widerstandsfähigkeit '!$E$11="Große Hochwassergefährdung",'ANLAGE B6 Widerstandsfähigkeit '!$F$11=G861),B861)</f>
        <v>0</v>
      </c>
    </row>
    <row r="862" spans="2:8" ht="15.75" thickBot="1" x14ac:dyDescent="0.3">
      <c r="B862" s="127">
        <f t="shared" si="845"/>
        <v>100</v>
      </c>
      <c r="C862" s="140">
        <f t="shared" si="845"/>
        <v>67</v>
      </c>
      <c r="D862" s="174" t="b">
        <f>IF(AND('ANLAGE B6 Widerstandsfähigkeit '!$E$11="Keine bis geringe Hochwassergefährdung",'ANLAGE B6 Widerstandsfähigkeit '!$F$11=C862),B862)</f>
        <v>0</v>
      </c>
      <c r="E862" s="140">
        <f t="shared" ref="E862" si="902">E98</f>
        <v>77</v>
      </c>
      <c r="F862" s="141" t="b">
        <f>IF(AND('ANLAGE B6 Widerstandsfähigkeit '!$E$11="Mittlere Hochwassergefährdung",'ANLAGE B6 Widerstandsfähigkeit '!$F$11=E862),B862)</f>
        <v>0</v>
      </c>
      <c r="G862" s="140">
        <f t="shared" ref="G862" si="903">G98</f>
        <v>87</v>
      </c>
      <c r="H862" s="141" t="b">
        <f>IF(AND('ANLAGE B6 Widerstandsfähigkeit '!$E$11="Große Hochwassergefährdung",'ANLAGE B6 Widerstandsfähigkeit '!$F$11=G862),B862)</f>
        <v>0</v>
      </c>
    </row>
    <row r="863" spans="2:8" ht="15.75" thickBot="1" x14ac:dyDescent="0.3">
      <c r="B863" s="127">
        <f t="shared" si="845"/>
        <v>100</v>
      </c>
      <c r="C863" s="140">
        <f t="shared" si="845"/>
        <v>66</v>
      </c>
      <c r="D863" s="174" t="b">
        <f>IF(AND('ANLAGE B6 Widerstandsfähigkeit '!$E$11="Keine bis geringe Hochwassergefährdung",'ANLAGE B6 Widerstandsfähigkeit '!$F$11=C863),B863)</f>
        <v>0</v>
      </c>
      <c r="E863" s="140">
        <f t="shared" ref="E863" si="904">E99</f>
        <v>76</v>
      </c>
      <c r="F863" s="141" t="b">
        <f>IF(AND('ANLAGE B6 Widerstandsfähigkeit '!$E$11="Mittlere Hochwassergefährdung",'ANLAGE B6 Widerstandsfähigkeit '!$F$11=E863),B863)</f>
        <v>0</v>
      </c>
      <c r="G863" s="140">
        <f t="shared" ref="G863" si="905">G99</f>
        <v>86</v>
      </c>
      <c r="H863" s="141" t="b">
        <f>IF(AND('ANLAGE B6 Widerstandsfähigkeit '!$E$11="Große Hochwassergefährdung",'ANLAGE B6 Widerstandsfähigkeit '!$F$11=G863),B863)</f>
        <v>0</v>
      </c>
    </row>
    <row r="864" spans="2:8" ht="15.75" thickBot="1" x14ac:dyDescent="0.3">
      <c r="B864" s="138">
        <f t="shared" si="845"/>
        <v>100</v>
      </c>
      <c r="C864" s="139">
        <f t="shared" si="845"/>
        <v>65</v>
      </c>
      <c r="D864" s="130" t="b">
        <f>IF(AND('ANLAGE B6 Widerstandsfähigkeit '!$E$11="Keine bis geringe Hochwassergefährdung",'ANLAGE B6 Widerstandsfähigkeit '!$F$11=C864),B864)</f>
        <v>0</v>
      </c>
      <c r="E864" s="139">
        <f t="shared" ref="E864" si="906">E100</f>
        <v>75</v>
      </c>
      <c r="F864" s="141" t="b">
        <f>IF(AND('ANLAGE B6 Widerstandsfähigkeit '!$E$11="Mittlere Hochwassergefährdung",'ANLAGE B6 Widerstandsfähigkeit '!$F$11=E864),B864)</f>
        <v>0</v>
      </c>
      <c r="G864" s="139">
        <f t="shared" ref="G864" si="907">G100</f>
        <v>85</v>
      </c>
      <c r="H864" s="141" t="b">
        <f>IF(AND('ANLAGE B6 Widerstandsfähigkeit '!$E$11="Große Hochwassergefährdung",'ANLAGE B6 Widerstandsfähigkeit '!$F$11=G864),B864)</f>
        <v>0</v>
      </c>
    </row>
    <row r="865" spans="2:8" ht="15.75" thickBot="1" x14ac:dyDescent="0.3">
      <c r="B865" s="189">
        <f t="shared" si="845"/>
        <v>98.333333333333343</v>
      </c>
      <c r="C865" s="130">
        <f t="shared" si="845"/>
        <v>64</v>
      </c>
      <c r="D865" s="130" t="b">
        <f>IF(AND('ANLAGE B6 Widerstandsfähigkeit '!$E$11="Keine bis geringe Hochwassergefährdung",'ANLAGE B6 Widerstandsfähigkeit '!$F$11=C865),B865)</f>
        <v>0</v>
      </c>
      <c r="E865" s="130">
        <f t="shared" ref="E865" si="908">E101</f>
        <v>74</v>
      </c>
      <c r="F865" s="141" t="b">
        <f>IF(AND('ANLAGE B6 Widerstandsfähigkeit '!$E$11="Mittlere Hochwassergefährdung",'ANLAGE B6 Widerstandsfähigkeit '!$F$11=E865),B865)</f>
        <v>0</v>
      </c>
      <c r="G865" s="130">
        <f t="shared" ref="G865" si="909">G101</f>
        <v>84</v>
      </c>
      <c r="H865" s="141" t="b">
        <f>IF(AND('ANLAGE B6 Widerstandsfähigkeit '!$E$11="Große Hochwassergefährdung",'ANLAGE B6 Widerstandsfähigkeit '!$F$11=G865),B865)</f>
        <v>0</v>
      </c>
    </row>
    <row r="866" spans="2:8" ht="15.75" thickBot="1" x14ac:dyDescent="0.3">
      <c r="B866" s="189">
        <f t="shared" si="845"/>
        <v>96.666666666666671</v>
      </c>
      <c r="C866" s="130">
        <f t="shared" si="845"/>
        <v>63</v>
      </c>
      <c r="D866" s="130" t="b">
        <f>IF(AND('ANLAGE B6 Widerstandsfähigkeit '!$E$11="Keine bis geringe Hochwassergefährdung",'ANLAGE B6 Widerstandsfähigkeit '!$F$11=C866),B866)</f>
        <v>0</v>
      </c>
      <c r="E866" s="130">
        <f t="shared" ref="E866" si="910">E102</f>
        <v>73</v>
      </c>
      <c r="F866" s="141" t="b">
        <f>IF(AND('ANLAGE B6 Widerstandsfähigkeit '!$E$11="Mittlere Hochwassergefährdung",'ANLAGE B6 Widerstandsfähigkeit '!$F$11=E866),B866)</f>
        <v>0</v>
      </c>
      <c r="G866" s="130">
        <f t="shared" ref="G866" si="911">G102</f>
        <v>83</v>
      </c>
      <c r="H866" s="141" t="b">
        <f>IF(AND('ANLAGE B6 Widerstandsfähigkeit '!$E$11="Große Hochwassergefährdung",'ANLAGE B6 Widerstandsfähigkeit '!$F$11=G866),B866)</f>
        <v>0</v>
      </c>
    </row>
    <row r="867" spans="2:8" ht="15.75" thickBot="1" x14ac:dyDescent="0.3">
      <c r="B867" s="189">
        <f t="shared" si="845"/>
        <v>95</v>
      </c>
      <c r="C867" s="130">
        <f t="shared" si="845"/>
        <v>62</v>
      </c>
      <c r="D867" s="130" t="b">
        <f>IF(AND('ANLAGE B6 Widerstandsfähigkeit '!$E$11="Keine bis geringe Hochwassergefährdung",'ANLAGE B6 Widerstandsfähigkeit '!$F$11=C867),B867)</f>
        <v>0</v>
      </c>
      <c r="E867" s="130">
        <f t="shared" ref="E867" si="912">E103</f>
        <v>72</v>
      </c>
      <c r="F867" s="141" t="b">
        <f>IF(AND('ANLAGE B6 Widerstandsfähigkeit '!$E$11="Mittlere Hochwassergefährdung",'ANLAGE B6 Widerstandsfähigkeit '!$F$11=E867),B867)</f>
        <v>0</v>
      </c>
      <c r="G867" s="130">
        <f t="shared" ref="G867" si="913">G103</f>
        <v>82</v>
      </c>
      <c r="H867" s="141" t="b">
        <f>IF(AND('ANLAGE B6 Widerstandsfähigkeit '!$E$11="Große Hochwassergefährdung",'ANLAGE B6 Widerstandsfähigkeit '!$F$11=G867),B867)</f>
        <v>0</v>
      </c>
    </row>
    <row r="868" spans="2:8" ht="15.75" thickBot="1" x14ac:dyDescent="0.3">
      <c r="B868" s="189">
        <f t="shared" si="845"/>
        <v>93.333333333333343</v>
      </c>
      <c r="C868" s="130">
        <f t="shared" si="845"/>
        <v>61</v>
      </c>
      <c r="D868" s="130" t="b">
        <f>IF(AND('ANLAGE B6 Widerstandsfähigkeit '!$E$11="Keine bis geringe Hochwassergefährdung",'ANLAGE B6 Widerstandsfähigkeit '!$F$11=C868),B868)</f>
        <v>0</v>
      </c>
      <c r="E868" s="130">
        <f t="shared" ref="E868" si="914">E104</f>
        <v>71</v>
      </c>
      <c r="F868" s="141" t="b">
        <f>IF(AND('ANLAGE B6 Widerstandsfähigkeit '!$E$11="Mittlere Hochwassergefährdung",'ANLAGE B6 Widerstandsfähigkeit '!$F$11=E868),B868)</f>
        <v>0</v>
      </c>
      <c r="G868" s="130">
        <f t="shared" ref="G868" si="915">G104</f>
        <v>81</v>
      </c>
      <c r="H868" s="141" t="b">
        <f>IF(AND('ANLAGE B6 Widerstandsfähigkeit '!$E$11="Große Hochwassergefährdung",'ANLAGE B6 Widerstandsfähigkeit '!$F$11=G868),B868)</f>
        <v>0</v>
      </c>
    </row>
    <row r="869" spans="2:8" ht="15.75" thickBot="1" x14ac:dyDescent="0.3">
      <c r="B869" s="189">
        <f t="shared" si="845"/>
        <v>91.666666666666671</v>
      </c>
      <c r="C869" s="130">
        <f t="shared" si="845"/>
        <v>60</v>
      </c>
      <c r="D869" s="130" t="b">
        <f>IF(AND('ANLAGE B6 Widerstandsfähigkeit '!$E$11="Keine bis geringe Hochwassergefährdung",'ANLAGE B6 Widerstandsfähigkeit '!$F$11=C869),B869)</f>
        <v>0</v>
      </c>
      <c r="E869" s="130">
        <f t="shared" ref="E869" si="916">E105</f>
        <v>70</v>
      </c>
      <c r="F869" s="141" t="b">
        <f>IF(AND('ANLAGE B6 Widerstandsfähigkeit '!$E$11="Mittlere Hochwassergefährdung",'ANLAGE B6 Widerstandsfähigkeit '!$F$11=E869),B869)</f>
        <v>0</v>
      </c>
      <c r="G869" s="130">
        <f t="shared" ref="G869" si="917">G105</f>
        <v>80</v>
      </c>
      <c r="H869" s="141" t="b">
        <f>IF(AND('ANLAGE B6 Widerstandsfähigkeit '!$E$11="Große Hochwassergefährdung",'ANLAGE B6 Widerstandsfähigkeit '!$F$11=G869),B869)</f>
        <v>0</v>
      </c>
    </row>
    <row r="870" spans="2:8" ht="15.75" thickBot="1" x14ac:dyDescent="0.3">
      <c r="B870" s="189">
        <f t="shared" si="845"/>
        <v>90</v>
      </c>
      <c r="C870" s="130">
        <f t="shared" si="845"/>
        <v>59</v>
      </c>
      <c r="D870" s="130" t="b">
        <f>IF(AND('ANLAGE B6 Widerstandsfähigkeit '!$E$11="Keine bis geringe Hochwassergefährdung",'ANLAGE B6 Widerstandsfähigkeit '!$F$11=C870),B870)</f>
        <v>0</v>
      </c>
      <c r="E870" s="130">
        <f t="shared" ref="E870" si="918">E106</f>
        <v>69</v>
      </c>
      <c r="F870" s="141" t="b">
        <f>IF(AND('ANLAGE B6 Widerstandsfähigkeit '!$E$11="Mittlere Hochwassergefährdung",'ANLAGE B6 Widerstandsfähigkeit '!$F$11=E870),B870)</f>
        <v>0</v>
      </c>
      <c r="G870" s="130">
        <f t="shared" ref="G870" si="919">G106</f>
        <v>79</v>
      </c>
      <c r="H870" s="141" t="b">
        <f>IF(AND('ANLAGE B6 Widerstandsfähigkeit '!$E$11="Große Hochwassergefährdung",'ANLAGE B6 Widerstandsfähigkeit '!$F$11=G870),B870)</f>
        <v>0</v>
      </c>
    </row>
    <row r="871" spans="2:8" ht="15.75" thickBot="1" x14ac:dyDescent="0.3">
      <c r="B871" s="189">
        <f t="shared" si="845"/>
        <v>88.333333333333343</v>
      </c>
      <c r="C871" s="130">
        <f t="shared" si="845"/>
        <v>58</v>
      </c>
      <c r="D871" s="130" t="b">
        <f>IF(AND('ANLAGE B6 Widerstandsfähigkeit '!$E$11="Keine bis geringe Hochwassergefährdung",'ANLAGE B6 Widerstandsfähigkeit '!$F$11=C871),B871)</f>
        <v>0</v>
      </c>
      <c r="E871" s="130">
        <f t="shared" ref="E871" si="920">E107</f>
        <v>68</v>
      </c>
      <c r="F871" s="141" t="b">
        <f>IF(AND('ANLAGE B6 Widerstandsfähigkeit '!$E$11="Mittlere Hochwassergefährdung",'ANLAGE B6 Widerstandsfähigkeit '!$F$11=E871),B871)</f>
        <v>0</v>
      </c>
      <c r="G871" s="130">
        <f t="shared" ref="G871" si="921">G107</f>
        <v>78</v>
      </c>
      <c r="H871" s="141" t="b">
        <f>IF(AND('ANLAGE B6 Widerstandsfähigkeit '!$E$11="Große Hochwassergefährdung",'ANLAGE B6 Widerstandsfähigkeit '!$F$11=G871),B871)</f>
        <v>0</v>
      </c>
    </row>
    <row r="872" spans="2:8" ht="15.75" thickBot="1" x14ac:dyDescent="0.3">
      <c r="B872" s="189">
        <f t="shared" si="845"/>
        <v>86.666666666666671</v>
      </c>
      <c r="C872" s="130">
        <f t="shared" si="845"/>
        <v>57</v>
      </c>
      <c r="D872" s="130" t="b">
        <f>IF(AND('ANLAGE B6 Widerstandsfähigkeit '!$E$11="Keine bis geringe Hochwassergefährdung",'ANLAGE B6 Widerstandsfähigkeit '!$F$11=C872),B872)</f>
        <v>0</v>
      </c>
      <c r="E872" s="130">
        <f t="shared" ref="E872" si="922">E108</f>
        <v>67</v>
      </c>
      <c r="F872" s="141" t="b">
        <f>IF(AND('ANLAGE B6 Widerstandsfähigkeit '!$E$11="Mittlere Hochwassergefährdung",'ANLAGE B6 Widerstandsfähigkeit '!$F$11=E872),B872)</f>
        <v>0</v>
      </c>
      <c r="G872" s="130">
        <f t="shared" ref="G872" si="923">G108</f>
        <v>77</v>
      </c>
      <c r="H872" s="141" t="b">
        <f>IF(AND('ANLAGE B6 Widerstandsfähigkeit '!$E$11="Große Hochwassergefährdung",'ANLAGE B6 Widerstandsfähigkeit '!$F$11=G872),B872)</f>
        <v>0</v>
      </c>
    </row>
    <row r="873" spans="2:8" ht="15.75" thickBot="1" x14ac:dyDescent="0.3">
      <c r="B873" s="189">
        <f t="shared" si="845"/>
        <v>85</v>
      </c>
      <c r="C873" s="130">
        <f t="shared" si="845"/>
        <v>56</v>
      </c>
      <c r="D873" s="130" t="b">
        <f>IF(AND('ANLAGE B6 Widerstandsfähigkeit '!$E$11="Keine bis geringe Hochwassergefährdung",'ANLAGE B6 Widerstandsfähigkeit '!$F$11=C873),B873)</f>
        <v>0</v>
      </c>
      <c r="E873" s="130">
        <f t="shared" ref="E873" si="924">E109</f>
        <v>66</v>
      </c>
      <c r="F873" s="141" t="b">
        <f>IF(AND('ANLAGE B6 Widerstandsfähigkeit '!$E$11="Mittlere Hochwassergefährdung",'ANLAGE B6 Widerstandsfähigkeit '!$F$11=E873),B873)</f>
        <v>0</v>
      </c>
      <c r="G873" s="130">
        <f t="shared" ref="G873" si="925">G109</f>
        <v>76</v>
      </c>
      <c r="H873" s="141" t="b">
        <f>IF(AND('ANLAGE B6 Widerstandsfähigkeit '!$E$11="Große Hochwassergefährdung",'ANLAGE B6 Widerstandsfähigkeit '!$F$11=G873),B873)</f>
        <v>0</v>
      </c>
    </row>
    <row r="874" spans="2:8" ht="15.75" thickBot="1" x14ac:dyDescent="0.3">
      <c r="B874" s="189">
        <f t="shared" si="845"/>
        <v>83.333333333333343</v>
      </c>
      <c r="C874" s="130">
        <f t="shared" si="845"/>
        <v>55</v>
      </c>
      <c r="D874" s="130" t="b">
        <f>IF(AND('ANLAGE B6 Widerstandsfähigkeit '!$E$11="Keine bis geringe Hochwassergefährdung",'ANLAGE B6 Widerstandsfähigkeit '!$F$11=C874),B874)</f>
        <v>0</v>
      </c>
      <c r="E874" s="130">
        <f t="shared" ref="E874" si="926">E110</f>
        <v>65</v>
      </c>
      <c r="F874" s="141" t="b">
        <f>IF(AND('ANLAGE B6 Widerstandsfähigkeit '!$E$11="Mittlere Hochwassergefährdung",'ANLAGE B6 Widerstandsfähigkeit '!$F$11=E874),B874)</f>
        <v>0</v>
      </c>
      <c r="G874" s="130">
        <f t="shared" ref="G874" si="927">G110</f>
        <v>75</v>
      </c>
      <c r="H874" s="141" t="b">
        <f>IF(AND('ANLAGE B6 Widerstandsfähigkeit '!$E$11="Große Hochwassergefährdung",'ANLAGE B6 Widerstandsfähigkeit '!$F$11=G874),B874)</f>
        <v>0</v>
      </c>
    </row>
    <row r="875" spans="2:8" ht="15.75" thickBot="1" x14ac:dyDescent="0.3">
      <c r="B875" s="189">
        <f t="shared" si="845"/>
        <v>81.666666666666671</v>
      </c>
      <c r="C875" s="130">
        <f t="shared" si="845"/>
        <v>54</v>
      </c>
      <c r="D875" s="130" t="b">
        <f>IF(AND('ANLAGE B6 Widerstandsfähigkeit '!$E$11="Keine bis geringe Hochwassergefährdung",'ANLAGE B6 Widerstandsfähigkeit '!$F$11=C875),B875)</f>
        <v>0</v>
      </c>
      <c r="E875" s="130">
        <f t="shared" ref="E875" si="928">E111</f>
        <v>64</v>
      </c>
      <c r="F875" s="141" t="b">
        <f>IF(AND('ANLAGE B6 Widerstandsfähigkeit '!$E$11="Mittlere Hochwassergefährdung",'ANLAGE B6 Widerstandsfähigkeit '!$F$11=E875),B875)</f>
        <v>0</v>
      </c>
      <c r="G875" s="130">
        <f t="shared" ref="G875" si="929">G111</f>
        <v>74</v>
      </c>
      <c r="H875" s="141" t="b">
        <f>IF(AND('ANLAGE B6 Widerstandsfähigkeit '!$E$11="Große Hochwassergefährdung",'ANLAGE B6 Widerstandsfähigkeit '!$F$11=G875),B875)</f>
        <v>0</v>
      </c>
    </row>
    <row r="876" spans="2:8" ht="15.75" thickBot="1" x14ac:dyDescent="0.3">
      <c r="B876" s="189">
        <f t="shared" si="845"/>
        <v>80</v>
      </c>
      <c r="C876" s="130">
        <f t="shared" si="845"/>
        <v>53</v>
      </c>
      <c r="D876" s="130" t="b">
        <f>IF(AND('ANLAGE B6 Widerstandsfähigkeit '!$E$11="Keine bis geringe Hochwassergefährdung",'ANLAGE B6 Widerstandsfähigkeit '!$F$11=C876),B876)</f>
        <v>0</v>
      </c>
      <c r="E876" s="130">
        <f t="shared" ref="E876" si="930">E112</f>
        <v>63</v>
      </c>
      <c r="F876" s="141" t="b">
        <f>IF(AND('ANLAGE B6 Widerstandsfähigkeit '!$E$11="Mittlere Hochwassergefährdung",'ANLAGE B6 Widerstandsfähigkeit '!$F$11=E876),B876)</f>
        <v>0</v>
      </c>
      <c r="G876" s="130">
        <f t="shared" ref="G876" si="931">G112</f>
        <v>73</v>
      </c>
      <c r="H876" s="141" t="b">
        <f>IF(AND('ANLAGE B6 Widerstandsfähigkeit '!$E$11="Große Hochwassergefährdung",'ANLAGE B6 Widerstandsfähigkeit '!$F$11=G876),B876)</f>
        <v>0</v>
      </c>
    </row>
    <row r="877" spans="2:8" ht="15.75" thickBot="1" x14ac:dyDescent="0.3">
      <c r="B877" s="189">
        <f t="shared" si="845"/>
        <v>78.333333333333343</v>
      </c>
      <c r="C877" s="130">
        <f t="shared" si="845"/>
        <v>52</v>
      </c>
      <c r="D877" s="130" t="b">
        <f>IF(AND('ANLAGE B6 Widerstandsfähigkeit '!$E$11="Keine bis geringe Hochwassergefährdung",'ANLAGE B6 Widerstandsfähigkeit '!$F$11=C877),B877)</f>
        <v>0</v>
      </c>
      <c r="E877" s="130">
        <f t="shared" ref="E877" si="932">E113</f>
        <v>62</v>
      </c>
      <c r="F877" s="141" t="b">
        <f>IF(AND('ANLAGE B6 Widerstandsfähigkeit '!$E$11="Mittlere Hochwassergefährdung",'ANLAGE B6 Widerstandsfähigkeit '!$F$11=E877),B877)</f>
        <v>0</v>
      </c>
      <c r="G877" s="130">
        <f t="shared" ref="G877" si="933">G113</f>
        <v>72</v>
      </c>
      <c r="H877" s="141" t="b">
        <f>IF(AND('ANLAGE B6 Widerstandsfähigkeit '!$E$11="Große Hochwassergefährdung",'ANLAGE B6 Widerstandsfähigkeit '!$F$11=G877),B877)</f>
        <v>0</v>
      </c>
    </row>
    <row r="878" spans="2:8" ht="15.75" thickBot="1" x14ac:dyDescent="0.3">
      <c r="B878" s="189">
        <f t="shared" si="845"/>
        <v>76.666666666666671</v>
      </c>
      <c r="C878" s="130">
        <f t="shared" si="845"/>
        <v>51</v>
      </c>
      <c r="D878" s="130" t="b">
        <f>IF(AND('ANLAGE B6 Widerstandsfähigkeit '!$E$11="Keine bis geringe Hochwassergefährdung",'ANLAGE B6 Widerstandsfähigkeit '!$F$11=C878),B878)</f>
        <v>0</v>
      </c>
      <c r="E878" s="130">
        <f t="shared" ref="E878" si="934">E114</f>
        <v>61</v>
      </c>
      <c r="F878" s="141" t="b">
        <f>IF(AND('ANLAGE B6 Widerstandsfähigkeit '!$E$11="Mittlere Hochwassergefährdung",'ANLAGE B6 Widerstandsfähigkeit '!$F$11=E878),B878)</f>
        <v>0</v>
      </c>
      <c r="G878" s="130">
        <f t="shared" ref="G878" si="935">G114</f>
        <v>71</v>
      </c>
      <c r="H878" s="141" t="b">
        <f>IF(AND('ANLAGE B6 Widerstandsfähigkeit '!$E$11="Große Hochwassergefährdung",'ANLAGE B6 Widerstandsfähigkeit '!$F$11=G878),B878)</f>
        <v>0</v>
      </c>
    </row>
    <row r="879" spans="2:8" ht="15.75" thickBot="1" x14ac:dyDescent="0.3">
      <c r="B879" s="138">
        <f t="shared" si="845"/>
        <v>75</v>
      </c>
      <c r="C879" s="139">
        <f t="shared" si="845"/>
        <v>50</v>
      </c>
      <c r="D879" s="130" t="b">
        <f>IF(AND('ANLAGE B6 Widerstandsfähigkeit '!$E$11="Keine bis geringe Hochwassergefährdung",'ANLAGE B6 Widerstandsfähigkeit '!$F$11=C879),B879)</f>
        <v>0</v>
      </c>
      <c r="E879" s="139">
        <f t="shared" ref="E879" si="936">E115</f>
        <v>60</v>
      </c>
      <c r="F879" s="141" t="b">
        <f>IF(AND('ANLAGE B6 Widerstandsfähigkeit '!$E$11="Mittlere Hochwassergefährdung",'ANLAGE B6 Widerstandsfähigkeit '!$F$11=E879),B879)</f>
        <v>0</v>
      </c>
      <c r="G879" s="139">
        <f t="shared" ref="G879" si="937">G115</f>
        <v>70</v>
      </c>
      <c r="H879" s="141" t="b">
        <f>IF(AND('ANLAGE B6 Widerstandsfähigkeit '!$E$11="Große Hochwassergefährdung",'ANLAGE B6 Widerstandsfähigkeit '!$F$11=G879),B879)</f>
        <v>0</v>
      </c>
    </row>
    <row r="880" spans="2:8" ht="15.75" thickBot="1" x14ac:dyDescent="0.3">
      <c r="B880" s="189">
        <f t="shared" si="845"/>
        <v>73.333333333333343</v>
      </c>
      <c r="C880" s="130">
        <f t="shared" si="845"/>
        <v>49</v>
      </c>
      <c r="D880" s="130" t="b">
        <f>IF(AND('ANLAGE B6 Widerstandsfähigkeit '!$E$11="Keine bis geringe Hochwassergefährdung",'ANLAGE B6 Widerstandsfähigkeit '!$F$11=C880),B880)</f>
        <v>0</v>
      </c>
      <c r="E880" s="130">
        <f t="shared" ref="E880" si="938">E116</f>
        <v>59</v>
      </c>
      <c r="F880" s="141" t="b">
        <f>IF(AND('ANLAGE B6 Widerstandsfähigkeit '!$E$11="Mittlere Hochwassergefährdung",'ANLAGE B6 Widerstandsfähigkeit '!$F$11=E880),B880)</f>
        <v>0</v>
      </c>
      <c r="G880" s="130">
        <f t="shared" ref="G880" si="939">G116</f>
        <v>69</v>
      </c>
      <c r="H880" s="141" t="b">
        <f>IF(AND('ANLAGE B6 Widerstandsfähigkeit '!$E$11="Große Hochwassergefährdung",'ANLAGE B6 Widerstandsfähigkeit '!$F$11=G880),B880)</f>
        <v>0</v>
      </c>
    </row>
    <row r="881" spans="2:8" ht="15.75" thickBot="1" x14ac:dyDescent="0.3">
      <c r="B881" s="189">
        <f t="shared" si="845"/>
        <v>71.666666666666671</v>
      </c>
      <c r="C881" s="130">
        <f t="shared" si="845"/>
        <v>48</v>
      </c>
      <c r="D881" s="130" t="b">
        <f>IF(AND('ANLAGE B6 Widerstandsfähigkeit '!$E$11="Keine bis geringe Hochwassergefährdung",'ANLAGE B6 Widerstandsfähigkeit '!$F$11=C881),B881)</f>
        <v>0</v>
      </c>
      <c r="E881" s="130">
        <f t="shared" ref="E881" si="940">E117</f>
        <v>58</v>
      </c>
      <c r="F881" s="141" t="b">
        <f>IF(AND('ANLAGE B6 Widerstandsfähigkeit '!$E$11="Mittlere Hochwassergefährdung",'ANLAGE B6 Widerstandsfähigkeit '!$F$11=E881),B881)</f>
        <v>0</v>
      </c>
      <c r="G881" s="130">
        <f t="shared" ref="G881" si="941">G117</f>
        <v>68</v>
      </c>
      <c r="H881" s="141" t="b">
        <f>IF(AND('ANLAGE B6 Widerstandsfähigkeit '!$E$11="Große Hochwassergefährdung",'ANLAGE B6 Widerstandsfähigkeit '!$F$11=G881),B881)</f>
        <v>0</v>
      </c>
    </row>
    <row r="882" spans="2:8" ht="15.75" thickBot="1" x14ac:dyDescent="0.3">
      <c r="B882" s="189">
        <f t="shared" si="845"/>
        <v>70</v>
      </c>
      <c r="C882" s="130">
        <f t="shared" si="845"/>
        <v>47</v>
      </c>
      <c r="D882" s="130" t="b">
        <f>IF(AND('ANLAGE B6 Widerstandsfähigkeit '!$E$11="Keine bis geringe Hochwassergefährdung",'ANLAGE B6 Widerstandsfähigkeit '!$F$11=C882),B882)</f>
        <v>0</v>
      </c>
      <c r="E882" s="130">
        <f t="shared" ref="E882" si="942">E118</f>
        <v>57</v>
      </c>
      <c r="F882" s="141" t="b">
        <f>IF(AND('ANLAGE B6 Widerstandsfähigkeit '!$E$11="Mittlere Hochwassergefährdung",'ANLAGE B6 Widerstandsfähigkeit '!$F$11=E882),B882)</f>
        <v>0</v>
      </c>
      <c r="G882" s="130">
        <f t="shared" ref="G882" si="943">G118</f>
        <v>67</v>
      </c>
      <c r="H882" s="141" t="b">
        <f>IF(AND('ANLAGE B6 Widerstandsfähigkeit '!$E$11="Große Hochwassergefährdung",'ANLAGE B6 Widerstandsfähigkeit '!$F$11=G882),B882)</f>
        <v>0</v>
      </c>
    </row>
    <row r="883" spans="2:8" ht="15.75" thickBot="1" x14ac:dyDescent="0.3">
      <c r="B883" s="189">
        <f t="shared" si="845"/>
        <v>68.333333333333343</v>
      </c>
      <c r="C883" s="130">
        <f t="shared" si="845"/>
        <v>46</v>
      </c>
      <c r="D883" s="130" t="b">
        <f>IF(AND('ANLAGE B6 Widerstandsfähigkeit '!$E$11="Keine bis geringe Hochwassergefährdung",'ANLAGE B6 Widerstandsfähigkeit '!$F$11=C883),B883)</f>
        <v>0</v>
      </c>
      <c r="E883" s="130">
        <f t="shared" ref="E883" si="944">E119</f>
        <v>56</v>
      </c>
      <c r="F883" s="141" t="b">
        <f>IF(AND('ANLAGE B6 Widerstandsfähigkeit '!$E$11="Mittlere Hochwassergefährdung",'ANLAGE B6 Widerstandsfähigkeit '!$F$11=E883),B883)</f>
        <v>0</v>
      </c>
      <c r="G883" s="130">
        <f t="shared" ref="G883" si="945">G119</f>
        <v>66</v>
      </c>
      <c r="H883" s="141" t="b">
        <f>IF(AND('ANLAGE B6 Widerstandsfähigkeit '!$E$11="Große Hochwassergefährdung",'ANLAGE B6 Widerstandsfähigkeit '!$F$11=G883),B883)</f>
        <v>0</v>
      </c>
    </row>
    <row r="884" spans="2:8" ht="15.75" thickBot="1" x14ac:dyDescent="0.3">
      <c r="B884" s="189">
        <f t="shared" si="845"/>
        <v>66.666666666666671</v>
      </c>
      <c r="C884" s="130">
        <f t="shared" si="845"/>
        <v>45</v>
      </c>
      <c r="D884" s="130" t="b">
        <f>IF(AND('ANLAGE B6 Widerstandsfähigkeit '!$E$11="Keine bis geringe Hochwassergefährdung",'ANLAGE B6 Widerstandsfähigkeit '!$F$11=C884),B884)</f>
        <v>0</v>
      </c>
      <c r="E884" s="130">
        <f t="shared" ref="E884" si="946">E120</f>
        <v>55</v>
      </c>
      <c r="F884" s="141" t="b">
        <f>IF(AND('ANLAGE B6 Widerstandsfähigkeit '!$E$11="Mittlere Hochwassergefährdung",'ANLAGE B6 Widerstandsfähigkeit '!$F$11=E884),B884)</f>
        <v>0</v>
      </c>
      <c r="G884" s="130">
        <f t="shared" ref="G884" si="947">G120</f>
        <v>65</v>
      </c>
      <c r="H884" s="141" t="b">
        <f>IF(AND('ANLAGE B6 Widerstandsfähigkeit '!$E$11="Große Hochwassergefährdung",'ANLAGE B6 Widerstandsfähigkeit '!$F$11=G884),B884)</f>
        <v>0</v>
      </c>
    </row>
    <row r="885" spans="2:8" ht="15.75" thickBot="1" x14ac:dyDescent="0.3">
      <c r="B885" s="189">
        <f t="shared" si="845"/>
        <v>65</v>
      </c>
      <c r="C885" s="130">
        <f t="shared" si="845"/>
        <v>44</v>
      </c>
      <c r="D885" s="130" t="b">
        <f>IF(AND('ANLAGE B6 Widerstandsfähigkeit '!$E$11="Keine bis geringe Hochwassergefährdung",'ANLAGE B6 Widerstandsfähigkeit '!$F$11=C885),B885)</f>
        <v>0</v>
      </c>
      <c r="E885" s="130">
        <f t="shared" ref="E885" si="948">E121</f>
        <v>54</v>
      </c>
      <c r="F885" s="141" t="b">
        <f>IF(AND('ANLAGE B6 Widerstandsfähigkeit '!$E$11="Mittlere Hochwassergefährdung",'ANLAGE B6 Widerstandsfähigkeit '!$F$11=E885),B885)</f>
        <v>0</v>
      </c>
      <c r="G885" s="130">
        <f t="shared" ref="G885" si="949">G121</f>
        <v>64</v>
      </c>
      <c r="H885" s="141" t="b">
        <f>IF(AND('ANLAGE B6 Widerstandsfähigkeit '!$E$11="Große Hochwassergefährdung",'ANLAGE B6 Widerstandsfähigkeit '!$F$11=G885),B885)</f>
        <v>0</v>
      </c>
    </row>
    <row r="886" spans="2:8" ht="15.75" thickBot="1" x14ac:dyDescent="0.3">
      <c r="B886" s="189">
        <f t="shared" si="845"/>
        <v>63.333333333333336</v>
      </c>
      <c r="C886" s="130">
        <f t="shared" si="845"/>
        <v>43</v>
      </c>
      <c r="D886" s="130" t="b">
        <f>IF(AND('ANLAGE B6 Widerstandsfähigkeit '!$E$11="Keine bis geringe Hochwassergefährdung",'ANLAGE B6 Widerstandsfähigkeit '!$F$11=C886),B886)</f>
        <v>0</v>
      </c>
      <c r="E886" s="130">
        <f t="shared" ref="E886" si="950">E122</f>
        <v>53</v>
      </c>
      <c r="F886" s="141" t="b">
        <f>IF(AND('ANLAGE B6 Widerstandsfähigkeit '!$E$11="Mittlere Hochwassergefährdung",'ANLAGE B6 Widerstandsfähigkeit '!$F$11=E886),B886)</f>
        <v>0</v>
      </c>
      <c r="G886" s="130">
        <f t="shared" ref="G886" si="951">G122</f>
        <v>63</v>
      </c>
      <c r="H886" s="141" t="b">
        <f>IF(AND('ANLAGE B6 Widerstandsfähigkeit '!$E$11="Große Hochwassergefährdung",'ANLAGE B6 Widerstandsfähigkeit '!$F$11=G886),B886)</f>
        <v>0</v>
      </c>
    </row>
    <row r="887" spans="2:8" ht="15.75" thickBot="1" x14ac:dyDescent="0.3">
      <c r="B887" s="189">
        <f t="shared" si="845"/>
        <v>61.666666666666671</v>
      </c>
      <c r="C887" s="130">
        <f t="shared" si="845"/>
        <v>42</v>
      </c>
      <c r="D887" s="130" t="b">
        <f>IF(AND('ANLAGE B6 Widerstandsfähigkeit '!$E$11="Keine bis geringe Hochwassergefährdung",'ANLAGE B6 Widerstandsfähigkeit '!$F$11=C887),B887)</f>
        <v>0</v>
      </c>
      <c r="E887" s="130">
        <f t="shared" ref="E887" si="952">E123</f>
        <v>52</v>
      </c>
      <c r="F887" s="141" t="b">
        <f>IF(AND('ANLAGE B6 Widerstandsfähigkeit '!$E$11="Mittlere Hochwassergefährdung",'ANLAGE B6 Widerstandsfähigkeit '!$F$11=E887),B887)</f>
        <v>0</v>
      </c>
      <c r="G887" s="130">
        <f t="shared" ref="G887" si="953">G123</f>
        <v>62</v>
      </c>
      <c r="H887" s="141" t="b">
        <f>IF(AND('ANLAGE B6 Widerstandsfähigkeit '!$E$11="Große Hochwassergefährdung",'ANLAGE B6 Widerstandsfähigkeit '!$F$11=G887),B887)</f>
        <v>0</v>
      </c>
    </row>
    <row r="888" spans="2:8" ht="15.75" thickBot="1" x14ac:dyDescent="0.3">
      <c r="B888" s="189">
        <f t="shared" si="845"/>
        <v>60</v>
      </c>
      <c r="C888" s="130">
        <f t="shared" si="845"/>
        <v>41</v>
      </c>
      <c r="D888" s="130" t="b">
        <f>IF(AND('ANLAGE B6 Widerstandsfähigkeit '!$E$11="Keine bis geringe Hochwassergefährdung",'ANLAGE B6 Widerstandsfähigkeit '!$F$11=C888),B888)</f>
        <v>0</v>
      </c>
      <c r="E888" s="130">
        <f t="shared" ref="E888" si="954">E124</f>
        <v>51</v>
      </c>
      <c r="F888" s="141" t="b">
        <f>IF(AND('ANLAGE B6 Widerstandsfähigkeit '!$E$11="Mittlere Hochwassergefährdung",'ANLAGE B6 Widerstandsfähigkeit '!$F$11=E888),B888)</f>
        <v>0</v>
      </c>
      <c r="G888" s="130">
        <f t="shared" ref="G888" si="955">G124</f>
        <v>61</v>
      </c>
      <c r="H888" s="141" t="b">
        <f>IF(AND('ANLAGE B6 Widerstandsfähigkeit '!$E$11="Große Hochwassergefährdung",'ANLAGE B6 Widerstandsfähigkeit '!$F$11=G888),B888)</f>
        <v>0</v>
      </c>
    </row>
    <row r="889" spans="2:8" ht="15.75" thickBot="1" x14ac:dyDescent="0.3">
      <c r="B889" s="189">
        <f t="shared" si="845"/>
        <v>58.333333333333336</v>
      </c>
      <c r="C889" s="130">
        <f t="shared" si="845"/>
        <v>40</v>
      </c>
      <c r="D889" s="130" t="b">
        <f>IF(AND('ANLAGE B6 Widerstandsfähigkeit '!$E$11="Keine bis geringe Hochwassergefährdung",'ANLAGE B6 Widerstandsfähigkeit '!$F$11=C889),B889)</f>
        <v>0</v>
      </c>
      <c r="E889" s="130">
        <f t="shared" ref="E889" si="956">E125</f>
        <v>50</v>
      </c>
      <c r="F889" s="141" t="b">
        <f>IF(AND('ANLAGE B6 Widerstandsfähigkeit '!$E$11="Mittlere Hochwassergefährdung",'ANLAGE B6 Widerstandsfähigkeit '!$F$11=E889),B889)</f>
        <v>0</v>
      </c>
      <c r="G889" s="130">
        <f t="shared" ref="G889" si="957">G125</f>
        <v>60</v>
      </c>
      <c r="H889" s="141" t="b">
        <f>IF(AND('ANLAGE B6 Widerstandsfähigkeit '!$E$11="Große Hochwassergefährdung",'ANLAGE B6 Widerstandsfähigkeit '!$F$11=G889),B889)</f>
        <v>0</v>
      </c>
    </row>
    <row r="890" spans="2:8" ht="15.75" thickBot="1" x14ac:dyDescent="0.3">
      <c r="B890" s="189">
        <f t="shared" si="845"/>
        <v>56.666666666666664</v>
      </c>
      <c r="C890" s="130">
        <f t="shared" si="845"/>
        <v>39</v>
      </c>
      <c r="D890" s="130" t="b">
        <f>IF(AND('ANLAGE B6 Widerstandsfähigkeit '!$E$11="Keine bis geringe Hochwassergefährdung",'ANLAGE B6 Widerstandsfähigkeit '!$F$11=C890),B890)</f>
        <v>0</v>
      </c>
      <c r="E890" s="130">
        <f t="shared" ref="E890" si="958">E126</f>
        <v>49</v>
      </c>
      <c r="F890" s="141" t="b">
        <f>IF(AND('ANLAGE B6 Widerstandsfähigkeit '!$E$11="Mittlere Hochwassergefährdung",'ANLAGE B6 Widerstandsfähigkeit '!$F$11=E890),B890)</f>
        <v>0</v>
      </c>
      <c r="G890" s="130">
        <f t="shared" ref="G890" si="959">G126</f>
        <v>59</v>
      </c>
      <c r="H890" s="141" t="b">
        <f>IF(AND('ANLAGE B6 Widerstandsfähigkeit '!$E$11="Große Hochwassergefährdung",'ANLAGE B6 Widerstandsfähigkeit '!$F$11=G890),B890)</f>
        <v>0</v>
      </c>
    </row>
    <row r="891" spans="2:8" ht="15.75" thickBot="1" x14ac:dyDescent="0.3">
      <c r="B891" s="189">
        <f t="shared" si="845"/>
        <v>55</v>
      </c>
      <c r="C891" s="130">
        <f t="shared" si="845"/>
        <v>38</v>
      </c>
      <c r="D891" s="130" t="b">
        <f>IF(AND('ANLAGE B6 Widerstandsfähigkeit '!$E$11="Keine bis geringe Hochwassergefährdung",'ANLAGE B6 Widerstandsfähigkeit '!$F$11=C891),B891)</f>
        <v>0</v>
      </c>
      <c r="E891" s="130">
        <f t="shared" ref="E891" si="960">E127</f>
        <v>48</v>
      </c>
      <c r="F891" s="141" t="b">
        <f>IF(AND('ANLAGE B6 Widerstandsfähigkeit '!$E$11="Mittlere Hochwassergefährdung",'ANLAGE B6 Widerstandsfähigkeit '!$F$11=E891),B891)</f>
        <v>0</v>
      </c>
      <c r="G891" s="130">
        <f t="shared" ref="G891" si="961">G127</f>
        <v>58</v>
      </c>
      <c r="H891" s="141" t="b">
        <f>IF(AND('ANLAGE B6 Widerstandsfähigkeit '!$E$11="Große Hochwassergefährdung",'ANLAGE B6 Widerstandsfähigkeit '!$F$11=G891),B891)</f>
        <v>0</v>
      </c>
    </row>
    <row r="892" spans="2:8" ht="15.75" thickBot="1" x14ac:dyDescent="0.3">
      <c r="B892" s="189">
        <f t="shared" si="845"/>
        <v>53.333333333333336</v>
      </c>
      <c r="C892" s="130">
        <f t="shared" si="845"/>
        <v>37</v>
      </c>
      <c r="D892" s="130" t="b">
        <f>IF(AND('ANLAGE B6 Widerstandsfähigkeit '!$E$11="Keine bis geringe Hochwassergefährdung",'ANLAGE B6 Widerstandsfähigkeit '!$F$11=C892),B892)</f>
        <v>0</v>
      </c>
      <c r="E892" s="130">
        <f t="shared" ref="E892" si="962">E128</f>
        <v>47</v>
      </c>
      <c r="F892" s="141" t="b">
        <f>IF(AND('ANLAGE B6 Widerstandsfähigkeit '!$E$11="Mittlere Hochwassergefährdung",'ANLAGE B6 Widerstandsfähigkeit '!$F$11=E892),B892)</f>
        <v>0</v>
      </c>
      <c r="G892" s="130">
        <f t="shared" ref="G892" si="963">G128</f>
        <v>57</v>
      </c>
      <c r="H892" s="141" t="b">
        <f>IF(AND('ANLAGE B6 Widerstandsfähigkeit '!$E$11="Große Hochwassergefährdung",'ANLAGE B6 Widerstandsfähigkeit '!$F$11=G892),B892)</f>
        <v>0</v>
      </c>
    </row>
    <row r="893" spans="2:8" ht="15.75" thickBot="1" x14ac:dyDescent="0.3">
      <c r="B893" s="189">
        <f t="shared" si="845"/>
        <v>51.666666666666664</v>
      </c>
      <c r="C893" s="130">
        <f t="shared" si="845"/>
        <v>36</v>
      </c>
      <c r="D893" s="130" t="b">
        <f>IF(AND('ANLAGE B6 Widerstandsfähigkeit '!$E$11="Keine bis geringe Hochwassergefährdung",'ANLAGE B6 Widerstandsfähigkeit '!$F$11=C893),B893)</f>
        <v>0</v>
      </c>
      <c r="E893" s="130">
        <f t="shared" ref="E893" si="964">E129</f>
        <v>46</v>
      </c>
      <c r="F893" s="141" t="b">
        <f>IF(AND('ANLAGE B6 Widerstandsfähigkeit '!$E$11="Mittlere Hochwassergefährdung",'ANLAGE B6 Widerstandsfähigkeit '!$F$11=E893),B893)</f>
        <v>0</v>
      </c>
      <c r="G893" s="130">
        <f t="shared" ref="G893" si="965">G129</f>
        <v>56</v>
      </c>
      <c r="H893" s="141" t="b">
        <f>IF(AND('ANLAGE B6 Widerstandsfähigkeit '!$E$11="Große Hochwassergefährdung",'ANLAGE B6 Widerstandsfähigkeit '!$F$11=G893),B893)</f>
        <v>0</v>
      </c>
    </row>
    <row r="894" spans="2:8" ht="15.75" thickBot="1" x14ac:dyDescent="0.3">
      <c r="B894" s="138">
        <f t="shared" si="845"/>
        <v>50</v>
      </c>
      <c r="C894" s="139">
        <f t="shared" si="845"/>
        <v>35</v>
      </c>
      <c r="D894" s="130" t="b">
        <f>IF(AND('ANLAGE B6 Widerstandsfähigkeit '!$E$11="Keine bis geringe Hochwassergefährdung",'ANLAGE B6 Widerstandsfähigkeit '!$F$11=C894),B894)</f>
        <v>0</v>
      </c>
      <c r="E894" s="139">
        <f t="shared" ref="E894" si="966">E130</f>
        <v>45</v>
      </c>
      <c r="F894" s="141" t="b">
        <f>IF(AND('ANLAGE B6 Widerstandsfähigkeit '!$E$11="Mittlere Hochwassergefährdung",'ANLAGE B6 Widerstandsfähigkeit '!$F$11=E894),B894)</f>
        <v>0</v>
      </c>
      <c r="G894" s="139">
        <f t="shared" ref="G894" si="967">G130</f>
        <v>55</v>
      </c>
      <c r="H894" s="141" t="b">
        <f>IF(AND('ANLAGE B6 Widerstandsfähigkeit '!$E$11="Große Hochwassergefährdung",'ANLAGE B6 Widerstandsfähigkeit '!$F$11=G894),B894)</f>
        <v>0</v>
      </c>
    </row>
    <row r="895" spans="2:8" ht="15.75" thickBot="1" x14ac:dyDescent="0.3">
      <c r="B895" s="189">
        <f t="shared" si="845"/>
        <v>48.333333333333336</v>
      </c>
      <c r="C895" s="130">
        <f t="shared" si="845"/>
        <v>34</v>
      </c>
      <c r="D895" s="130" t="b">
        <f>IF(AND('ANLAGE B6 Widerstandsfähigkeit '!$E$11="Keine bis geringe Hochwassergefährdung",'ANLAGE B6 Widerstandsfähigkeit '!$F$11=C895),B895)</f>
        <v>0</v>
      </c>
      <c r="E895" s="130">
        <f t="shared" ref="E895" si="968">E131</f>
        <v>44</v>
      </c>
      <c r="F895" s="141" t="b">
        <f>IF(AND('ANLAGE B6 Widerstandsfähigkeit '!$E$11="Mittlere Hochwassergefährdung",'ANLAGE B6 Widerstandsfähigkeit '!$F$11=E895),B895)</f>
        <v>0</v>
      </c>
      <c r="G895" s="130">
        <f t="shared" ref="G895" si="969">G131</f>
        <v>54</v>
      </c>
      <c r="H895" s="141" t="b">
        <f>IF(AND('ANLAGE B6 Widerstandsfähigkeit '!$E$11="Große Hochwassergefährdung",'ANLAGE B6 Widerstandsfähigkeit '!$F$11=G895),B895)</f>
        <v>0</v>
      </c>
    </row>
    <row r="896" spans="2:8" ht="15.75" thickBot="1" x14ac:dyDescent="0.3">
      <c r="B896" s="189">
        <f t="shared" si="845"/>
        <v>46.666666666666671</v>
      </c>
      <c r="C896" s="130">
        <f t="shared" si="845"/>
        <v>33</v>
      </c>
      <c r="D896" s="130" t="b">
        <f>IF(AND('ANLAGE B6 Widerstandsfähigkeit '!$E$11="Keine bis geringe Hochwassergefährdung",'ANLAGE B6 Widerstandsfähigkeit '!$F$11=C896),B896)</f>
        <v>0</v>
      </c>
      <c r="E896" s="130">
        <f t="shared" ref="E896" si="970">E132</f>
        <v>43</v>
      </c>
      <c r="F896" s="141" t="b">
        <f>IF(AND('ANLAGE B6 Widerstandsfähigkeit '!$E$11="Mittlere Hochwassergefährdung",'ANLAGE B6 Widerstandsfähigkeit '!$F$11=E896),B896)</f>
        <v>0</v>
      </c>
      <c r="G896" s="130">
        <f t="shared" ref="G896" si="971">G132</f>
        <v>53</v>
      </c>
      <c r="H896" s="141" t="b">
        <f>IF(AND('ANLAGE B6 Widerstandsfähigkeit '!$E$11="Große Hochwassergefährdung",'ANLAGE B6 Widerstandsfähigkeit '!$F$11=G896),B896)</f>
        <v>0</v>
      </c>
    </row>
    <row r="897" spans="2:8" ht="15.75" thickBot="1" x14ac:dyDescent="0.3">
      <c r="B897" s="189">
        <f t="shared" si="845"/>
        <v>45</v>
      </c>
      <c r="C897" s="130">
        <f t="shared" si="845"/>
        <v>32</v>
      </c>
      <c r="D897" s="130" t="b">
        <f>IF(AND('ANLAGE B6 Widerstandsfähigkeit '!$E$11="Keine bis geringe Hochwassergefährdung",'ANLAGE B6 Widerstandsfähigkeit '!$F$11=C897),B897)</f>
        <v>0</v>
      </c>
      <c r="E897" s="130">
        <f t="shared" ref="E897" si="972">E133</f>
        <v>42</v>
      </c>
      <c r="F897" s="141" t="b">
        <f>IF(AND('ANLAGE B6 Widerstandsfähigkeit '!$E$11="Mittlere Hochwassergefährdung",'ANLAGE B6 Widerstandsfähigkeit '!$F$11=E897),B897)</f>
        <v>0</v>
      </c>
      <c r="G897" s="130">
        <f t="shared" ref="G897" si="973">G133</f>
        <v>52</v>
      </c>
      <c r="H897" s="141" t="b">
        <f>IF(AND('ANLAGE B6 Widerstandsfähigkeit '!$E$11="Große Hochwassergefährdung",'ANLAGE B6 Widerstandsfähigkeit '!$F$11=G897),B897)</f>
        <v>0</v>
      </c>
    </row>
    <row r="898" spans="2:8" ht="15.75" thickBot="1" x14ac:dyDescent="0.3">
      <c r="B898" s="189">
        <f t="shared" ref="B898:C898" si="974">B134</f>
        <v>43.333333333333336</v>
      </c>
      <c r="C898" s="130">
        <f t="shared" si="974"/>
        <v>31</v>
      </c>
      <c r="D898" s="130" t="b">
        <f>IF(AND('ANLAGE B6 Widerstandsfähigkeit '!$E$11="Keine bis geringe Hochwassergefährdung",'ANLAGE B6 Widerstandsfähigkeit '!$F$11=C898),B898)</f>
        <v>0</v>
      </c>
      <c r="E898" s="130">
        <f t="shared" ref="E898" si="975">E134</f>
        <v>41</v>
      </c>
      <c r="F898" s="141" t="b">
        <f>IF(AND('ANLAGE B6 Widerstandsfähigkeit '!$E$11="Mittlere Hochwassergefährdung",'ANLAGE B6 Widerstandsfähigkeit '!$F$11=E898),B898)</f>
        <v>0</v>
      </c>
      <c r="G898" s="130">
        <f t="shared" ref="G898" si="976">G134</f>
        <v>51</v>
      </c>
      <c r="H898" s="141" t="b">
        <f>IF(AND('ANLAGE B6 Widerstandsfähigkeit '!$E$11="Große Hochwassergefährdung",'ANLAGE B6 Widerstandsfähigkeit '!$F$11=G898),B898)</f>
        <v>0</v>
      </c>
    </row>
    <row r="899" spans="2:8" ht="15.75" thickBot="1" x14ac:dyDescent="0.3">
      <c r="B899" s="189">
        <f>B135</f>
        <v>41.666666666666671</v>
      </c>
      <c r="C899" s="130">
        <f t="shared" ref="C899" si="977">C135</f>
        <v>30</v>
      </c>
      <c r="D899" s="130" t="b">
        <f>IF(AND('ANLAGE B6 Widerstandsfähigkeit '!$E$11="Keine bis geringe Hochwassergefährdung",'ANLAGE B6 Widerstandsfähigkeit '!$F$11=C899),B899)</f>
        <v>0</v>
      </c>
      <c r="E899" s="130">
        <f t="shared" ref="E899" si="978">E135</f>
        <v>40</v>
      </c>
      <c r="F899" s="141" t="b">
        <f>IF(AND('ANLAGE B6 Widerstandsfähigkeit '!$E$11="Mittlere Hochwassergefährdung",'ANLAGE B6 Widerstandsfähigkeit '!$F$11=E899),B899)</f>
        <v>0</v>
      </c>
      <c r="G899" s="130">
        <f t="shared" ref="G899" si="979">G135</f>
        <v>50</v>
      </c>
      <c r="H899" s="141" t="b">
        <f>IF(AND('ANLAGE B6 Widerstandsfähigkeit '!$E$11="Große Hochwassergefährdung",'ANLAGE B6 Widerstandsfähigkeit '!$F$11=G899),B899)</f>
        <v>0</v>
      </c>
    </row>
    <row r="900" spans="2:8" ht="15.75" thickBot="1" x14ac:dyDescent="0.3">
      <c r="B900" s="189">
        <f t="shared" ref="B900:C917" si="980">B136</f>
        <v>40</v>
      </c>
      <c r="C900" s="130">
        <f t="shared" si="980"/>
        <v>29</v>
      </c>
      <c r="D900" s="130" t="b">
        <f>IF(AND('ANLAGE B6 Widerstandsfähigkeit '!$E$11="Keine bis geringe Hochwassergefährdung",'ANLAGE B6 Widerstandsfähigkeit '!$F$11=C900),B900)</f>
        <v>0</v>
      </c>
      <c r="E900" s="130">
        <f t="shared" ref="E900" si="981">E136</f>
        <v>39</v>
      </c>
      <c r="F900" s="141" t="b">
        <f>IF(AND('ANLAGE B6 Widerstandsfähigkeit '!$E$11="Mittlere Hochwassergefährdung",'ANLAGE B6 Widerstandsfähigkeit '!$F$11=E900),B900)</f>
        <v>0</v>
      </c>
      <c r="G900" s="130">
        <f t="shared" ref="G900" si="982">G136</f>
        <v>49</v>
      </c>
      <c r="H900" s="141" t="b">
        <f>IF(AND('ANLAGE B6 Widerstandsfähigkeit '!$E$11="Große Hochwassergefährdung",'ANLAGE B6 Widerstandsfähigkeit '!$F$11=G900),B900)</f>
        <v>0</v>
      </c>
    </row>
    <row r="901" spans="2:8" ht="15.75" thickBot="1" x14ac:dyDescent="0.3">
      <c r="B901" s="189">
        <f t="shared" si="980"/>
        <v>38.333333333333336</v>
      </c>
      <c r="C901" s="130">
        <f t="shared" si="980"/>
        <v>28</v>
      </c>
      <c r="D901" s="130" t="b">
        <f>IF(AND('ANLAGE B6 Widerstandsfähigkeit '!$E$11="Keine bis geringe Hochwassergefährdung",'ANLAGE B6 Widerstandsfähigkeit '!$F$11=C901),B901)</f>
        <v>0</v>
      </c>
      <c r="E901" s="130">
        <f t="shared" ref="E901" si="983">E137</f>
        <v>38</v>
      </c>
      <c r="F901" s="141" t="b">
        <f>IF(AND('ANLAGE B6 Widerstandsfähigkeit '!$E$11="Mittlere Hochwassergefährdung",'ANLAGE B6 Widerstandsfähigkeit '!$F$11=E901),B901)</f>
        <v>0</v>
      </c>
      <c r="G901" s="130">
        <f t="shared" ref="G901" si="984">G137</f>
        <v>48</v>
      </c>
      <c r="H901" s="141" t="b">
        <f>IF(AND('ANLAGE B6 Widerstandsfähigkeit '!$E$11="Große Hochwassergefährdung",'ANLAGE B6 Widerstandsfähigkeit '!$F$11=G901),B901)</f>
        <v>0</v>
      </c>
    </row>
    <row r="902" spans="2:8" ht="15.75" thickBot="1" x14ac:dyDescent="0.3">
      <c r="B902" s="189">
        <f t="shared" si="980"/>
        <v>36.666666666666671</v>
      </c>
      <c r="C902" s="130">
        <f t="shared" si="980"/>
        <v>27</v>
      </c>
      <c r="D902" s="130" t="b">
        <f>IF(AND('ANLAGE B6 Widerstandsfähigkeit '!$E$11="Keine bis geringe Hochwassergefährdung",'ANLAGE B6 Widerstandsfähigkeit '!$F$11=C902),B902)</f>
        <v>0</v>
      </c>
      <c r="E902" s="130">
        <f t="shared" ref="E902" si="985">E138</f>
        <v>37</v>
      </c>
      <c r="F902" s="141" t="b">
        <f>IF(AND('ANLAGE B6 Widerstandsfähigkeit '!$E$11="Mittlere Hochwassergefährdung",'ANLAGE B6 Widerstandsfähigkeit '!$F$11=E902),B902)</f>
        <v>0</v>
      </c>
      <c r="G902" s="130">
        <f t="shared" ref="G902" si="986">G138</f>
        <v>47</v>
      </c>
      <c r="H902" s="141" t="b">
        <f>IF(AND('ANLAGE B6 Widerstandsfähigkeit '!$E$11="Große Hochwassergefährdung",'ANLAGE B6 Widerstandsfähigkeit '!$F$11=G902),B902)</f>
        <v>0</v>
      </c>
    </row>
    <row r="903" spans="2:8" ht="15.75" thickBot="1" x14ac:dyDescent="0.3">
      <c r="B903" s="189">
        <f t="shared" si="980"/>
        <v>35</v>
      </c>
      <c r="C903" s="130">
        <f t="shared" si="980"/>
        <v>26</v>
      </c>
      <c r="D903" s="130" t="b">
        <f>IF(AND('ANLAGE B6 Widerstandsfähigkeit '!$E$11="Keine bis geringe Hochwassergefährdung",'ANLAGE B6 Widerstandsfähigkeit '!$F$11=C903),B903)</f>
        <v>0</v>
      </c>
      <c r="E903" s="130">
        <f t="shared" ref="E903" si="987">E139</f>
        <v>36</v>
      </c>
      <c r="F903" s="141" t="b">
        <f>IF(AND('ANLAGE B6 Widerstandsfähigkeit '!$E$11="Mittlere Hochwassergefährdung",'ANLAGE B6 Widerstandsfähigkeit '!$F$11=E903),B903)</f>
        <v>0</v>
      </c>
      <c r="G903" s="130">
        <f t="shared" ref="G903" si="988">G139</f>
        <v>46</v>
      </c>
      <c r="H903" s="141" t="b">
        <f>IF(AND('ANLAGE B6 Widerstandsfähigkeit '!$E$11="Große Hochwassergefährdung",'ANLAGE B6 Widerstandsfähigkeit '!$F$11=G903),B903)</f>
        <v>0</v>
      </c>
    </row>
    <row r="904" spans="2:8" ht="15.75" thickBot="1" x14ac:dyDescent="0.3">
      <c r="B904" s="189">
        <f t="shared" si="980"/>
        <v>33.333333333333336</v>
      </c>
      <c r="C904" s="130">
        <f t="shared" si="980"/>
        <v>25</v>
      </c>
      <c r="D904" s="130" t="b">
        <f>IF(AND('ANLAGE B6 Widerstandsfähigkeit '!$E$11="Keine bis geringe Hochwassergefährdung",'ANLAGE B6 Widerstandsfähigkeit '!$F$11=C904),B904)</f>
        <v>0</v>
      </c>
      <c r="E904" s="130">
        <f t="shared" ref="E904" si="989">E140</f>
        <v>35</v>
      </c>
      <c r="F904" s="141" t="b">
        <f>IF(AND('ANLAGE B6 Widerstandsfähigkeit '!$E$11="Mittlere Hochwassergefährdung",'ANLAGE B6 Widerstandsfähigkeit '!$F$11=E904),B904)</f>
        <v>0</v>
      </c>
      <c r="G904" s="130">
        <f t="shared" ref="G904" si="990">G140</f>
        <v>45</v>
      </c>
      <c r="H904" s="141" t="b">
        <f>IF(AND('ANLAGE B6 Widerstandsfähigkeit '!$E$11="Große Hochwassergefährdung",'ANLAGE B6 Widerstandsfähigkeit '!$F$11=G904),B904)</f>
        <v>0</v>
      </c>
    </row>
    <row r="905" spans="2:8" ht="15.75" thickBot="1" x14ac:dyDescent="0.3">
      <c r="B905" s="189">
        <f t="shared" si="980"/>
        <v>31.666666666666668</v>
      </c>
      <c r="C905" s="130">
        <f t="shared" si="980"/>
        <v>24</v>
      </c>
      <c r="D905" s="130" t="b">
        <f>IF(AND('ANLAGE B6 Widerstandsfähigkeit '!$E$11="Keine bis geringe Hochwassergefährdung",'ANLAGE B6 Widerstandsfähigkeit '!$F$11=C905),B905)</f>
        <v>0</v>
      </c>
      <c r="E905" s="130">
        <f t="shared" ref="E905" si="991">E141</f>
        <v>34</v>
      </c>
      <c r="F905" s="141" t="b">
        <f>IF(AND('ANLAGE B6 Widerstandsfähigkeit '!$E$11="Mittlere Hochwassergefährdung",'ANLAGE B6 Widerstandsfähigkeit '!$F$11=E905),B905)</f>
        <v>0</v>
      </c>
      <c r="G905" s="130">
        <f t="shared" ref="G905" si="992">G141</f>
        <v>44</v>
      </c>
      <c r="H905" s="141" t="b">
        <f>IF(AND('ANLAGE B6 Widerstandsfähigkeit '!$E$11="Große Hochwassergefährdung",'ANLAGE B6 Widerstandsfähigkeit '!$F$11=G905),B905)</f>
        <v>0</v>
      </c>
    </row>
    <row r="906" spans="2:8" ht="15.75" thickBot="1" x14ac:dyDescent="0.3">
      <c r="B906" s="189">
        <f t="shared" si="980"/>
        <v>30</v>
      </c>
      <c r="C906" s="130">
        <f t="shared" si="980"/>
        <v>23</v>
      </c>
      <c r="D906" s="130" t="b">
        <f>IF(AND('ANLAGE B6 Widerstandsfähigkeit '!$E$11="Keine bis geringe Hochwassergefährdung",'ANLAGE B6 Widerstandsfähigkeit '!$F$11=C906),B906)</f>
        <v>0</v>
      </c>
      <c r="E906" s="130">
        <f t="shared" ref="E906" si="993">E142</f>
        <v>33</v>
      </c>
      <c r="F906" s="141" t="b">
        <f>IF(AND('ANLAGE B6 Widerstandsfähigkeit '!$E$11="Mittlere Hochwassergefährdung",'ANLAGE B6 Widerstandsfähigkeit '!$F$11=E906),B906)</f>
        <v>0</v>
      </c>
      <c r="G906" s="130">
        <f t="shared" ref="G906" si="994">G142</f>
        <v>43</v>
      </c>
      <c r="H906" s="141" t="b">
        <f>IF(AND('ANLAGE B6 Widerstandsfähigkeit '!$E$11="Große Hochwassergefährdung",'ANLAGE B6 Widerstandsfähigkeit '!$F$11=G906),B906)</f>
        <v>0</v>
      </c>
    </row>
    <row r="907" spans="2:8" ht="15.75" thickBot="1" x14ac:dyDescent="0.3">
      <c r="B907" s="189">
        <f t="shared" si="980"/>
        <v>28.333333333333332</v>
      </c>
      <c r="C907" s="130">
        <f t="shared" si="980"/>
        <v>22</v>
      </c>
      <c r="D907" s="130" t="b">
        <f>IF(AND('ANLAGE B6 Widerstandsfähigkeit '!$E$11="Keine bis geringe Hochwassergefährdung",'ANLAGE B6 Widerstandsfähigkeit '!$F$11=C907),B907)</f>
        <v>0</v>
      </c>
      <c r="E907" s="130">
        <f t="shared" ref="E907" si="995">E143</f>
        <v>32</v>
      </c>
      <c r="F907" s="141" t="b">
        <f>IF(AND('ANLAGE B6 Widerstandsfähigkeit '!$E$11="Mittlere Hochwassergefährdung",'ANLAGE B6 Widerstandsfähigkeit '!$F$11=E907),B907)</f>
        <v>0</v>
      </c>
      <c r="G907" s="130">
        <f t="shared" ref="G907" si="996">G143</f>
        <v>42</v>
      </c>
      <c r="H907" s="141" t="b">
        <f>IF(AND('ANLAGE B6 Widerstandsfähigkeit '!$E$11="Große Hochwassergefährdung",'ANLAGE B6 Widerstandsfähigkeit '!$F$11=G907),B907)</f>
        <v>0</v>
      </c>
    </row>
    <row r="908" spans="2:8" ht="15.75" thickBot="1" x14ac:dyDescent="0.3">
      <c r="B908" s="189">
        <f t="shared" si="980"/>
        <v>26.666666666666668</v>
      </c>
      <c r="C908" s="130">
        <f t="shared" si="980"/>
        <v>21</v>
      </c>
      <c r="D908" s="130" t="b">
        <f>IF(AND('ANLAGE B6 Widerstandsfähigkeit '!$E$11="Keine bis geringe Hochwassergefährdung",'ANLAGE B6 Widerstandsfähigkeit '!$F$11=C908),B908)</f>
        <v>0</v>
      </c>
      <c r="E908" s="130">
        <f t="shared" ref="E908" si="997">E144</f>
        <v>31</v>
      </c>
      <c r="F908" s="141" t="b">
        <f>IF(AND('ANLAGE B6 Widerstandsfähigkeit '!$E$11="Mittlere Hochwassergefährdung",'ANLAGE B6 Widerstandsfähigkeit '!$F$11=E908),B908)</f>
        <v>0</v>
      </c>
      <c r="G908" s="130">
        <f t="shared" ref="G908" si="998">G144</f>
        <v>41</v>
      </c>
      <c r="H908" s="141" t="b">
        <f>IF(AND('ANLAGE B6 Widerstandsfähigkeit '!$E$11="Große Hochwassergefährdung",'ANLAGE B6 Widerstandsfähigkeit '!$F$11=G908),B908)</f>
        <v>0</v>
      </c>
    </row>
    <row r="909" spans="2:8" ht="15.75" thickBot="1" x14ac:dyDescent="0.3">
      <c r="B909" s="138">
        <f t="shared" si="980"/>
        <v>25</v>
      </c>
      <c r="C909" s="139">
        <f t="shared" si="980"/>
        <v>20</v>
      </c>
      <c r="D909" s="130" t="b">
        <f>IF(AND('ANLAGE B6 Widerstandsfähigkeit '!$E$11="Keine bis geringe Hochwassergefährdung",'ANLAGE B6 Widerstandsfähigkeit '!$F$11=C909),B909)</f>
        <v>0</v>
      </c>
      <c r="E909" s="139">
        <f t="shared" ref="E909" si="999">E145</f>
        <v>30</v>
      </c>
      <c r="F909" s="141" t="b">
        <f>IF(AND('ANLAGE B6 Widerstandsfähigkeit '!$E$11="Mittlere Hochwassergefährdung",'ANLAGE B6 Widerstandsfähigkeit '!$F$11=E909),B909)</f>
        <v>0</v>
      </c>
      <c r="G909" s="139">
        <f t="shared" ref="G909" si="1000">G145</f>
        <v>40</v>
      </c>
      <c r="H909" s="141" t="b">
        <f>IF(AND('ANLAGE B6 Widerstandsfähigkeit '!$E$11="Große Hochwassergefährdung",'ANLAGE B6 Widerstandsfähigkeit '!$F$11=G909),B909)</f>
        <v>0</v>
      </c>
    </row>
    <row r="910" spans="2:8" ht="15.75" thickBot="1" x14ac:dyDescent="0.3">
      <c r="B910" s="131">
        <f t="shared" si="980"/>
        <v>23.5</v>
      </c>
      <c r="C910" s="130">
        <f t="shared" si="980"/>
        <v>19</v>
      </c>
      <c r="D910" s="130" t="b">
        <f>IF(AND('ANLAGE B6 Widerstandsfähigkeit '!$E$11="Keine bis geringe Hochwassergefährdung",'ANLAGE B6 Widerstandsfähigkeit '!$F$11=C910),B910)</f>
        <v>0</v>
      </c>
      <c r="E910" s="130">
        <f t="shared" ref="E910" si="1001">E146</f>
        <v>29</v>
      </c>
      <c r="F910" s="141" t="b">
        <f>IF(AND('ANLAGE B6 Widerstandsfähigkeit '!$E$11="Mittlere Hochwassergefährdung",'ANLAGE B6 Widerstandsfähigkeit '!$F$11=E910),B910)</f>
        <v>0</v>
      </c>
      <c r="G910" s="130">
        <f t="shared" ref="G910" si="1002">G146</f>
        <v>39</v>
      </c>
      <c r="H910" s="141" t="b">
        <f>IF(AND('ANLAGE B6 Widerstandsfähigkeit '!$E$11="Große Hochwassergefährdung",'ANLAGE B6 Widerstandsfähigkeit '!$F$11=G910),B910)</f>
        <v>0</v>
      </c>
    </row>
    <row r="911" spans="2:8" ht="15.75" thickBot="1" x14ac:dyDescent="0.3">
      <c r="B911" s="131">
        <f t="shared" si="980"/>
        <v>22</v>
      </c>
      <c r="C911" s="130">
        <f t="shared" si="980"/>
        <v>18</v>
      </c>
      <c r="D911" s="130" t="b">
        <f>IF(AND('ANLAGE B6 Widerstandsfähigkeit '!$E$11="Keine bis geringe Hochwassergefährdung",'ANLAGE B6 Widerstandsfähigkeit '!$F$11=C911),B911)</f>
        <v>0</v>
      </c>
      <c r="E911" s="130">
        <f t="shared" ref="E911" si="1003">E147</f>
        <v>28</v>
      </c>
      <c r="F911" s="141" t="b">
        <f>IF(AND('ANLAGE B6 Widerstandsfähigkeit '!$E$11="Mittlere Hochwassergefährdung",'ANLAGE B6 Widerstandsfähigkeit '!$F$11=E911),B911)</f>
        <v>0</v>
      </c>
      <c r="G911" s="130">
        <f t="shared" ref="G911" si="1004">G147</f>
        <v>38</v>
      </c>
      <c r="H911" s="141" t="b">
        <f>IF(AND('ANLAGE B6 Widerstandsfähigkeit '!$E$11="Große Hochwassergefährdung",'ANLAGE B6 Widerstandsfähigkeit '!$F$11=G911),B911)</f>
        <v>0</v>
      </c>
    </row>
    <row r="912" spans="2:8" ht="15.75" thickBot="1" x14ac:dyDescent="0.3">
      <c r="B912" s="131">
        <f t="shared" si="980"/>
        <v>20.5</v>
      </c>
      <c r="C912" s="130">
        <f t="shared" si="980"/>
        <v>17</v>
      </c>
      <c r="D912" s="130" t="b">
        <f>IF(AND('ANLAGE B6 Widerstandsfähigkeit '!$E$11="Keine bis geringe Hochwassergefährdung",'ANLAGE B6 Widerstandsfähigkeit '!$F$11=C912),B912)</f>
        <v>0</v>
      </c>
      <c r="E912" s="130">
        <f t="shared" ref="E912" si="1005">E148</f>
        <v>27</v>
      </c>
      <c r="F912" s="141" t="b">
        <f>IF(AND('ANLAGE B6 Widerstandsfähigkeit '!$E$11="Mittlere Hochwassergefährdung",'ANLAGE B6 Widerstandsfähigkeit '!$F$11=E912),B912)</f>
        <v>0</v>
      </c>
      <c r="G912" s="130">
        <f t="shared" ref="G912" si="1006">G148</f>
        <v>37</v>
      </c>
      <c r="H912" s="141" t="b">
        <f>IF(AND('ANLAGE B6 Widerstandsfähigkeit '!$E$11="Große Hochwassergefährdung",'ANLAGE B6 Widerstandsfähigkeit '!$F$11=G912),B912)</f>
        <v>0</v>
      </c>
    </row>
    <row r="913" spans="2:13" ht="15.75" thickBot="1" x14ac:dyDescent="0.3">
      <c r="B913" s="131">
        <f t="shared" si="980"/>
        <v>19</v>
      </c>
      <c r="C913" s="130">
        <f t="shared" si="980"/>
        <v>16</v>
      </c>
      <c r="D913" s="130" t="b">
        <f>IF(AND('ANLAGE B6 Widerstandsfähigkeit '!$E$11="Keine bis geringe Hochwassergefährdung",'ANLAGE B6 Widerstandsfähigkeit '!$F$11=C913),B913)</f>
        <v>0</v>
      </c>
      <c r="E913" s="130">
        <f t="shared" ref="E913" si="1007">E149</f>
        <v>26</v>
      </c>
      <c r="F913" s="141" t="b">
        <f>IF(AND('ANLAGE B6 Widerstandsfähigkeit '!$E$11="Mittlere Hochwassergefährdung",'ANLAGE B6 Widerstandsfähigkeit '!$F$11=E913),B913)</f>
        <v>0</v>
      </c>
      <c r="G913" s="130">
        <f t="shared" ref="G913" si="1008">G149</f>
        <v>36</v>
      </c>
      <c r="H913" s="141" t="b">
        <f>IF(AND('ANLAGE B6 Widerstandsfähigkeit '!$E$11="Große Hochwassergefährdung",'ANLAGE B6 Widerstandsfähigkeit '!$F$11=G913),B913)</f>
        <v>0</v>
      </c>
    </row>
    <row r="914" spans="2:13" ht="15.75" thickBot="1" x14ac:dyDescent="0.3">
      <c r="B914" s="131">
        <f t="shared" si="980"/>
        <v>17.5</v>
      </c>
      <c r="C914" s="130">
        <f t="shared" si="980"/>
        <v>15</v>
      </c>
      <c r="D914" s="130" t="b">
        <f>IF(AND('ANLAGE B6 Widerstandsfähigkeit '!$E$11="Keine bis geringe Hochwassergefährdung",'ANLAGE B6 Widerstandsfähigkeit '!$F$11=C914),B914)</f>
        <v>0</v>
      </c>
      <c r="E914" s="130">
        <f t="shared" ref="E914" si="1009">E150</f>
        <v>25</v>
      </c>
      <c r="F914" s="141" t="b">
        <f>IF(AND('ANLAGE B6 Widerstandsfähigkeit '!$E$11="Mittlere Hochwassergefährdung",'ANLAGE B6 Widerstandsfähigkeit '!$F$11=E914),B914)</f>
        <v>0</v>
      </c>
      <c r="G914" s="130">
        <f t="shared" ref="G914" si="1010">G150</f>
        <v>35</v>
      </c>
      <c r="H914" s="141" t="b">
        <f>IF(AND('ANLAGE B6 Widerstandsfähigkeit '!$E$11="Große Hochwassergefährdung",'ANLAGE B6 Widerstandsfähigkeit '!$F$11=G914),B914)</f>
        <v>0</v>
      </c>
    </row>
    <row r="915" spans="2:13" ht="15.75" thickBot="1" x14ac:dyDescent="0.3">
      <c r="B915" s="131">
        <f t="shared" si="980"/>
        <v>16</v>
      </c>
      <c r="C915" s="130">
        <f t="shared" si="980"/>
        <v>14</v>
      </c>
      <c r="D915" s="130" t="b">
        <f>IF(AND('ANLAGE B6 Widerstandsfähigkeit '!$E$11="Keine bis geringe Hochwassergefährdung",'ANLAGE B6 Widerstandsfähigkeit '!$F$11=C915),B915)</f>
        <v>0</v>
      </c>
      <c r="E915" s="130">
        <f t="shared" ref="E915" si="1011">E151</f>
        <v>24</v>
      </c>
      <c r="F915" s="141" t="b">
        <f>IF(AND('ANLAGE B6 Widerstandsfähigkeit '!$E$11="Mittlere Hochwassergefährdung",'ANLAGE B6 Widerstandsfähigkeit '!$F$11=E915),B915)</f>
        <v>0</v>
      </c>
      <c r="G915" s="130">
        <f t="shared" ref="G915" si="1012">G151</f>
        <v>34</v>
      </c>
      <c r="H915" s="141" t="b">
        <f>IF(AND('ANLAGE B6 Widerstandsfähigkeit '!$E$11="Große Hochwassergefährdung",'ANLAGE B6 Widerstandsfähigkeit '!$F$11=G915),B915)</f>
        <v>0</v>
      </c>
    </row>
    <row r="916" spans="2:13" ht="15.75" thickBot="1" x14ac:dyDescent="0.3">
      <c r="B916" s="131">
        <f t="shared" si="980"/>
        <v>14.5</v>
      </c>
      <c r="C916" s="130">
        <f t="shared" si="980"/>
        <v>13</v>
      </c>
      <c r="D916" s="130" t="b">
        <f>IF(AND('ANLAGE B6 Widerstandsfähigkeit '!$E$11="Keine bis geringe Hochwassergefährdung",'ANLAGE B6 Widerstandsfähigkeit '!$F$11=C916),B916)</f>
        <v>0</v>
      </c>
      <c r="E916" s="130">
        <f t="shared" ref="E916" si="1013">E152</f>
        <v>23</v>
      </c>
      <c r="F916" s="141" t="b">
        <f>IF(AND('ANLAGE B6 Widerstandsfähigkeit '!$E$11="Mittlere Hochwassergefährdung",'ANLAGE B6 Widerstandsfähigkeit '!$F$11=E916),B916)</f>
        <v>0</v>
      </c>
      <c r="G916" s="130">
        <f t="shared" ref="G916" si="1014">G152</f>
        <v>33</v>
      </c>
      <c r="H916" s="141" t="b">
        <f>IF(AND('ANLAGE B6 Widerstandsfähigkeit '!$E$11="Große Hochwassergefährdung",'ANLAGE B6 Widerstandsfähigkeit '!$F$11=G916),B916)</f>
        <v>0</v>
      </c>
    </row>
    <row r="917" spans="2:13" ht="15.75" thickBot="1" x14ac:dyDescent="0.3">
      <c r="B917" s="131">
        <f t="shared" si="980"/>
        <v>13</v>
      </c>
      <c r="C917" s="130">
        <f t="shared" si="980"/>
        <v>12</v>
      </c>
      <c r="D917" s="130" t="b">
        <f>IF(AND('ANLAGE B6 Widerstandsfähigkeit '!$E$11="Keine bis geringe Hochwassergefährdung",'ANLAGE B6 Widerstandsfähigkeit '!$F$11=C917),B917)</f>
        <v>0</v>
      </c>
      <c r="E917" s="130">
        <f t="shared" ref="E917" si="1015">E153</f>
        <v>22</v>
      </c>
      <c r="F917" s="141" t="b">
        <f>IF(AND('ANLAGE B6 Widerstandsfähigkeit '!$E$11="Mittlere Hochwassergefährdung",'ANLAGE B6 Widerstandsfähigkeit '!$F$11=E917),B917)</f>
        <v>0</v>
      </c>
      <c r="G917" s="130">
        <f t="shared" ref="G917" si="1016">G153</f>
        <v>32</v>
      </c>
      <c r="H917" s="141" t="b">
        <f>IF(AND('ANLAGE B6 Widerstandsfähigkeit '!$E$11="Große Hochwassergefährdung",'ANLAGE B6 Widerstandsfähigkeit '!$F$11=G917),B917)</f>
        <v>0</v>
      </c>
    </row>
    <row r="918" spans="2:13" ht="15.75" thickBot="1" x14ac:dyDescent="0.3">
      <c r="B918" s="131">
        <f t="shared" ref="B918:B929" si="1017">B154</f>
        <v>11.5</v>
      </c>
      <c r="C918" s="130">
        <f t="shared" ref="C918" si="1018">C154</f>
        <v>11</v>
      </c>
      <c r="D918" s="130" t="b">
        <f>IF(AND('ANLAGE B6 Widerstandsfähigkeit '!$E$11="Keine bis geringe Hochwassergefährdung",'ANLAGE B6 Widerstandsfähigkeit '!$F$11=C918),B918)</f>
        <v>0</v>
      </c>
      <c r="E918" s="130">
        <f t="shared" ref="E918" si="1019">E154</f>
        <v>21</v>
      </c>
      <c r="F918" s="141" t="b">
        <f>IF(AND('ANLAGE B6 Widerstandsfähigkeit '!$E$11="Mittlere Hochwassergefährdung",'ANLAGE B6 Widerstandsfähigkeit '!$F$11=E918),B918)</f>
        <v>0</v>
      </c>
      <c r="G918" s="130">
        <f t="shared" ref="G918" si="1020">G154</f>
        <v>31</v>
      </c>
      <c r="H918" s="141" t="b">
        <f>IF(AND('ANLAGE B6 Widerstandsfähigkeit '!$E$11="Große Hochwassergefährdung",'ANLAGE B6 Widerstandsfähigkeit '!$F$11=G918),B918)</f>
        <v>0</v>
      </c>
    </row>
    <row r="919" spans="2:13" ht="15.75" thickBot="1" x14ac:dyDescent="0.3">
      <c r="B919" s="198">
        <f t="shared" si="1017"/>
        <v>10</v>
      </c>
      <c r="C919" s="199">
        <f t="shared" ref="C919:C929" si="1021">C155</f>
        <v>10</v>
      </c>
      <c r="D919" s="188" t="b">
        <f>IF(AND('ANLAGE B6 Widerstandsfähigkeit '!$E$11="Keine bis geringe Hochwassergefährdung",'ANLAGE B6 Widerstandsfähigkeit '!$F$11=C919),B919)</f>
        <v>0</v>
      </c>
      <c r="E919" s="199">
        <f t="shared" ref="E919" si="1022">E155</f>
        <v>20</v>
      </c>
      <c r="F919" s="141" t="b">
        <f>IF(AND('ANLAGE B6 Widerstandsfähigkeit '!$E$11="Mittlere Hochwassergefährdung",'ANLAGE B6 Widerstandsfähigkeit '!$F$11=E919),B919)</f>
        <v>0</v>
      </c>
      <c r="G919" s="199">
        <f t="shared" ref="G919" si="1023">G155</f>
        <v>30</v>
      </c>
      <c r="H919" s="141" t="b">
        <f>IF(AND('ANLAGE B6 Widerstandsfähigkeit '!$E$11="Große Hochwassergefährdung",'ANLAGE B6 Widerstandsfähigkeit '!$F$11=G919),B919)</f>
        <v>0</v>
      </c>
      <c r="J919" s="200"/>
      <c r="K919" s="200"/>
      <c r="L919" s="200"/>
      <c r="M919" s="200"/>
    </row>
    <row r="920" spans="2:13" x14ac:dyDescent="0.25">
      <c r="B920" s="200">
        <f t="shared" si="1017"/>
        <v>9</v>
      </c>
      <c r="C920" s="200">
        <f t="shared" si="1021"/>
        <v>9</v>
      </c>
      <c r="D920" s="136" t="b">
        <f>IF(AND('ANLAGE B6 Widerstandsfähigkeit '!$E$11="Keine bis geringe Hochwassergefährdung",'ANLAGE B6 Widerstandsfähigkeit '!$F$11=C920),B920)</f>
        <v>0</v>
      </c>
      <c r="E920" s="200">
        <f t="shared" ref="E920" si="1024">E156</f>
        <v>19</v>
      </c>
      <c r="F920" s="136" t="b">
        <f>IF(AND('ANLAGE B6 Widerstandsfähigkeit '!$E$11="Mittlere Hochwassergefährdung",'ANLAGE B6 Widerstandsfähigkeit '!$F$11=E920),$B$920-K921)</f>
        <v>0</v>
      </c>
      <c r="G920" s="200">
        <f t="shared" ref="G920" si="1025">G156</f>
        <v>29</v>
      </c>
      <c r="H920" t="b">
        <f>IF(AND('ANLAGE B6 Widerstandsfähigkeit '!$E$11="Große Hochwassergefährdung",'ANLAGE B6 Widerstandsfähigkeit '!$F$11=G920),$B$920-L920)</f>
        <v>0</v>
      </c>
      <c r="J920" s="200"/>
      <c r="K920" s="200"/>
      <c r="L920" s="200"/>
      <c r="M920" s="200"/>
    </row>
    <row r="921" spans="2:13" x14ac:dyDescent="0.25">
      <c r="B921" s="200">
        <f t="shared" si="1017"/>
        <v>8</v>
      </c>
      <c r="C921" s="200">
        <f t="shared" si="1021"/>
        <v>8</v>
      </c>
      <c r="D921" s="136" t="b">
        <f>IF(AND('ANLAGE B6 Widerstandsfähigkeit '!$E$11="Keine bis geringe Hochwassergefährdung",'ANLAGE B6 Widerstandsfähigkeit '!$F$11=C921),B921)</f>
        <v>0</v>
      </c>
      <c r="E921" s="200">
        <f t="shared" ref="E921" si="1026">E157</f>
        <v>18</v>
      </c>
      <c r="F921" s="136" t="b">
        <f>IF(AND('ANLAGE B6 Widerstandsfähigkeit '!$E$11="Mittlere Hochwassergefährdung",'ANLAGE B6 Widerstandsfähigkeit '!$F$11=E921),$B$920-K922)</f>
        <v>0</v>
      </c>
      <c r="G921" s="200">
        <f t="shared" ref="G921" si="1027">G157</f>
        <v>28</v>
      </c>
      <c r="H921" t="b">
        <f>IF(AND('ANLAGE B6 Widerstandsfähigkeit '!$E$11="Große Hochwassergefährdung",'ANLAGE B6 Widerstandsfähigkeit '!$F$11=G921),$B$920-L921)</f>
        <v>0</v>
      </c>
      <c r="J921" s="200"/>
      <c r="K921" s="200">
        <f t="shared" ref="K921:L921" si="1028">K157</f>
        <v>0</v>
      </c>
      <c r="L921" s="200">
        <f t="shared" si="1028"/>
        <v>0</v>
      </c>
      <c r="M921" s="200"/>
    </row>
    <row r="922" spans="2:13" x14ac:dyDescent="0.25">
      <c r="B922" s="200">
        <f t="shared" si="1017"/>
        <v>7</v>
      </c>
      <c r="C922" s="200">
        <f t="shared" si="1021"/>
        <v>7</v>
      </c>
      <c r="D922" s="136" t="b">
        <f>IF(AND('ANLAGE B6 Widerstandsfähigkeit '!$E$11="Keine bis geringe Hochwassergefährdung",'ANLAGE B6 Widerstandsfähigkeit '!$F$11=C922),B922)</f>
        <v>0</v>
      </c>
      <c r="E922" s="200">
        <f t="shared" ref="E922" si="1029">E158</f>
        <v>17</v>
      </c>
      <c r="F922" s="136" t="b">
        <f>IF(AND('ANLAGE B6 Widerstandsfähigkeit '!$E$11="Mittlere Hochwassergefährdung",'ANLAGE B6 Widerstandsfähigkeit '!$F$11=E922),$B$920-K923)</f>
        <v>0</v>
      </c>
      <c r="G922" s="200">
        <f t="shared" ref="G922" si="1030">G158</f>
        <v>27</v>
      </c>
      <c r="H922" t="b">
        <f>IF(AND('ANLAGE B6 Widerstandsfähigkeit '!$E$11="Große Hochwassergefährdung",'ANLAGE B6 Widerstandsfähigkeit '!$F$11=G922),$B$920-L922)</f>
        <v>0</v>
      </c>
      <c r="J922" s="200"/>
      <c r="K922" s="200">
        <f t="shared" ref="K922:L922" si="1031">K158</f>
        <v>1</v>
      </c>
      <c r="L922" s="200">
        <f t="shared" si="1031"/>
        <v>0</v>
      </c>
      <c r="M922" s="200"/>
    </row>
    <row r="923" spans="2:13" x14ac:dyDescent="0.25">
      <c r="B923" s="200">
        <f t="shared" si="1017"/>
        <v>6</v>
      </c>
      <c r="C923" s="200">
        <f t="shared" si="1021"/>
        <v>6</v>
      </c>
      <c r="D923" s="136" t="b">
        <f>IF(AND('ANLAGE B6 Widerstandsfähigkeit '!$E$11="Keine bis geringe Hochwassergefährdung",'ANLAGE B6 Widerstandsfähigkeit '!$F$11=C923),B923)</f>
        <v>0</v>
      </c>
      <c r="E923" s="200">
        <f t="shared" ref="E923" si="1032">E159</f>
        <v>16</v>
      </c>
      <c r="F923" s="136" t="b">
        <f>IF(AND('ANLAGE B6 Widerstandsfähigkeit '!$E$11="Mittlere Hochwassergefährdung",'ANLAGE B6 Widerstandsfähigkeit '!$F$11=E923),$B$920-K924)</f>
        <v>0</v>
      </c>
      <c r="G923" s="200">
        <f t="shared" ref="G923" si="1033">G159</f>
        <v>26</v>
      </c>
      <c r="H923" t="b">
        <f>IF(AND('ANLAGE B6 Widerstandsfähigkeit '!$E$11="Große Hochwassergefährdung",'ANLAGE B6 Widerstandsfähigkeit '!$F$11=G923),$B$920-L923)</f>
        <v>0</v>
      </c>
      <c r="J923" s="200"/>
      <c r="K923" s="200">
        <f t="shared" ref="K923:L923" si="1034">K159</f>
        <v>1</v>
      </c>
      <c r="L923" s="200">
        <f t="shared" si="1034"/>
        <v>1</v>
      </c>
      <c r="M923" s="200"/>
    </row>
    <row r="924" spans="2:13" x14ac:dyDescent="0.25">
      <c r="B924" s="200">
        <f t="shared" si="1017"/>
        <v>5</v>
      </c>
      <c r="C924" s="200">
        <f t="shared" si="1021"/>
        <v>5</v>
      </c>
      <c r="D924" s="136" t="b">
        <f>IF(AND('ANLAGE B6 Widerstandsfähigkeit '!$E$11="Keine bis geringe Hochwassergefährdung",'ANLAGE B6 Widerstandsfähigkeit '!$F$11=C924),B924)</f>
        <v>0</v>
      </c>
      <c r="E924" s="200">
        <f t="shared" ref="E924" si="1035">E160</f>
        <v>15</v>
      </c>
      <c r="F924" s="136" t="b">
        <f>IF(AND('ANLAGE B6 Widerstandsfähigkeit '!$E$11="Mittlere Hochwassergefährdung",'ANLAGE B6 Widerstandsfähigkeit '!$F$11=E924),$B$920-K925)</f>
        <v>0</v>
      </c>
      <c r="G924" s="200">
        <f t="shared" ref="G924" si="1036">G160</f>
        <v>25</v>
      </c>
      <c r="H924" t="b">
        <f>IF(AND('ANLAGE B6 Widerstandsfähigkeit '!$E$11="Große Hochwassergefährdung",'ANLAGE B6 Widerstandsfähigkeit '!$F$11=G924),$B$920-L924)</f>
        <v>0</v>
      </c>
      <c r="J924" s="200"/>
      <c r="K924" s="200">
        <f t="shared" ref="K924:L924" si="1037">K160</f>
        <v>2</v>
      </c>
      <c r="L924" s="200">
        <f t="shared" si="1037"/>
        <v>1</v>
      </c>
      <c r="M924" s="200"/>
    </row>
    <row r="925" spans="2:13" x14ac:dyDescent="0.25">
      <c r="B925" s="200">
        <f t="shared" si="1017"/>
        <v>4</v>
      </c>
      <c r="C925" s="200">
        <f t="shared" si="1021"/>
        <v>4</v>
      </c>
      <c r="D925" s="136" t="b">
        <f>IF(AND('ANLAGE B6 Widerstandsfähigkeit '!$E$11="Keine bis geringe Hochwassergefährdung",'ANLAGE B6 Widerstandsfähigkeit '!$F$11=C925),B925)</f>
        <v>0</v>
      </c>
      <c r="E925" s="200">
        <f t="shared" ref="E925" si="1038">E161</f>
        <v>14</v>
      </c>
      <c r="F925" s="136" t="b">
        <f>IF(AND('ANLAGE B6 Widerstandsfähigkeit '!$E$11="Mittlere Hochwassergefährdung",'ANLAGE B6 Widerstandsfähigkeit '!$F$11=E925),$B$920-K926)</f>
        <v>0</v>
      </c>
      <c r="G925" s="200">
        <f t="shared" ref="G925" si="1039">G161</f>
        <v>24</v>
      </c>
      <c r="H925" t="b">
        <f>IF(AND('ANLAGE B6 Widerstandsfähigkeit '!$E$11="Große Hochwassergefährdung",'ANLAGE B6 Widerstandsfähigkeit '!$F$11=G925),$B$920-L925)</f>
        <v>0</v>
      </c>
      <c r="J925" s="200"/>
      <c r="K925" s="200">
        <f t="shared" ref="K925:L925" si="1040">K161</f>
        <v>2</v>
      </c>
      <c r="L925" s="200">
        <f t="shared" si="1040"/>
        <v>1</v>
      </c>
      <c r="M925" s="200"/>
    </row>
    <row r="926" spans="2:13" x14ac:dyDescent="0.25">
      <c r="B926" s="200">
        <f t="shared" si="1017"/>
        <v>3</v>
      </c>
      <c r="C926" s="200">
        <f t="shared" si="1021"/>
        <v>3</v>
      </c>
      <c r="D926" s="136" t="b">
        <f>IF(AND('ANLAGE B6 Widerstandsfähigkeit '!$E$11="Keine bis geringe Hochwassergefährdung",'ANLAGE B6 Widerstandsfähigkeit '!$F$11=C926),B926)</f>
        <v>0</v>
      </c>
      <c r="E926" s="200">
        <f t="shared" ref="E926" si="1041">E162</f>
        <v>13</v>
      </c>
      <c r="F926" s="136" t="b">
        <f>IF(AND('ANLAGE B6 Widerstandsfähigkeit '!$E$11="Mittlere Hochwassergefährdung",'ANLAGE B6 Widerstandsfähigkeit '!$F$11=E926),$B$920-K927)</f>
        <v>0</v>
      </c>
      <c r="G926" s="200">
        <f t="shared" ref="G926" si="1042">G162</f>
        <v>23</v>
      </c>
      <c r="H926" t="b">
        <f>IF(AND('ANLAGE B6 Widerstandsfähigkeit '!$E$11="Große Hochwassergefährdung",'ANLAGE B6 Widerstandsfähigkeit '!$F$11=G926),$B$920-L926)</f>
        <v>0</v>
      </c>
      <c r="J926" s="200"/>
      <c r="K926" s="200">
        <f t="shared" ref="K926:L926" si="1043">K162</f>
        <v>3</v>
      </c>
      <c r="L926" s="200">
        <f t="shared" si="1043"/>
        <v>2</v>
      </c>
      <c r="M926" s="200"/>
    </row>
    <row r="927" spans="2:13" x14ac:dyDescent="0.25">
      <c r="B927" s="200">
        <f t="shared" si="1017"/>
        <v>2</v>
      </c>
      <c r="C927" s="200">
        <f t="shared" si="1021"/>
        <v>2</v>
      </c>
      <c r="D927" s="136" t="b">
        <f>IF(AND('ANLAGE B6 Widerstandsfähigkeit '!$E$11="Keine bis geringe Hochwassergefährdung",'ANLAGE B6 Widerstandsfähigkeit '!$F$11=C927),B927)</f>
        <v>0</v>
      </c>
      <c r="E927" s="200">
        <f t="shared" ref="E927" si="1044">E163</f>
        <v>12</v>
      </c>
      <c r="F927" s="136" t="b">
        <f>IF(AND('ANLAGE B6 Widerstandsfähigkeit '!$E$11="Mittlere Hochwassergefährdung",'ANLAGE B6 Widerstandsfähigkeit '!$F$11=E927),$B$920-K928)</f>
        <v>0</v>
      </c>
      <c r="G927" s="200">
        <f t="shared" ref="G927" si="1045">G163</f>
        <v>22</v>
      </c>
      <c r="H927" t="b">
        <f>IF(AND('ANLAGE B6 Widerstandsfähigkeit '!$E$11="Große Hochwassergefährdung",'ANLAGE B6 Widerstandsfähigkeit '!$F$11=G927),$B$920-L927)</f>
        <v>0</v>
      </c>
      <c r="J927" s="200"/>
      <c r="K927" s="200">
        <f t="shared" ref="K927:L927" si="1046">K163</f>
        <v>3</v>
      </c>
      <c r="L927" s="200">
        <f t="shared" si="1046"/>
        <v>2</v>
      </c>
      <c r="M927" s="200"/>
    </row>
    <row r="928" spans="2:13" x14ac:dyDescent="0.25">
      <c r="B928" s="200">
        <f t="shared" si="1017"/>
        <v>1</v>
      </c>
      <c r="C928" s="200">
        <f t="shared" si="1021"/>
        <v>1</v>
      </c>
      <c r="D928" s="136" t="b">
        <f>IF(AND('ANLAGE B6 Widerstandsfähigkeit '!$E$11="Keine bis geringe Hochwassergefährdung",'ANLAGE B6 Widerstandsfähigkeit '!$F$11=C928),B928)</f>
        <v>0</v>
      </c>
      <c r="E928" s="200">
        <f t="shared" ref="E928" si="1047">E164</f>
        <v>11</v>
      </c>
      <c r="F928" s="136" t="b">
        <f>IF(AND('ANLAGE B6 Widerstandsfähigkeit '!$E$11="Mittlere Hochwassergefährdung",'ANLAGE B6 Widerstandsfähigkeit '!$F$11=E928),$B$920-K929)</f>
        <v>0</v>
      </c>
      <c r="G928" s="200">
        <f t="shared" ref="G928" si="1048">G164</f>
        <v>21</v>
      </c>
      <c r="H928" t="b">
        <f>IF(AND('ANLAGE B6 Widerstandsfähigkeit '!$E$11="Große Hochwassergefährdung",'ANLAGE B6 Widerstandsfähigkeit '!$F$11=G928),$B$920-L928)</f>
        <v>0</v>
      </c>
      <c r="J928" s="200"/>
      <c r="K928" s="200">
        <f t="shared" ref="K928:L928" si="1049">K164</f>
        <v>4</v>
      </c>
      <c r="L928" s="200">
        <f t="shared" si="1049"/>
        <v>2</v>
      </c>
      <c r="M928" s="200"/>
    </row>
    <row r="929" spans="2:13" x14ac:dyDescent="0.25">
      <c r="B929" s="200">
        <f t="shared" si="1017"/>
        <v>0</v>
      </c>
      <c r="C929" s="200">
        <f t="shared" si="1021"/>
        <v>0</v>
      </c>
      <c r="D929" s="136">
        <f>IF(AND('ANLAGE B6 Widerstandsfähigkeit '!$E$11="Keine bis geringe Hochwassergefährdung",'ANLAGE B6 Widerstandsfähigkeit '!$F$11=C929),B929)</f>
        <v>0</v>
      </c>
      <c r="E929" s="200">
        <f t="shared" ref="E929" si="1050">E165</f>
        <v>10</v>
      </c>
      <c r="F929" s="136" t="b">
        <f>IF(AND('ANLAGE B6 Widerstandsfähigkeit '!$E$11="Mittlere Hochwassergefährdung",'ANLAGE B6 Widerstandsfähigkeit '!$F$11=E929),$B$920-K930)</f>
        <v>0</v>
      </c>
      <c r="G929" s="200">
        <f t="shared" ref="G929" si="1051">G165</f>
        <v>20</v>
      </c>
      <c r="H929" t="b">
        <f>IF(AND('ANLAGE B6 Widerstandsfähigkeit '!$E$11="Große Hochwassergefährdung",'ANLAGE B6 Widerstandsfähigkeit '!$F$11=G929),$B$920-L929)</f>
        <v>0</v>
      </c>
      <c r="J929" s="200"/>
      <c r="K929" s="200">
        <f t="shared" ref="K929:L929" si="1052">K165</f>
        <v>4</v>
      </c>
      <c r="L929" s="200">
        <f t="shared" si="1052"/>
        <v>3</v>
      </c>
      <c r="M929" s="200"/>
    </row>
    <row r="930" spans="2:13" x14ac:dyDescent="0.25">
      <c r="B930" s="200"/>
      <c r="C930" s="200"/>
      <c r="D930" s="136"/>
      <c r="E930" s="200">
        <f t="shared" ref="E930" si="1053">E166</f>
        <v>9</v>
      </c>
      <c r="F930" s="136" t="b">
        <f>IF(AND('ANLAGE B6 Widerstandsfähigkeit '!$E$11="Mittlere Hochwassergefährdung",'ANLAGE B6 Widerstandsfähigkeit '!$F$11=E930),$B$920-K931)</f>
        <v>0</v>
      </c>
      <c r="G930" s="200">
        <f t="shared" ref="G930" si="1054">G166</f>
        <v>19</v>
      </c>
      <c r="H930" t="b">
        <f>IF(AND('ANLAGE B6 Widerstandsfähigkeit '!$E$11="Große Hochwassergefährdung",'ANLAGE B6 Widerstandsfähigkeit '!$F$11=G930),$B$920-L930)</f>
        <v>0</v>
      </c>
      <c r="J930" s="200"/>
      <c r="K930" s="200">
        <f t="shared" ref="K930:L930" si="1055">K166</f>
        <v>5</v>
      </c>
      <c r="L930" s="200">
        <f t="shared" si="1055"/>
        <v>3</v>
      </c>
      <c r="M930" s="200"/>
    </row>
    <row r="931" spans="2:13" x14ac:dyDescent="0.25">
      <c r="B931" s="200"/>
      <c r="C931" s="200"/>
      <c r="D931" s="136"/>
      <c r="E931" s="200">
        <f t="shared" ref="E931" si="1056">E167</f>
        <v>8</v>
      </c>
      <c r="F931" s="136" t="b">
        <f>IF(AND('ANLAGE B6 Widerstandsfähigkeit '!$E$11="Mittlere Hochwassergefährdung",'ANLAGE B6 Widerstandsfähigkeit '!$F$11=E931),$B$920-K932)</f>
        <v>0</v>
      </c>
      <c r="G931" s="200">
        <f t="shared" ref="G931" si="1057">G167</f>
        <v>18</v>
      </c>
      <c r="H931" t="b">
        <f>IF(AND('ANLAGE B6 Widerstandsfähigkeit '!$E$11="Große Hochwassergefährdung",'ANLAGE B6 Widerstandsfähigkeit '!$F$11=G931),$B$920-L931)</f>
        <v>0</v>
      </c>
      <c r="J931" s="200"/>
      <c r="K931" s="200">
        <f t="shared" ref="K931:L931" si="1058">K167</f>
        <v>5</v>
      </c>
      <c r="L931" s="200">
        <f t="shared" si="1058"/>
        <v>3</v>
      </c>
      <c r="M931" s="200"/>
    </row>
    <row r="932" spans="2:13" x14ac:dyDescent="0.25">
      <c r="B932" s="200"/>
      <c r="C932" s="200"/>
      <c r="D932" s="136"/>
      <c r="E932" s="200">
        <f t="shared" ref="E932" si="1059">E168</f>
        <v>7</v>
      </c>
      <c r="F932" s="136" t="b">
        <f>IF(AND('ANLAGE B6 Widerstandsfähigkeit '!$E$11="Mittlere Hochwassergefährdung",'ANLAGE B6 Widerstandsfähigkeit '!$F$11=E932),$B$920-K933)</f>
        <v>0</v>
      </c>
      <c r="G932" s="200">
        <f t="shared" ref="G932" si="1060">G168</f>
        <v>17</v>
      </c>
      <c r="H932" t="b">
        <f>IF(AND('ANLAGE B6 Widerstandsfähigkeit '!$E$11="Große Hochwassergefährdung",'ANLAGE B6 Widerstandsfähigkeit '!$F$11=G932),$B$920-L932)</f>
        <v>0</v>
      </c>
      <c r="J932" s="200"/>
      <c r="K932" s="200">
        <f t="shared" ref="K932:L932" si="1061">K168</f>
        <v>6</v>
      </c>
      <c r="L932" s="200">
        <f t="shared" si="1061"/>
        <v>4</v>
      </c>
      <c r="M932" s="200"/>
    </row>
    <row r="933" spans="2:13" x14ac:dyDescent="0.25">
      <c r="B933" s="200"/>
      <c r="C933" s="200"/>
      <c r="D933" s="136"/>
      <c r="E933" s="200">
        <f t="shared" ref="E933" si="1062">E169</f>
        <v>6</v>
      </c>
      <c r="F933" s="136" t="b">
        <f>IF(AND('ANLAGE B6 Widerstandsfähigkeit '!$E$11="Mittlere Hochwassergefährdung",'ANLAGE B6 Widerstandsfähigkeit '!$F$11=E933),$B$920-K934)</f>
        <v>0</v>
      </c>
      <c r="G933" s="200">
        <f t="shared" ref="G933" si="1063">G169</f>
        <v>16</v>
      </c>
      <c r="H933" t="b">
        <f>IF(AND('ANLAGE B6 Widerstandsfähigkeit '!$E$11="Große Hochwassergefährdung",'ANLAGE B6 Widerstandsfähigkeit '!$F$11=G933),$B$920-L933)</f>
        <v>0</v>
      </c>
      <c r="J933" s="200"/>
      <c r="K933" s="200">
        <f t="shared" ref="K933:L933" si="1064">K169</f>
        <v>6</v>
      </c>
      <c r="L933" s="200">
        <f t="shared" si="1064"/>
        <v>4</v>
      </c>
      <c r="M933" s="200"/>
    </row>
    <row r="934" spans="2:13" x14ac:dyDescent="0.25">
      <c r="B934" s="200"/>
      <c r="C934" s="200"/>
      <c r="D934" s="136"/>
      <c r="E934" s="200">
        <f t="shared" ref="E934" si="1065">E170</f>
        <v>5</v>
      </c>
      <c r="F934" s="136" t="b">
        <f>IF(AND('ANLAGE B6 Widerstandsfähigkeit '!$E$11="Mittlere Hochwassergefährdung",'ANLAGE B6 Widerstandsfähigkeit '!$F$11=E934),$B$920-K935)</f>
        <v>0</v>
      </c>
      <c r="G934" s="200">
        <f t="shared" ref="G934" si="1066">G170</f>
        <v>15</v>
      </c>
      <c r="H934" t="b">
        <f>IF(AND('ANLAGE B6 Widerstandsfähigkeit '!$E$11="Große Hochwassergefährdung",'ANLAGE B6 Widerstandsfähigkeit '!$F$11=G934),$B$920-L934)</f>
        <v>0</v>
      </c>
      <c r="J934" s="200"/>
      <c r="K934" s="200">
        <f t="shared" ref="K934:L934" si="1067">K170</f>
        <v>7</v>
      </c>
      <c r="L934" s="200">
        <f t="shared" si="1067"/>
        <v>4</v>
      </c>
      <c r="M934" s="200"/>
    </row>
    <row r="935" spans="2:13" x14ac:dyDescent="0.25">
      <c r="B935" s="200"/>
      <c r="C935" s="200"/>
      <c r="D935" s="136"/>
      <c r="E935" s="200">
        <f t="shared" ref="E935" si="1068">E171</f>
        <v>4</v>
      </c>
      <c r="F935" s="136" t="b">
        <f>IF(AND('ANLAGE B6 Widerstandsfähigkeit '!$E$11="Mittlere Hochwassergefährdung",'ANLAGE B6 Widerstandsfähigkeit '!$F$11=E935),$B$920-K936)</f>
        <v>0</v>
      </c>
      <c r="G935" s="200">
        <f t="shared" ref="G935" si="1069">G171</f>
        <v>14</v>
      </c>
      <c r="H935" t="b">
        <f>IF(AND('ANLAGE B6 Widerstandsfähigkeit '!$E$11="Große Hochwassergefährdung",'ANLAGE B6 Widerstandsfähigkeit '!$F$11=G935),$B$920-L935)</f>
        <v>0</v>
      </c>
      <c r="J935" s="200"/>
      <c r="K935" s="200">
        <f t="shared" ref="K935:L935" si="1070">K171</f>
        <v>7</v>
      </c>
      <c r="L935" s="200">
        <f t="shared" si="1070"/>
        <v>5</v>
      </c>
      <c r="M935" s="200"/>
    </row>
    <row r="936" spans="2:13" x14ac:dyDescent="0.25">
      <c r="B936" s="200"/>
      <c r="C936" s="200"/>
      <c r="D936" s="136"/>
      <c r="E936" s="200">
        <f t="shared" ref="E936" si="1071">E172</f>
        <v>3</v>
      </c>
      <c r="F936" s="136" t="b">
        <f>IF(AND('ANLAGE B6 Widerstandsfähigkeit '!$E$11="Mittlere Hochwassergefährdung",'ANLAGE B6 Widerstandsfähigkeit '!$F$11=E936),$B$920-K937)</f>
        <v>0</v>
      </c>
      <c r="G936" s="200">
        <f t="shared" ref="G936" si="1072">G172</f>
        <v>13</v>
      </c>
      <c r="H936" t="b">
        <f>IF(AND('ANLAGE B6 Widerstandsfähigkeit '!$E$11="Große Hochwassergefährdung",'ANLAGE B6 Widerstandsfähigkeit '!$F$11=G936),$B$920-L936)</f>
        <v>0</v>
      </c>
      <c r="J936" s="200"/>
      <c r="K936" s="200">
        <f t="shared" ref="K936:L936" si="1073">K172</f>
        <v>8</v>
      </c>
      <c r="L936" s="200">
        <f t="shared" si="1073"/>
        <v>5</v>
      </c>
      <c r="M936" s="200"/>
    </row>
    <row r="937" spans="2:13" x14ac:dyDescent="0.25">
      <c r="B937" s="200"/>
      <c r="C937" s="200"/>
      <c r="D937" s="136"/>
      <c r="E937" s="200">
        <f t="shared" ref="E937" si="1074">E173</f>
        <v>2</v>
      </c>
      <c r="F937" s="136" t="b">
        <f>IF(AND('ANLAGE B6 Widerstandsfähigkeit '!$E$11="Mittlere Hochwassergefährdung",'ANLAGE B6 Widerstandsfähigkeit '!$F$11=E937),$B$920-K938)</f>
        <v>0</v>
      </c>
      <c r="G937" s="200">
        <f t="shared" ref="G937" si="1075">G173</f>
        <v>12</v>
      </c>
      <c r="H937" t="b">
        <f>IF(AND('ANLAGE B6 Widerstandsfähigkeit '!$E$11="Große Hochwassergefährdung",'ANLAGE B6 Widerstandsfähigkeit '!$F$11=G937),$B$920-L937)</f>
        <v>0</v>
      </c>
      <c r="J937" s="200"/>
      <c r="K937" s="200">
        <f t="shared" ref="K937:L937" si="1076">K173</f>
        <v>8</v>
      </c>
      <c r="L937" s="200">
        <f t="shared" si="1076"/>
        <v>5</v>
      </c>
      <c r="M937" s="200"/>
    </row>
    <row r="938" spans="2:13" x14ac:dyDescent="0.25">
      <c r="B938" s="200"/>
      <c r="C938" s="200"/>
      <c r="D938" s="136"/>
      <c r="E938" s="200">
        <f t="shared" ref="E938" si="1077">E174</f>
        <v>1</v>
      </c>
      <c r="F938" s="136" t="b">
        <f>IF(AND('ANLAGE B6 Widerstandsfähigkeit '!$E$11="Mittlere Hochwassergefährdung",'ANLAGE B6 Widerstandsfähigkeit '!$F$11=E938),$B$920-K939)</f>
        <v>0</v>
      </c>
      <c r="G938" s="200">
        <f t="shared" ref="G938" si="1078">G174</f>
        <v>11</v>
      </c>
      <c r="H938" t="b">
        <f>IF(AND('ANLAGE B6 Widerstandsfähigkeit '!$E$11="Große Hochwassergefährdung",'ANLAGE B6 Widerstandsfähigkeit '!$F$11=G938),$B$920-L938)</f>
        <v>0</v>
      </c>
      <c r="J938" s="200"/>
      <c r="K938" s="200">
        <f t="shared" ref="K938:L938" si="1079">K174</f>
        <v>9</v>
      </c>
      <c r="L938" s="200">
        <f t="shared" si="1079"/>
        <v>6</v>
      </c>
      <c r="M938" s="200"/>
    </row>
    <row r="939" spans="2:13" x14ac:dyDescent="0.25">
      <c r="B939" s="200"/>
      <c r="C939" s="200"/>
      <c r="D939" s="136"/>
      <c r="E939" s="200">
        <f t="shared" ref="E939" si="1080">E175</f>
        <v>0</v>
      </c>
      <c r="F939" s="136" t="b">
        <f>IF(AND('ANLAGE B6 Widerstandsfähigkeit '!$E$11="Mittlere Hochwassergefährdung",'ANLAGE B6 Widerstandsfähigkeit '!$F$11=E939),$B$920-K940)</f>
        <v>0</v>
      </c>
      <c r="G939" s="200">
        <f t="shared" ref="G939" si="1081">G175</f>
        <v>10</v>
      </c>
      <c r="H939" t="b">
        <f>IF(AND('ANLAGE B6 Widerstandsfähigkeit '!$E$11="Große Hochwassergefährdung",'ANLAGE B6 Widerstandsfähigkeit '!$F$11=G939),$B$920-L939)</f>
        <v>0</v>
      </c>
      <c r="J939" s="200"/>
      <c r="K939" s="200">
        <f t="shared" ref="K939:L939" si="1082">K175</f>
        <v>9</v>
      </c>
      <c r="L939" s="200">
        <f t="shared" si="1082"/>
        <v>6</v>
      </c>
      <c r="M939" s="200"/>
    </row>
    <row r="940" spans="2:13" x14ac:dyDescent="0.25">
      <c r="B940" s="200"/>
      <c r="C940" s="200"/>
      <c r="D940" s="136"/>
      <c r="E940" s="200"/>
      <c r="F940" s="136"/>
      <c r="G940" s="200">
        <f t="shared" ref="G940" si="1083">G176</f>
        <v>9</v>
      </c>
      <c r="H940" t="b">
        <f>IF(AND('ANLAGE B6 Widerstandsfähigkeit '!$E$11="Große Hochwassergefährdung",'ANLAGE B6 Widerstandsfähigkeit '!$F$11=G940),$B$920-L940)</f>
        <v>0</v>
      </c>
      <c r="J940" s="200"/>
      <c r="K940" s="200"/>
      <c r="L940" s="200">
        <f t="shared" ref="L940" si="1084">L176</f>
        <v>6</v>
      </c>
      <c r="M940" s="200"/>
    </row>
    <row r="941" spans="2:13" x14ac:dyDescent="0.25">
      <c r="B941" s="200"/>
      <c r="C941" s="200"/>
      <c r="D941" s="136"/>
      <c r="E941" s="200"/>
      <c r="F941" s="136"/>
      <c r="G941" s="200">
        <f t="shared" ref="G941" si="1085">G177</f>
        <v>8</v>
      </c>
      <c r="H941" t="b">
        <f>IF(AND('ANLAGE B6 Widerstandsfähigkeit '!$E$11="Große Hochwassergefährdung",'ANLAGE B6 Widerstandsfähigkeit '!$F$11=G941),$B$920-L941)</f>
        <v>0</v>
      </c>
      <c r="J941" s="200"/>
      <c r="K941" s="200"/>
      <c r="L941" s="200">
        <f t="shared" ref="L941" si="1086">L177</f>
        <v>7</v>
      </c>
      <c r="M941" s="200"/>
    </row>
    <row r="942" spans="2:13" x14ac:dyDescent="0.25">
      <c r="B942" s="200"/>
      <c r="C942" s="200"/>
      <c r="D942" s="136"/>
      <c r="E942" s="200"/>
      <c r="F942" s="136"/>
      <c r="G942" s="200">
        <f t="shared" ref="G942" si="1087">G178</f>
        <v>7</v>
      </c>
      <c r="H942" t="b">
        <f>IF(AND('ANLAGE B6 Widerstandsfähigkeit '!$E$11="Große Hochwassergefährdung",'ANLAGE B6 Widerstandsfähigkeit '!$F$11=G942),$B$920-L942)</f>
        <v>0</v>
      </c>
      <c r="J942" s="200"/>
      <c r="K942" s="200"/>
      <c r="L942" s="200">
        <f t="shared" ref="L942" si="1088">L178</f>
        <v>7</v>
      </c>
      <c r="M942" s="200"/>
    </row>
    <row r="943" spans="2:13" x14ac:dyDescent="0.25">
      <c r="B943" s="200"/>
      <c r="C943" s="200"/>
      <c r="D943" s="136"/>
      <c r="E943" s="200"/>
      <c r="F943" s="136"/>
      <c r="G943" s="200">
        <f>G179</f>
        <v>6</v>
      </c>
      <c r="H943" t="b">
        <f>IF(AND('ANLAGE B6 Widerstandsfähigkeit '!$E$11="Große Hochwassergefährdung",'ANLAGE B6 Widerstandsfähigkeit '!$F$11=G943),$B$920-L943)</f>
        <v>0</v>
      </c>
      <c r="J943" s="200"/>
      <c r="K943" s="200"/>
      <c r="L943" s="200">
        <f t="shared" ref="L943" si="1089">L179</f>
        <v>7</v>
      </c>
      <c r="M943" s="200"/>
    </row>
    <row r="944" spans="2:13" x14ac:dyDescent="0.25">
      <c r="B944" s="136"/>
      <c r="C944" s="136"/>
      <c r="D944" s="136"/>
      <c r="E944" s="136"/>
      <c r="F944" s="136"/>
      <c r="G944" s="200">
        <f t="shared" ref="G944" si="1090">G180</f>
        <v>5</v>
      </c>
      <c r="H944" t="b">
        <f>IF(AND('ANLAGE B6 Widerstandsfähigkeit '!$E$11="Große Hochwassergefährdung",'ANLAGE B6 Widerstandsfähigkeit '!$F$11=G944),$B$920-L944)</f>
        <v>0</v>
      </c>
      <c r="J944" s="200"/>
      <c r="K944" s="200"/>
      <c r="L944" s="200">
        <f t="shared" ref="L944" si="1091">L180</f>
        <v>8</v>
      </c>
      <c r="M944" s="200"/>
    </row>
    <row r="945" spans="2:13" x14ac:dyDescent="0.25">
      <c r="B945" s="136"/>
      <c r="C945" s="136"/>
      <c r="D945" s="136"/>
      <c r="E945" s="136"/>
      <c r="F945" s="136"/>
      <c r="G945" s="200">
        <f t="shared" ref="G945" si="1092">G181</f>
        <v>4</v>
      </c>
      <c r="H945" t="b">
        <f>IF(AND('ANLAGE B6 Widerstandsfähigkeit '!$E$11="Große Hochwassergefährdung",'ANLAGE B6 Widerstandsfähigkeit '!$F$11=G945),$B$920-L945)</f>
        <v>0</v>
      </c>
      <c r="J945" s="200"/>
      <c r="K945" s="200"/>
      <c r="L945" s="200">
        <f t="shared" ref="L945" si="1093">L181</f>
        <v>8</v>
      </c>
      <c r="M945" s="200"/>
    </row>
    <row r="946" spans="2:13" x14ac:dyDescent="0.25">
      <c r="B946" s="136"/>
      <c r="C946" s="136"/>
      <c r="D946" s="136"/>
      <c r="E946" s="136"/>
      <c r="F946" s="136"/>
      <c r="G946" s="200">
        <f t="shared" ref="G946" si="1094">G182</f>
        <v>3</v>
      </c>
      <c r="H946" t="b">
        <f>IF(AND('ANLAGE B6 Widerstandsfähigkeit '!$E$11="Große Hochwassergefährdung",'ANLAGE B6 Widerstandsfähigkeit '!$F$11=G946),$B$920-L946)</f>
        <v>0</v>
      </c>
      <c r="J946" s="200"/>
      <c r="K946" s="200"/>
      <c r="L946" s="200">
        <f t="shared" ref="L946" si="1095">L182</f>
        <v>8</v>
      </c>
      <c r="M946" s="200"/>
    </row>
    <row r="947" spans="2:13" x14ac:dyDescent="0.25">
      <c r="B947" s="136"/>
      <c r="C947" s="136"/>
      <c r="D947" s="136"/>
      <c r="E947" s="136"/>
      <c r="F947" s="136"/>
      <c r="G947" s="200">
        <f t="shared" ref="G947" si="1096">G183</f>
        <v>2</v>
      </c>
      <c r="H947" t="b">
        <f>IF(AND('ANLAGE B6 Widerstandsfähigkeit '!$E$11="Große Hochwassergefährdung",'ANLAGE B6 Widerstandsfähigkeit '!$F$11=G947),$B$920-L947)</f>
        <v>0</v>
      </c>
      <c r="J947" s="200"/>
      <c r="K947" s="200"/>
      <c r="L947" s="200">
        <f t="shared" ref="L947" si="1097">L183</f>
        <v>9</v>
      </c>
      <c r="M947" s="200"/>
    </row>
    <row r="948" spans="2:13" x14ac:dyDescent="0.25">
      <c r="B948" s="136"/>
      <c r="C948" s="136"/>
      <c r="D948" s="136"/>
      <c r="E948" s="136"/>
      <c r="F948" s="136"/>
      <c r="G948" s="200">
        <f t="shared" ref="G948:G949" si="1098">G184</f>
        <v>1</v>
      </c>
      <c r="H948" t="b">
        <f>IF(AND('ANLAGE B6 Widerstandsfähigkeit '!$E$11="Große Hochwassergefährdung",'ANLAGE B6 Widerstandsfähigkeit '!$F$11=G948),$B$920-L948)</f>
        <v>0</v>
      </c>
      <c r="J948" s="200"/>
      <c r="K948" s="200"/>
      <c r="L948" s="200">
        <f t="shared" ref="L948" si="1099">L184</f>
        <v>9</v>
      </c>
      <c r="M948" s="200"/>
    </row>
    <row r="949" spans="2:13" x14ac:dyDescent="0.25">
      <c r="B949" s="136"/>
      <c r="C949" s="136"/>
      <c r="D949" s="136"/>
      <c r="E949" s="136"/>
      <c r="F949" s="136"/>
      <c r="G949" s="200">
        <f t="shared" si="1098"/>
        <v>0</v>
      </c>
      <c r="H949" t="b">
        <f>IF(AND('ANLAGE B6 Widerstandsfähigkeit '!$E$11="Große Hochwassergefährdung",'ANLAGE B6 Widerstandsfähigkeit '!$F$11=G949),$B$920-L949)</f>
        <v>0</v>
      </c>
      <c r="J949" s="200"/>
      <c r="K949" s="200"/>
      <c r="L949" s="200">
        <f t="shared" ref="L949" si="1100">L185</f>
        <v>9</v>
      </c>
      <c r="M949" s="200"/>
    </row>
    <row r="950" spans="2:13" x14ac:dyDescent="0.25">
      <c r="B950" s="136"/>
      <c r="C950" s="136"/>
      <c r="D950" s="136"/>
      <c r="E950" s="136"/>
      <c r="F950" s="136"/>
      <c r="G950" s="200"/>
    </row>
    <row r="951" spans="2:13" x14ac:dyDescent="0.25">
      <c r="B951" s="136"/>
      <c r="C951" s="136"/>
      <c r="D951" s="136"/>
      <c r="E951" s="136"/>
      <c r="F951" s="136"/>
      <c r="G951" s="200"/>
    </row>
    <row r="952" spans="2:13" x14ac:dyDescent="0.25">
      <c r="B952" s="136"/>
      <c r="C952" s="136"/>
      <c r="D952" s="136"/>
      <c r="E952" s="136"/>
      <c r="F952" s="136"/>
      <c r="G952" s="200"/>
    </row>
  </sheetData>
  <mergeCells count="11">
    <mergeCell ref="B2:B3"/>
    <mergeCell ref="C2:H2"/>
    <mergeCell ref="B190:B191"/>
    <mergeCell ref="C190:H190"/>
    <mergeCell ref="B766:B767"/>
    <mergeCell ref="C766:H766"/>
    <mergeCell ref="B378:B379"/>
    <mergeCell ref="C378:H378"/>
    <mergeCell ref="B575:B576"/>
    <mergeCell ref="C575:H575"/>
    <mergeCell ref="C578:H578"/>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7</vt:i4>
      </vt:variant>
    </vt:vector>
  </HeadingPairs>
  <TitlesOfParts>
    <vt:vector size="17" baseType="lpstr">
      <vt:lpstr>Benutzerhinweise</vt:lpstr>
      <vt:lpstr>ANLAGE B6 Widerstandsfähigkeit </vt:lpstr>
      <vt:lpstr>Anlage B7 Widerstandsfähigkeit</vt:lpstr>
      <vt:lpstr>ANLAGE B8 Anforderungsniveau</vt:lpstr>
      <vt:lpstr>Anlage B9  Gesamtbewertung </vt:lpstr>
      <vt:lpstr>Anlage B10 Beispielrechnung</vt:lpstr>
      <vt:lpstr>Anlagen B1-B4</vt:lpstr>
      <vt:lpstr>Anlage B5</vt:lpstr>
      <vt:lpstr>Hilfstabelle</vt:lpstr>
      <vt:lpstr>Dropdown</vt:lpstr>
      <vt:lpstr>'Anlage B10 Beispielrechnung'!Druckbereich</vt:lpstr>
      <vt:lpstr>'Anlage B5'!Druckbereich</vt:lpstr>
      <vt:lpstr>'ANLAGE B6 Widerstandsfähigkeit '!Druckbereich</vt:lpstr>
      <vt:lpstr>'Anlage B7 Widerstandsfähigkeit'!Druckbereich</vt:lpstr>
      <vt:lpstr>'ANLAGE B8 Anforderungsniveau'!Druckbereich</vt:lpstr>
      <vt:lpstr>'Anlage B9  Gesamtbewertung '!Druckbereich</vt:lpstr>
      <vt:lpstr>Benutzerhinweise!Druckbereich</vt:lpstr>
    </vt:vector>
  </TitlesOfParts>
  <Company>BBR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Steinbächer, Max</dc:creator>
  <cp:lastModifiedBy>Welsch, Merten</cp:lastModifiedBy>
  <cp:lastPrinted>2015-11-16T13:09:13Z</cp:lastPrinted>
  <dcterms:created xsi:type="dcterms:W3CDTF">2014-09-29T14:11:51Z</dcterms:created>
  <dcterms:modified xsi:type="dcterms:W3CDTF">2016-03-01T10:14:27Z</dcterms:modified>
</cp:coreProperties>
</file>