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DieseArbeitsmappe" defaultThemeVersion="124226"/>
  <bookViews>
    <workbookView xWindow="25140" yWindow="45" windowWidth="19140" windowHeight="13290"/>
  </bookViews>
  <sheets>
    <sheet name="Bewertungstabelle BNB_BK" sheetId="31" r:id="rId1"/>
    <sheet name="BNB-System" sheetId="26" r:id="rId2"/>
    <sheet name="Gültigkeitslisten" sheetId="29" state="hidden" r:id="rId3"/>
  </sheets>
  <definedNames>
    <definedName name="_xlnm.Print_Area" localSheetId="0">'Bewertungstabelle BNB_BK'!$A$1:$O$244</definedName>
    <definedName name="_xlnm.Print_Area" localSheetId="1">'BNB-System'!$A$1:$K$219</definedName>
    <definedName name="_xlnm.Print_Titles" localSheetId="0">'Bewertungstabelle BNB_BK'!$1:$7</definedName>
    <definedName name="_xlnm.Print_Titles" localSheetId="1">'BNB-System'!$1:$8</definedName>
    <definedName name="Erfüllung">Gültigkeitslisten!$B$2:$B$3</definedName>
    <definedName name="farbe">'BNB-System'!#REF!,'BNB-System'!#REF!</definedName>
    <definedName name="gültigkeiten" localSheetId="0">'Bewertungstabelle BNB_BK'!$F$12:$F$21,'Bewertungstabelle BNB_BK'!$F$23:$F$29,'Bewertungstabelle BNB_BK'!$F$37,'Bewertungstabelle BNB_BK'!$F$39,'Bewertungstabelle BNB_BK'!$F$44:$F$96,'Bewertungstabelle BNB_BK'!$F$98:$F$118,'Bewertungstabelle BNB_BK'!$F$120:$F$135,'Bewertungstabelle BNB_BK'!$F$140:$F$165,'Bewertungstabelle BNB_BK'!#REF!,'Bewertungstabelle BNB_BK'!#REF!,'Bewertungstabelle BNB_BK'!#REF!</definedName>
    <definedName name="gültigkeiten">#REF!,#REF!,#REF!,#REF!,#REF!,#REF!,#REF!,#REF!,#REF!,#REF!,#REF!</definedName>
  </definedNames>
  <calcPr calcId="145621"/>
</workbook>
</file>

<file path=xl/calcChain.xml><?xml version="1.0" encoding="utf-8"?>
<calcChain xmlns="http://schemas.openxmlformats.org/spreadsheetml/2006/main">
  <c r="E172" i="31" l="1"/>
  <c r="D172" i="31"/>
  <c r="E215" i="31"/>
  <c r="E214" i="31"/>
  <c r="E213" i="31"/>
  <c r="E210" i="31"/>
  <c r="E209" i="31"/>
  <c r="E208" i="31"/>
  <c r="D215" i="31"/>
  <c r="D214" i="31"/>
  <c r="D213" i="31"/>
  <c r="E212" i="31" l="1"/>
  <c r="E211" i="31"/>
  <c r="D212" i="31"/>
  <c r="D211" i="31"/>
  <c r="E173" i="31"/>
  <c r="D173" i="31"/>
  <c r="D195" i="31"/>
  <c r="D194" i="31"/>
  <c r="E195" i="31"/>
  <c r="E191" i="31"/>
  <c r="E190" i="31"/>
  <c r="E189" i="31"/>
  <c r="D191" i="31"/>
  <c r="D190" i="31"/>
  <c r="D189" i="31"/>
  <c r="D192" i="31"/>
  <c r="H170" i="31"/>
  <c r="E59" i="31"/>
  <c r="D59" i="31"/>
  <c r="E58" i="31"/>
  <c r="D58" i="31"/>
  <c r="D19" i="31"/>
  <c r="D20" i="31"/>
  <c r="E20" i="31"/>
  <c r="E19" i="31"/>
  <c r="L239" i="31"/>
  <c r="H27" i="26" l="1"/>
  <c r="E28" i="26"/>
  <c r="H28" i="26" s="1"/>
  <c r="H21" i="26"/>
  <c r="H23" i="26"/>
  <c r="E24" i="26"/>
  <c r="H24" i="26"/>
  <c r="H13" i="26"/>
  <c r="H14" i="26"/>
  <c r="H15" i="26"/>
  <c r="H16" i="26"/>
  <c r="H17" i="26"/>
  <c r="E18" i="26"/>
  <c r="H18" i="26" s="1"/>
  <c r="H29" i="31"/>
  <c r="H24" i="31"/>
  <c r="H17" i="31"/>
  <c r="H207" i="26"/>
  <c r="E204" i="26"/>
  <c r="H204" i="26" s="1"/>
  <c r="E199" i="26"/>
  <c r="H199" i="26" s="1"/>
  <c r="E193" i="26"/>
  <c r="H193" i="26" s="1"/>
  <c r="E183" i="26"/>
  <c r="H183" i="26" s="1"/>
  <c r="H177" i="26"/>
  <c r="E178" i="26"/>
  <c r="H178" i="26" s="1"/>
  <c r="E162" i="26"/>
  <c r="H162" i="26" s="1"/>
  <c r="E156" i="26"/>
  <c r="H156" i="26"/>
  <c r="E152" i="26"/>
  <c r="H152" i="26" s="1"/>
  <c r="H229" i="31"/>
  <c r="H223" i="31"/>
  <c r="H216" i="31"/>
  <c r="H205" i="31"/>
  <c r="H199" i="31"/>
  <c r="H182" i="31"/>
  <c r="H175" i="31"/>
  <c r="H147" i="26"/>
  <c r="E137" i="26"/>
  <c r="H137" i="26" s="1"/>
  <c r="E130" i="26"/>
  <c r="H130" i="26" s="1"/>
  <c r="E125" i="26"/>
  <c r="H125" i="26" s="1"/>
  <c r="H154" i="31"/>
  <c r="H146" i="31"/>
  <c r="H140" i="31"/>
  <c r="H130" i="31"/>
  <c r="E116" i="26"/>
  <c r="H116" i="26" s="1"/>
  <c r="E107" i="26"/>
  <c r="H107" i="26" s="1"/>
  <c r="E103" i="26"/>
  <c r="H103" i="26" s="1"/>
  <c r="E97" i="26"/>
  <c r="H97" i="26" s="1"/>
  <c r="H88" i="26"/>
  <c r="H89" i="26"/>
  <c r="E90" i="26"/>
  <c r="H90" i="26" s="1"/>
  <c r="E84" i="26"/>
  <c r="H84" i="26" s="1"/>
  <c r="E81" i="26"/>
  <c r="H81" i="26" s="1"/>
  <c r="E72" i="26"/>
  <c r="H72" i="26" s="1"/>
  <c r="E64" i="26"/>
  <c r="H64" i="26" s="1"/>
  <c r="E55" i="26"/>
  <c r="H55" i="26" s="1"/>
  <c r="E52" i="26"/>
  <c r="H52" i="26" s="1"/>
  <c r="E47" i="26"/>
  <c r="H47" i="26" s="1"/>
  <c r="E42" i="26"/>
  <c r="H42" i="26" s="1"/>
  <c r="H120" i="31"/>
  <c r="H115" i="31"/>
  <c r="H108" i="31"/>
  <c r="H100" i="31"/>
  <c r="H93" i="31"/>
  <c r="H89" i="31"/>
  <c r="H79" i="31"/>
  <c r="H70" i="31"/>
  <c r="H60" i="31"/>
  <c r="H56" i="31"/>
  <c r="H50" i="31"/>
  <c r="H44" i="31"/>
  <c r="H35" i="26"/>
  <c r="H37" i="26"/>
  <c r="K240" i="31"/>
  <c r="K241" i="31"/>
  <c r="K242" i="31"/>
  <c r="K243" i="31"/>
  <c r="K244" i="31"/>
  <c r="K239" i="31"/>
  <c r="H213" i="26"/>
  <c r="H214" i="26"/>
  <c r="H215" i="26"/>
  <c r="H216" i="26"/>
  <c r="H217" i="26"/>
  <c r="H218" i="26"/>
  <c r="B240" i="31"/>
  <c r="C240" i="31"/>
  <c r="B241" i="31"/>
  <c r="C241" i="31"/>
  <c r="B242" i="31"/>
  <c r="C242" i="31"/>
  <c r="B243" i="31"/>
  <c r="C243" i="31"/>
  <c r="B244" i="31"/>
  <c r="C244" i="31"/>
  <c r="B239" i="31"/>
  <c r="C239" i="31"/>
  <c r="D203" i="31"/>
  <c r="E203" i="31"/>
  <c r="D201" i="31"/>
  <c r="E201" i="31"/>
  <c r="C236" i="31"/>
  <c r="D238" i="31"/>
  <c r="D239" i="31"/>
  <c r="E239" i="31"/>
  <c r="D240" i="31"/>
  <c r="E240" i="31"/>
  <c r="D241" i="31"/>
  <c r="E241" i="31"/>
  <c r="D242" i="31"/>
  <c r="E242" i="31"/>
  <c r="D243" i="31"/>
  <c r="E243" i="31"/>
  <c r="D244" i="31"/>
  <c r="E244" i="31"/>
  <c r="E233" i="31"/>
  <c r="D233" i="31"/>
  <c r="C233" i="31"/>
  <c r="B233" i="31"/>
  <c r="E229" i="31"/>
  <c r="D229" i="31"/>
  <c r="C229" i="31"/>
  <c r="B229" i="31"/>
  <c r="D223" i="31"/>
  <c r="C223" i="31"/>
  <c r="B223" i="31"/>
  <c r="D222" i="31"/>
  <c r="D216" i="31"/>
  <c r="C216" i="31"/>
  <c r="B216" i="31"/>
  <c r="D205" i="31"/>
  <c r="C205" i="31"/>
  <c r="B205" i="31"/>
  <c r="D169" i="31"/>
  <c r="E199" i="31"/>
  <c r="D199" i="31"/>
  <c r="C199" i="31"/>
  <c r="B199" i="31"/>
  <c r="E198" i="31"/>
  <c r="D198" i="31"/>
  <c r="C198" i="31"/>
  <c r="B198" i="31"/>
  <c r="E175" i="31"/>
  <c r="D175" i="31"/>
  <c r="C175" i="31"/>
  <c r="B175" i="31"/>
  <c r="D182" i="31"/>
  <c r="C182" i="31"/>
  <c r="B182" i="31"/>
  <c r="D177" i="31"/>
  <c r="E177" i="31"/>
  <c r="D178" i="31"/>
  <c r="E178" i="31"/>
  <c r="D179" i="31"/>
  <c r="E179" i="31"/>
  <c r="D180" i="31"/>
  <c r="E180" i="31"/>
  <c r="D181" i="31"/>
  <c r="E181" i="31"/>
  <c r="D184" i="31"/>
  <c r="E184" i="31"/>
  <c r="D185" i="31"/>
  <c r="E185" i="31"/>
  <c r="D186" i="31"/>
  <c r="E186" i="31"/>
  <c r="D187" i="31"/>
  <c r="E187" i="31"/>
  <c r="D188" i="31"/>
  <c r="E188" i="31"/>
  <c r="E192" i="31"/>
  <c r="D193" i="31"/>
  <c r="E193" i="31"/>
  <c r="E194" i="31"/>
  <c r="D196" i="31"/>
  <c r="E196" i="31"/>
  <c r="D197" i="31"/>
  <c r="E197" i="31"/>
  <c r="D202" i="31"/>
  <c r="E202" i="31"/>
  <c r="D204" i="31"/>
  <c r="E204" i="31"/>
  <c r="D207" i="31"/>
  <c r="E207" i="31"/>
  <c r="D208" i="31"/>
  <c r="D209" i="31"/>
  <c r="D210" i="31"/>
  <c r="D218" i="31"/>
  <c r="E218" i="31"/>
  <c r="D219" i="31"/>
  <c r="E219" i="31"/>
  <c r="D220" i="31"/>
  <c r="E220" i="31"/>
  <c r="D221" i="31"/>
  <c r="E221" i="31"/>
  <c r="D225" i="31"/>
  <c r="E225" i="31"/>
  <c r="D226" i="31"/>
  <c r="E226" i="31"/>
  <c r="D227" i="31"/>
  <c r="E227" i="31"/>
  <c r="D228" i="31"/>
  <c r="E228" i="31"/>
  <c r="D231" i="31"/>
  <c r="E231" i="31"/>
  <c r="D232" i="31"/>
  <c r="E232" i="31"/>
  <c r="E174" i="31"/>
  <c r="D174" i="31"/>
  <c r="D170" i="31"/>
  <c r="C170" i="31"/>
  <c r="B170" i="31"/>
  <c r="D128" i="31"/>
  <c r="E128" i="31"/>
  <c r="D129" i="31"/>
  <c r="E129" i="31"/>
  <c r="D122" i="31"/>
  <c r="E122" i="31"/>
  <c r="B56" i="31"/>
  <c r="C56" i="31"/>
  <c r="D56" i="31"/>
  <c r="E56" i="31"/>
  <c r="D31" i="31"/>
  <c r="E31" i="31"/>
  <c r="E32" i="31"/>
  <c r="D32" i="31"/>
  <c r="B29" i="31"/>
  <c r="C29" i="31"/>
  <c r="D29" i="31"/>
  <c r="E29" i="31"/>
  <c r="B17" i="31"/>
  <c r="C17" i="31"/>
  <c r="D17" i="31"/>
  <c r="C9" i="31"/>
  <c r="D11" i="31"/>
  <c r="C12" i="31"/>
  <c r="B12" i="31"/>
  <c r="D12" i="31"/>
  <c r="E12" i="31"/>
  <c r="C13" i="31"/>
  <c r="B13" i="31"/>
  <c r="D13" i="31"/>
  <c r="E13" i="31"/>
  <c r="C14" i="31"/>
  <c r="B14" i="31"/>
  <c r="D14" i="31"/>
  <c r="E14" i="31"/>
  <c r="C15" i="31"/>
  <c r="B15" i="31"/>
  <c r="D15" i="31"/>
  <c r="E15" i="31"/>
  <c r="C16" i="31"/>
  <c r="B16" i="31"/>
  <c r="D16" i="31"/>
  <c r="E16" i="31"/>
  <c r="C21" i="31"/>
  <c r="B21" i="31"/>
  <c r="D21" i="31"/>
  <c r="E21" i="31"/>
  <c r="D22" i="31"/>
  <c r="C23" i="31"/>
  <c r="B23" i="31"/>
  <c r="D23" i="31"/>
  <c r="E23" i="31"/>
  <c r="C24" i="31"/>
  <c r="B24" i="31"/>
  <c r="D24" i="31"/>
  <c r="E24" i="31"/>
  <c r="D26" i="31"/>
  <c r="E26" i="31"/>
  <c r="D27" i="31"/>
  <c r="E27" i="31"/>
  <c r="C28" i="31"/>
  <c r="B28" i="31"/>
  <c r="D28" i="31"/>
  <c r="E28" i="31"/>
  <c r="C34" i="31"/>
  <c r="D36" i="31"/>
  <c r="C37" i="31"/>
  <c r="B37" i="31"/>
  <c r="D37" i="31"/>
  <c r="E37" i="31"/>
  <c r="D38" i="31"/>
  <c r="C39" i="31"/>
  <c r="B39" i="31"/>
  <c r="D39" i="31"/>
  <c r="E39" i="31"/>
  <c r="C41" i="31"/>
  <c r="D43" i="31"/>
  <c r="C44" i="31"/>
  <c r="B44" i="31"/>
  <c r="D44" i="31"/>
  <c r="E44" i="31"/>
  <c r="D46" i="31"/>
  <c r="E46" i="31"/>
  <c r="D47" i="31"/>
  <c r="E47" i="31"/>
  <c r="D48" i="31"/>
  <c r="E48" i="31"/>
  <c r="D49" i="31"/>
  <c r="E49" i="31"/>
  <c r="C50" i="31"/>
  <c r="B50" i="31"/>
  <c r="D50" i="31"/>
  <c r="D52" i="31"/>
  <c r="E52" i="31"/>
  <c r="D53" i="31"/>
  <c r="E53" i="31"/>
  <c r="D54" i="31"/>
  <c r="E54" i="31"/>
  <c r="D55" i="31"/>
  <c r="E55" i="31"/>
  <c r="C60" i="31"/>
  <c r="B60" i="31"/>
  <c r="D60" i="31"/>
  <c r="D62" i="31"/>
  <c r="E62" i="31"/>
  <c r="D63" i="31"/>
  <c r="D64" i="31"/>
  <c r="E64" i="31"/>
  <c r="D65" i="31"/>
  <c r="D66" i="31"/>
  <c r="E66" i="31"/>
  <c r="D67" i="31"/>
  <c r="D68" i="31"/>
  <c r="E68" i="31"/>
  <c r="D69" i="31"/>
  <c r="C70" i="31"/>
  <c r="B70" i="31"/>
  <c r="D70" i="31"/>
  <c r="D72" i="31"/>
  <c r="E72" i="31"/>
  <c r="D73" i="31"/>
  <c r="E73" i="31"/>
  <c r="D74" i="31"/>
  <c r="E74" i="31"/>
  <c r="D75" i="31"/>
  <c r="E75" i="31"/>
  <c r="D76" i="31"/>
  <c r="E76" i="31"/>
  <c r="D77" i="31"/>
  <c r="E77" i="31"/>
  <c r="D78" i="31"/>
  <c r="E78" i="31"/>
  <c r="C79" i="31"/>
  <c r="B79" i="31"/>
  <c r="D79" i="31"/>
  <c r="D81" i="31"/>
  <c r="E81" i="31"/>
  <c r="D82" i="31"/>
  <c r="E82" i="31"/>
  <c r="D83" i="31"/>
  <c r="E83" i="31"/>
  <c r="D84" i="31"/>
  <c r="E84" i="31"/>
  <c r="D85" i="31"/>
  <c r="E85" i="31"/>
  <c r="D86" i="31"/>
  <c r="E86" i="31"/>
  <c r="D87" i="31"/>
  <c r="E87" i="31"/>
  <c r="D88" i="31"/>
  <c r="E88" i="31"/>
  <c r="C89" i="31"/>
  <c r="B89" i="31"/>
  <c r="D89" i="31"/>
  <c r="E89" i="31"/>
  <c r="D91" i="31"/>
  <c r="E91" i="31"/>
  <c r="D92" i="31"/>
  <c r="E92" i="31"/>
  <c r="C93" i="31"/>
  <c r="B93" i="31"/>
  <c r="D93" i="31"/>
  <c r="D95" i="31"/>
  <c r="E95" i="31"/>
  <c r="D96" i="31"/>
  <c r="E96" i="31"/>
  <c r="D97" i="31"/>
  <c r="C98" i="31"/>
  <c r="B98" i="31"/>
  <c r="D98" i="31"/>
  <c r="E98" i="31"/>
  <c r="C99" i="31"/>
  <c r="B99" i="31"/>
  <c r="D99" i="31"/>
  <c r="E99" i="31"/>
  <c r="C100" i="31"/>
  <c r="B100" i="31"/>
  <c r="D100" i="31"/>
  <c r="E100" i="31"/>
  <c r="D102" i="31"/>
  <c r="E102" i="31"/>
  <c r="D103" i="31"/>
  <c r="E103" i="31"/>
  <c r="D104" i="31"/>
  <c r="E104" i="31"/>
  <c r="D105" i="31"/>
  <c r="E105" i="31"/>
  <c r="D106" i="31"/>
  <c r="E106" i="31"/>
  <c r="D107" i="31"/>
  <c r="E107" i="31"/>
  <c r="C108" i="31"/>
  <c r="B108" i="31"/>
  <c r="D108" i="31"/>
  <c r="D110" i="31"/>
  <c r="E110" i="31"/>
  <c r="D111" i="31"/>
  <c r="E111" i="31"/>
  <c r="D112" i="31"/>
  <c r="E112" i="31"/>
  <c r="D113" i="31"/>
  <c r="E113" i="31"/>
  <c r="D114" i="31"/>
  <c r="E114" i="31"/>
  <c r="C115" i="31"/>
  <c r="B115" i="31"/>
  <c r="D115" i="31"/>
  <c r="E115" i="31"/>
  <c r="D117" i="31"/>
  <c r="E117" i="31"/>
  <c r="D118" i="31"/>
  <c r="E118" i="31"/>
  <c r="D119" i="31"/>
  <c r="C120" i="31"/>
  <c r="B120" i="31"/>
  <c r="D120" i="31"/>
  <c r="D123" i="31"/>
  <c r="E123" i="31"/>
  <c r="D124" i="31"/>
  <c r="E124" i="31"/>
  <c r="D125" i="31"/>
  <c r="E125" i="31"/>
  <c r="D126" i="31"/>
  <c r="E126" i="31"/>
  <c r="D127" i="31"/>
  <c r="E127" i="31"/>
  <c r="C130" i="31"/>
  <c r="B130" i="31"/>
  <c r="D130" i="31"/>
  <c r="D132" i="31"/>
  <c r="E132" i="31"/>
  <c r="D133" i="31"/>
  <c r="E133" i="31"/>
  <c r="D134" i="31"/>
  <c r="E134" i="31"/>
  <c r="D135" i="31"/>
  <c r="E135" i="31"/>
  <c r="C137" i="31"/>
  <c r="D139" i="31"/>
  <c r="C140" i="31"/>
  <c r="B140" i="31"/>
  <c r="D140" i="31"/>
  <c r="D142" i="31"/>
  <c r="E142" i="31"/>
  <c r="D143" i="31"/>
  <c r="E143" i="31"/>
  <c r="D144" i="31"/>
  <c r="E144" i="31"/>
  <c r="D145" i="31"/>
  <c r="E145" i="31"/>
  <c r="C146" i="31"/>
  <c r="B146" i="31"/>
  <c r="D146" i="31"/>
  <c r="E146" i="31"/>
  <c r="D148" i="31"/>
  <c r="E148" i="31"/>
  <c r="D149" i="31"/>
  <c r="E149" i="31"/>
  <c r="D150" i="31"/>
  <c r="E150" i="31"/>
  <c r="D151" i="31"/>
  <c r="E151" i="31"/>
  <c r="D152" i="31"/>
  <c r="E152" i="31"/>
  <c r="D153" i="31"/>
  <c r="E153" i="31"/>
  <c r="C154" i="31"/>
  <c r="B154" i="31"/>
  <c r="D154" i="31"/>
  <c r="E154" i="31"/>
  <c r="D156" i="31"/>
  <c r="E156" i="31"/>
  <c r="D157" i="31"/>
  <c r="E157" i="31"/>
  <c r="D158" i="31"/>
  <c r="E158" i="31"/>
  <c r="D159" i="31"/>
  <c r="E159" i="31"/>
  <c r="D160" i="31"/>
  <c r="E160" i="31"/>
  <c r="D161" i="31"/>
  <c r="E161" i="31"/>
  <c r="D162" i="31"/>
  <c r="E162" i="31"/>
  <c r="D163" i="31"/>
  <c r="E163" i="31"/>
  <c r="D164" i="31"/>
  <c r="E164" i="31"/>
  <c r="C165" i="31"/>
  <c r="B165" i="31"/>
  <c r="D165" i="31"/>
  <c r="E165" i="31"/>
  <c r="C167" i="31"/>
  <c r="E223" i="31" l="1"/>
  <c r="E205" i="31"/>
  <c r="E182" i="31"/>
  <c r="E170" i="31"/>
  <c r="E130" i="31"/>
  <c r="E120" i="31"/>
  <c r="E108" i="31"/>
  <c r="E93" i="31"/>
  <c r="E70" i="31"/>
  <c r="E60" i="31"/>
  <c r="H32" i="26"/>
  <c r="G37" i="26" s="1"/>
  <c r="G35" i="26"/>
  <c r="H210" i="26"/>
  <c r="L240" i="31" s="1"/>
  <c r="L243" i="31"/>
  <c r="E140" i="31"/>
  <c r="E79" i="31"/>
  <c r="E50" i="31"/>
  <c r="E17" i="31"/>
  <c r="E216" i="31"/>
  <c r="H122" i="26"/>
  <c r="G130" i="26" s="1"/>
  <c r="H149" i="26"/>
  <c r="H10" i="26"/>
  <c r="G23" i="26" s="1"/>
  <c r="H39" i="26"/>
  <c r="G88" i="26" s="1"/>
  <c r="L244" i="31"/>
  <c r="G178" i="26" l="1"/>
  <c r="G193" i="26"/>
  <c r="K216" i="31" s="1"/>
  <c r="K146" i="31"/>
  <c r="L146" i="31"/>
  <c r="G27" i="26"/>
  <c r="G137" i="26"/>
  <c r="G47" i="26"/>
  <c r="L50" i="31" s="1"/>
  <c r="G16" i="26"/>
  <c r="G103" i="26"/>
  <c r="G21" i="26"/>
  <c r="G152" i="26"/>
  <c r="G55" i="26"/>
  <c r="L60" i="31" s="1"/>
  <c r="G14" i="26"/>
  <c r="G162" i="26"/>
  <c r="G81" i="26"/>
  <c r="G15" i="26"/>
  <c r="G107" i="26"/>
  <c r="G199" i="26"/>
  <c r="K223" i="31" s="1"/>
  <c r="G90" i="26"/>
  <c r="L100" i="31" s="1"/>
  <c r="G13" i="26"/>
  <c r="G125" i="26"/>
  <c r="G18" i="26"/>
  <c r="G147" i="26"/>
  <c r="L165" i="31" s="1"/>
  <c r="G52" i="26"/>
  <c r="L56" i="31" s="1"/>
  <c r="L241" i="31"/>
  <c r="G204" i="26"/>
  <c r="G89" i="26"/>
  <c r="G28" i="26"/>
  <c r="G156" i="26"/>
  <c r="G64" i="26"/>
  <c r="G17" i="26"/>
  <c r="G97" i="26"/>
  <c r="G207" i="26"/>
  <c r="G116" i="26"/>
  <c r="L130" i="31" s="1"/>
  <c r="L242" i="31"/>
  <c r="G177" i="26"/>
  <c r="G72" i="26"/>
  <c r="K79" i="31" s="1"/>
  <c r="G24" i="26"/>
  <c r="G42" i="26"/>
  <c r="K44" i="31" s="1"/>
  <c r="G84" i="26"/>
  <c r="G183" i="26"/>
  <c r="K205" i="31" s="1"/>
  <c r="K100" i="31"/>
  <c r="K60" i="31"/>
  <c r="K50" i="31"/>
  <c r="L39" i="31"/>
  <c r="K39" i="31"/>
  <c r="K37" i="31"/>
  <c r="L37" i="31"/>
  <c r="K34" i="31" l="1"/>
  <c r="L216" i="31"/>
  <c r="L34" i="31"/>
  <c r="L205" i="31"/>
  <c r="K165" i="31"/>
  <c r="L44" i="31"/>
  <c r="K130" i="31"/>
  <c r="L236" i="31"/>
  <c r="K56" i="31"/>
  <c r="L79" i="31"/>
  <c r="L223" i="31"/>
  <c r="K24" i="31"/>
  <c r="L24" i="31"/>
  <c r="K170" i="31"/>
  <c r="L170" i="31"/>
  <c r="K89" i="31"/>
  <c r="L89" i="31"/>
  <c r="K29" i="31"/>
  <c r="L29" i="31"/>
  <c r="L108" i="31"/>
  <c r="K108" i="31"/>
  <c r="L198" i="31"/>
  <c r="K198" i="31"/>
  <c r="K140" i="31"/>
  <c r="L140" i="31"/>
  <c r="K70" i="31"/>
  <c r="L70" i="31"/>
  <c r="L12" i="31"/>
  <c r="K12" i="31"/>
  <c r="K13" i="31"/>
  <c r="L13" i="31"/>
  <c r="L98" i="31"/>
  <c r="K98" i="31"/>
  <c r="K199" i="31"/>
  <c r="L199" i="31"/>
  <c r="L15" i="31"/>
  <c r="K15" i="31"/>
  <c r="L175" i="31"/>
  <c r="K175" i="31"/>
  <c r="L233" i="31"/>
  <c r="K233" i="31"/>
  <c r="K93" i="31"/>
  <c r="L93" i="31"/>
  <c r="L21" i="31"/>
  <c r="K21" i="31"/>
  <c r="L23" i="31"/>
  <c r="K23" i="31"/>
  <c r="K115" i="31"/>
  <c r="L115" i="31"/>
  <c r="K120" i="31"/>
  <c r="L120" i="31"/>
  <c r="K17" i="31"/>
  <c r="L17" i="31"/>
  <c r="K154" i="31"/>
  <c r="L154" i="31"/>
  <c r="K99" i="31"/>
  <c r="L99" i="31"/>
  <c r="K182" i="31"/>
  <c r="L182" i="31"/>
  <c r="K229" i="31"/>
  <c r="L229" i="31"/>
  <c r="L14" i="31"/>
  <c r="K14" i="31"/>
  <c r="L16" i="31"/>
  <c r="K16" i="31"/>
  <c r="L137" i="31" l="1"/>
  <c r="L167" i="31"/>
  <c r="K167" i="31"/>
  <c r="K137" i="31"/>
  <c r="L41" i="31"/>
  <c r="K41" i="31"/>
  <c r="K28" i="31"/>
  <c r="K9" i="31" s="1"/>
  <c r="L28" i="31"/>
  <c r="L9" i="31" s="1"/>
  <c r="L7" i="31" l="1"/>
</calcChain>
</file>

<file path=xl/sharedStrings.xml><?xml version="1.0" encoding="utf-8"?>
<sst xmlns="http://schemas.openxmlformats.org/spreadsheetml/2006/main" count="358" uniqueCount="272">
  <si>
    <t>Ökologische Qualität</t>
  </si>
  <si>
    <t>Risiken für die lokale Umwelt</t>
  </si>
  <si>
    <t>Flächeninanspruchnahme</t>
  </si>
  <si>
    <t>Ökonomische Qualität</t>
  </si>
  <si>
    <t>Lebenszykluskosten</t>
  </si>
  <si>
    <t>Wertentwicklung</t>
  </si>
  <si>
    <t>Gesundheit, Behaglichkeit und Nutzerzufriedenheit</t>
  </si>
  <si>
    <t>Akustischer Komfort</t>
  </si>
  <si>
    <t>Visueller Komfort</t>
  </si>
  <si>
    <t>Sicherheit und Störfallrisiken</t>
  </si>
  <si>
    <t>Funktionalität</t>
  </si>
  <si>
    <t>Barrierefreiheit</t>
  </si>
  <si>
    <t>Flächeneffizienz</t>
  </si>
  <si>
    <t>Fahrradkomfort</t>
  </si>
  <si>
    <t>Technische Qualität</t>
  </si>
  <si>
    <t>Prozessqualität</t>
  </si>
  <si>
    <t>Drittverwendungsfähigkeit</t>
  </si>
  <si>
    <t>Zugänglichkeit</t>
  </si>
  <si>
    <t>Sicherung der Gestaltungsqualität</t>
  </si>
  <si>
    <t>Soziokulturelle und funktionale Qualität</t>
  </si>
  <si>
    <t>Rückbau, Trennung und Verwertung</t>
  </si>
  <si>
    <t>Thermischer Komfort im Winter</t>
  </si>
  <si>
    <t>Thermischer Komfort im Sommer</t>
  </si>
  <si>
    <t>Einflussnahme des Nutzers</t>
  </si>
  <si>
    <t>Aufenthaltsmerkmale im Außenraum</t>
  </si>
  <si>
    <t>Umnutzungsfähigkeit</t>
  </si>
  <si>
    <t xml:space="preserve">Kunst am Bau </t>
  </si>
  <si>
    <t xml:space="preserve">Schallschutz </t>
  </si>
  <si>
    <t xml:space="preserve"> 4.1.4</t>
  </si>
  <si>
    <t>Nachhaltigkeitskriterien</t>
  </si>
  <si>
    <t>Zielwert</t>
  </si>
  <si>
    <t>Maximum</t>
  </si>
  <si>
    <t xml:space="preserve"> 1.1.1</t>
  </si>
  <si>
    <t xml:space="preserve"> 1.1.2</t>
  </si>
  <si>
    <t xml:space="preserve"> 1.1.3</t>
  </si>
  <si>
    <t xml:space="preserve"> 1.1.4</t>
  </si>
  <si>
    <t xml:space="preserve"> 1.1.5</t>
  </si>
  <si>
    <t xml:space="preserve"> 1.1.6</t>
  </si>
  <si>
    <t xml:space="preserve"> 1.1.7</t>
  </si>
  <si>
    <t>Nachhaltige Materialgewinnung / Holz</t>
  </si>
  <si>
    <t>Ressourceninanspruchnahme</t>
  </si>
  <si>
    <t xml:space="preserve"> 1.2.1</t>
  </si>
  <si>
    <t xml:space="preserve"> 1.2.2</t>
  </si>
  <si>
    <t>Gesamtenergiebedarf</t>
  </si>
  <si>
    <t>Anteil erneuerbarer Primärenergie</t>
  </si>
  <si>
    <t xml:space="preserve"> 1.2.4</t>
  </si>
  <si>
    <t xml:space="preserve"> 2.1.1</t>
  </si>
  <si>
    <t xml:space="preserve"> 2.2.1</t>
  </si>
  <si>
    <t xml:space="preserve"> 3.1.1</t>
  </si>
  <si>
    <t>Operative Temperatur</t>
  </si>
  <si>
    <t>Zugluft</t>
  </si>
  <si>
    <t>Stahlungstemperaturasymmetrie und Fußbodentemperatur</t>
  </si>
  <si>
    <t>Relative Luftfeuchte</t>
  </si>
  <si>
    <t xml:space="preserve"> 3.1.2</t>
  </si>
  <si>
    <t xml:space="preserve"> 3.1.4</t>
  </si>
  <si>
    <t>Einzel- und Mehrpersonenbüros bis 40 m²</t>
  </si>
  <si>
    <t>Mehrpersonenbüros</t>
  </si>
  <si>
    <t>Besprechungsräume</t>
  </si>
  <si>
    <t>Kantinen über 50 m²</t>
  </si>
  <si>
    <t xml:space="preserve"> 3.1.5</t>
  </si>
  <si>
    <t>Tageslichtverfügbarkeit Gesamtgebäude</t>
  </si>
  <si>
    <t>Tageslichtverfügbarkeit ständige Arbeitsplätze</t>
  </si>
  <si>
    <t>Blendfreiheit Tageslicht</t>
  </si>
  <si>
    <t>Blendfreiheit  Kunstlicht</t>
  </si>
  <si>
    <t>Lichtverteilung</t>
  </si>
  <si>
    <t>Farbwiedergabe</t>
  </si>
  <si>
    <t xml:space="preserve"> 3.1.6</t>
  </si>
  <si>
    <t>Lüftung</t>
  </si>
  <si>
    <t>Sonnenschutz</t>
  </si>
  <si>
    <t>Blendschutz</t>
  </si>
  <si>
    <t>Temperaturen während der Heizperiode</t>
  </si>
  <si>
    <t>Temperaturen außerhalb der Heizperiode</t>
  </si>
  <si>
    <t>Steuerung von Tageslicht</t>
  </si>
  <si>
    <t>Bedienfreundlichkeit</t>
  </si>
  <si>
    <t xml:space="preserve"> 3.1.7</t>
  </si>
  <si>
    <t>Anzahl der Sitzmöglichkeiten im Außenbereich</t>
  </si>
  <si>
    <t xml:space="preserve"> 3.1.8</t>
  </si>
  <si>
    <t>Subjektives Sicherheitsempfinden und Schutz vor Übergriffen</t>
  </si>
  <si>
    <t>Reduktion des Schadensausmaßes im Fall von Schadensereignissen</t>
  </si>
  <si>
    <t xml:space="preserve"> 3.2.1</t>
  </si>
  <si>
    <t xml:space="preserve"> 3.2.2</t>
  </si>
  <si>
    <t xml:space="preserve"> 3.2.3</t>
  </si>
  <si>
    <t>Lichte Raumhöhe</t>
  </si>
  <si>
    <t>Gebäudetiefe</t>
  </si>
  <si>
    <t>Vertikale Erschließung</t>
  </si>
  <si>
    <t>Grundrisse</t>
  </si>
  <si>
    <t>Konstruktion</t>
  </si>
  <si>
    <t>Technische Ausstattung</t>
  </si>
  <si>
    <t xml:space="preserve"> 3.2.4</t>
  </si>
  <si>
    <t>Grundsätzliche Zugänglichkeit des Gebäudes</t>
  </si>
  <si>
    <t>Öffnung der Außenanlagen für die Öffentlichkeit</t>
  </si>
  <si>
    <t>Öffnung gebäudeinterner Einrichtungen für die Öffentlichkeit</t>
  </si>
  <si>
    <t xml:space="preserve">Möglichkeit der Anmietung von Räumlichkeiten </t>
  </si>
  <si>
    <t>Nutzungsvielfalt der öffentlich zugänglichen Bereiche</t>
  </si>
  <si>
    <t xml:space="preserve"> 3.2.5</t>
  </si>
  <si>
    <t>Anzahl der Fahrradstellplätze</t>
  </si>
  <si>
    <t xml:space="preserve"> 3.3.1</t>
  </si>
  <si>
    <t>Gestalterische und städtebauliche Qualität</t>
  </si>
  <si>
    <t>Wettbewerbsverfahren</t>
  </si>
  <si>
    <t>Ausführung des Entwurfs eines der Preisträger</t>
  </si>
  <si>
    <t>Beauftragung des Planungsteams</t>
  </si>
  <si>
    <t>Auszeichnung mit einem Architekturpreis</t>
  </si>
  <si>
    <t>Unabhängiges Expertengremium</t>
  </si>
  <si>
    <t>Sonderfall Mindestanforderung</t>
  </si>
  <si>
    <t xml:space="preserve"> 3.3.2</t>
  </si>
  <si>
    <t>Mindestanforderung</t>
  </si>
  <si>
    <t>Bereitstellung von Mitteln im Rahmen der Bauaufgabe</t>
  </si>
  <si>
    <t>Umsetzung des BMVBS-Leitfadens Kunst am Bau</t>
  </si>
  <si>
    <t>Öffentlichkeitsarbeit, Rezeption  der Kunst am Bau</t>
  </si>
  <si>
    <t xml:space="preserve"> 4.1.1</t>
  </si>
  <si>
    <t>Luftschallschutz gegen Außenlärm</t>
  </si>
  <si>
    <t>Luftschallschutz gegenüber fremden Arbeitsräumen und eigenen Arbeitsbereichen</t>
  </si>
  <si>
    <t>Trittschallschutz gegenüber fremden Arbeitsräumen und eigenen Arbeitsbereichen</t>
  </si>
  <si>
    <t>Schallschutz gegenüber haustechnischen Anlagen</t>
  </si>
  <si>
    <t xml:space="preserve"> 4.1.2</t>
  </si>
  <si>
    <t xml:space="preserve">Wärme- und Tauwasserschutz </t>
  </si>
  <si>
    <t>Mittlere Wärmeduchgangskoeffizienten</t>
  </si>
  <si>
    <t>Wärmebrückenzuschlag</t>
  </si>
  <si>
    <t>Klassen der Luftdurchlässigkeit (Fugendurchlässigkeit)</t>
  </si>
  <si>
    <t>Tauwasserbildung</t>
  </si>
  <si>
    <t>Luftwechsel</t>
  </si>
  <si>
    <t xml:space="preserve"> 4.1.3</t>
  </si>
  <si>
    <t>Reinigung und Instandhaltung</t>
  </si>
  <si>
    <t>Tragkonstruktion</t>
  </si>
  <si>
    <t>Zugänglichkeit der Außenglasflächen</t>
  </si>
  <si>
    <t>Außenbauteile</t>
  </si>
  <si>
    <t>Bodenbelag</t>
  </si>
  <si>
    <t>Schmutzfangzone</t>
  </si>
  <si>
    <t>Fußbodenleisten</t>
  </si>
  <si>
    <t>Hindernisfreie Grundrissgestaltung</t>
  </si>
  <si>
    <t>Einbauten</t>
  </si>
  <si>
    <t xml:space="preserve">Zugänglichkeit der Innenglasflächen </t>
  </si>
  <si>
    <t>x</t>
  </si>
  <si>
    <t>o</t>
  </si>
  <si>
    <t>Punktzahl</t>
  </si>
  <si>
    <t>Wirkungen auf die globale und lokale  Umwelt</t>
  </si>
  <si>
    <t xml:space="preserve">NF Einzel- und Mehrpersonenbüros bis 40 m² </t>
  </si>
  <si>
    <t>NF Mehrpersonenbüros</t>
  </si>
  <si>
    <t>NF Besprechungsräume</t>
  </si>
  <si>
    <t>NF Kantinen über 50 m²</t>
  </si>
  <si>
    <t>Nachweis de Sichtverbindung außen</t>
  </si>
  <si>
    <t>Steuerung von  Kunstlicht</t>
  </si>
  <si>
    <t xml:space="preserve"> Ausstattungsmerkmale</t>
  </si>
  <si>
    <t>Qualitative Anfoorderungen</t>
  </si>
  <si>
    <t>technische Ausführung</t>
  </si>
  <si>
    <t>Sonneneintragswert</t>
  </si>
  <si>
    <t xml:space="preserve">Bewertung
</t>
  </si>
  <si>
    <t>Gesamterfüllungsgrad</t>
  </si>
  <si>
    <t>Soll</t>
  </si>
  <si>
    <t>Erfüllt / nicht erfüllt</t>
  </si>
  <si>
    <t>Punkt-</t>
  </si>
  <si>
    <t>zahl</t>
  </si>
  <si>
    <t>max-imale Punkt-zahl</t>
  </si>
  <si>
    <t xml:space="preserve">Punkt-zahl
</t>
  </si>
  <si>
    <t>Gesamt-bewertung</t>
  </si>
  <si>
    <t>pauschale Bewertung des Kriteriums:</t>
  </si>
  <si>
    <t>Gewich-tung
Gesamtbe-wertung</t>
  </si>
  <si>
    <t>Stand:</t>
  </si>
  <si>
    <t>Bemerkung</t>
  </si>
  <si>
    <t>Qualität</t>
  </si>
  <si>
    <t>Projektnummer</t>
  </si>
  <si>
    <t>Projektname</t>
  </si>
  <si>
    <t>Bewertungssystem Nachhaltiges Bauen (BNB) - Systemvariante Büro- und Verwaltungsgebäude</t>
  </si>
  <si>
    <t>1.2.3</t>
  </si>
  <si>
    <t>3.1.3</t>
  </si>
  <si>
    <t>BK</t>
  </si>
  <si>
    <t>Planung</t>
  </si>
  <si>
    <t xml:space="preserve"> 5.1.1</t>
  </si>
  <si>
    <t>Projektvorbereitung</t>
  </si>
  <si>
    <t>Bedarfsplanung oder vergleichbare Planung</t>
  </si>
  <si>
    <t>Zielvereinbarung</t>
  </si>
  <si>
    <t xml:space="preserve"> 5.1.2</t>
  </si>
  <si>
    <t>Integrale Planung</t>
  </si>
  <si>
    <t>Integrales Planungsteam</t>
  </si>
  <si>
    <t>Qualifikation des Planungsteams</t>
  </si>
  <si>
    <t>Integraler Planungsprozess</t>
  </si>
  <si>
    <t>Nutzerbeteiligung</t>
  </si>
  <si>
    <t>Öffentlichkeitsbeteiligung</t>
  </si>
  <si>
    <t xml:space="preserve"> 5.1.3</t>
  </si>
  <si>
    <t>Komplexität und Optimierung der Planung</t>
  </si>
  <si>
    <t>SiGe-Plan</t>
  </si>
  <si>
    <t>Energiekonzept</t>
  </si>
  <si>
    <t>Messkonzept</t>
  </si>
  <si>
    <t>Wasserkonzept</t>
  </si>
  <si>
    <t>Abfallkonzept</t>
  </si>
  <si>
    <t>Tages- / Kunstlichtoptimierung</t>
  </si>
  <si>
    <t>Konzept zur Sicherung der Reinigungs- und Instandhaltungsfreundlichkeit</t>
  </si>
  <si>
    <t>Konzept zur Unterstützung der Umbaubarkeit, Rückbaubarkeit und Recyclingfreundlichkeit</t>
  </si>
  <si>
    <t>Prüfung der Planungsunterlagen durch unabhängige Dritte</t>
  </si>
  <si>
    <t>Durchführung von Variantenvergleichen</t>
  </si>
  <si>
    <t xml:space="preserve"> 5.1.4</t>
  </si>
  <si>
    <t>Ausschreibung und Vergabe</t>
  </si>
  <si>
    <t xml:space="preserve"> 5.1.5</t>
  </si>
  <si>
    <t>Vorraussetzungen für eine optimale Bewirtschaftung</t>
  </si>
  <si>
    <t>Erstellung einer Objektdokumentation / Gebäudepass</t>
  </si>
  <si>
    <t>Erstellung von Wartungs-, Inspektions-, Betriebs-, und Pflegeanleitungen</t>
  </si>
  <si>
    <t>Anpassung der Pläne und Berechnungen an das realisierte Gebäude</t>
  </si>
  <si>
    <t>Erstellung eines Nutzerhandbuches</t>
  </si>
  <si>
    <t>Bauausführung</t>
  </si>
  <si>
    <t xml:space="preserve"> 5.2.1</t>
  </si>
  <si>
    <t>Baustelle / Bauprozess</t>
  </si>
  <si>
    <t>Abfallarme Baustelle</t>
  </si>
  <si>
    <t>Lärmarme Baustelle</t>
  </si>
  <si>
    <t>Staubarme Baustelle</t>
  </si>
  <si>
    <t>Bodenschutz auf der Baustelle</t>
  </si>
  <si>
    <t xml:space="preserve"> 5.2.2</t>
  </si>
  <si>
    <t>Qualitätssicherung der Bauausführung</t>
  </si>
  <si>
    <t>Dokumentation der verwendeten Materialien, Hilfsstoffe und Sicherheitsdatenblätter</t>
  </si>
  <si>
    <t>Messungen zur Qualitätskontrolle</t>
  </si>
  <si>
    <t xml:space="preserve"> 5.2.3</t>
  </si>
  <si>
    <t>Systematische Inbetriebnahme</t>
  </si>
  <si>
    <t>Standortmerkmale</t>
  </si>
  <si>
    <t xml:space="preserve"> 6.1.1</t>
  </si>
  <si>
    <t>Risiken am Mikrostandort</t>
  </si>
  <si>
    <t>--</t>
  </si>
  <si>
    <t xml:space="preserve"> 6.1.2</t>
  </si>
  <si>
    <t>Verhältnisse am Mikrostandort</t>
  </si>
  <si>
    <t xml:space="preserve"> 6.1.3</t>
  </si>
  <si>
    <t>Quartiersmerkmale</t>
  </si>
  <si>
    <t xml:space="preserve"> 6.1.4</t>
  </si>
  <si>
    <t>Verkehrsanbindung</t>
  </si>
  <si>
    <t xml:space="preserve"> 6.1.5</t>
  </si>
  <si>
    <t>Nähe zu nutzungsrelevanten Einrichtungen</t>
  </si>
  <si>
    <t xml:space="preserve"> 6.1.6</t>
  </si>
  <si>
    <t>Anliegende Medien / Erschließung</t>
  </si>
  <si>
    <t>Treibhauspotenzial (GWP)</t>
  </si>
  <si>
    <t>Ozonschichtabbaupotenzial (ODP)</t>
  </si>
  <si>
    <t>Ozonbildungspotenzial (POCP)</t>
  </si>
  <si>
    <t>Versauerungspotenzial (AP)</t>
  </si>
  <si>
    <t>Überdüngungspotenzial (EP)</t>
  </si>
  <si>
    <t>Trinkwasserbedarf und Abwasseraufkommen</t>
  </si>
  <si>
    <t>Risiken aus der Neusubstanz</t>
  </si>
  <si>
    <t>Risiken aus der Altsubstanz</t>
  </si>
  <si>
    <t>Gebäudebezogene Kosten im Lebenszyklus</t>
  </si>
  <si>
    <t>Innenraumhygiene</t>
  </si>
  <si>
    <t>Flüchtige organische Stoffe (VOC) und Formaldehyd</t>
  </si>
  <si>
    <t>Personenbezogene Lüftungsrate</t>
  </si>
  <si>
    <t xml:space="preserve">Veränderung der Flächeninanspruchnahme </t>
  </si>
  <si>
    <t>Ausgleichsmaßnahmen und Flächenrecycling</t>
  </si>
  <si>
    <t>Denkmalpflege und Denkmalschutz</t>
  </si>
  <si>
    <t>Ver- und Entsiegelungskonzept</t>
  </si>
  <si>
    <t xml:space="preserve"> 5.1.6</t>
  </si>
  <si>
    <t xml:space="preserve"> 5.1.7</t>
  </si>
  <si>
    <t>Bestandsanalyse</t>
  </si>
  <si>
    <t>Technische Arbeitsschutzbedingungen</t>
  </si>
  <si>
    <t>Planung des Rückbaus</t>
  </si>
  <si>
    <t>Selektiver Rückbau</t>
  </si>
  <si>
    <t>Prüfen auf Abfalltrennung und Entsorgung</t>
  </si>
  <si>
    <t>Rückbaumaßnahmen</t>
  </si>
  <si>
    <t>Architektenwettbewerb</t>
  </si>
  <si>
    <r>
      <t>Primärenergiebedarf nicht erneuerbar (PE</t>
    </r>
    <r>
      <rPr>
        <b/>
        <vertAlign val="subscript"/>
        <sz val="9"/>
        <rFont val="BundesSerif Regular"/>
        <family val="1"/>
      </rPr>
      <t>ne</t>
    </r>
    <r>
      <rPr>
        <b/>
        <sz val="9"/>
        <rFont val="BundesSerif Regular"/>
        <family val="1"/>
      </rPr>
      <t>)</t>
    </r>
  </si>
  <si>
    <r>
      <t>Gesamtprimärenergiebedarf (PE</t>
    </r>
    <r>
      <rPr>
        <b/>
        <vertAlign val="subscript"/>
        <sz val="9"/>
        <rFont val="BundesSerif Regular"/>
        <family val="1"/>
      </rPr>
      <t>ges</t>
    </r>
    <r>
      <rPr>
        <b/>
        <sz val="9"/>
        <rFont val="BundesSerif Regular"/>
        <family val="1"/>
      </rPr>
      <t>) u. Anteil erneuerbare Primärenergie (PE</t>
    </r>
    <r>
      <rPr>
        <b/>
        <vertAlign val="subscript"/>
        <sz val="9"/>
        <rFont val="BundesSerif Regular"/>
        <family val="1"/>
      </rPr>
      <t>e</t>
    </r>
    <r>
      <rPr>
        <b/>
        <sz val="9"/>
        <rFont val="BundesSerif Regular"/>
        <family val="1"/>
      </rPr>
      <t>)</t>
    </r>
  </si>
  <si>
    <t>BN_2011</t>
  </si>
  <si>
    <t>Bedeutungsfaktor</t>
  </si>
  <si>
    <t>Gewichtung Einzelkriterien
Gesamtbewertung</t>
  </si>
  <si>
    <t>Gewichtung Hauptkriteriengruppen Gesamtbewertung</t>
  </si>
  <si>
    <t>BNB-Modul Komplettmodernisierung</t>
  </si>
  <si>
    <t>BNB-Modul Komplettmodernisierung (BNB_BK) - Version 2013_3 - Gewichtung und Bedeutungsfaktoren</t>
  </si>
  <si>
    <t>Fortentwicklung der gestalterischen und städtebaulichen Qualität des Bestandsgebäudes</t>
  </si>
  <si>
    <t>Konzept zur Vermeidung von Umwelt- und Gesundheitsrisiken aus Bauprodukten</t>
  </si>
  <si>
    <t>Lüftungskonzept</t>
  </si>
  <si>
    <t>Sonstige Konzepte zum Nachhaltigen Bauen</t>
  </si>
  <si>
    <t>Baudiagnose Energetische Qualität</t>
  </si>
  <si>
    <t>Baudiagnose Feuchte- und Salzbelastungen</t>
  </si>
  <si>
    <t>Baudiagnose Schadstoffe</t>
  </si>
  <si>
    <t>Baudiagnose Tragwerk</t>
  </si>
  <si>
    <t>Bestandsaufnahme Exposition</t>
  </si>
  <si>
    <t>Bestandsaufnahme Bau- und Nutzungsgeschichte</t>
  </si>
  <si>
    <t>Bestandsaufnahme Geometrie</t>
  </si>
  <si>
    <t>Bestandsaufnahme Baukonstruktion und Baustoffe</t>
  </si>
  <si>
    <t>Bestandsaufnahme Haustechnik</t>
  </si>
  <si>
    <t>BNB-Modul Komplettmodernisierung (BNB_BK) - Version 2013_3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</si>
</sst>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%"/>
    <numFmt numFmtId="166" formatCode="0.000%"/>
    <numFmt numFmtId="167" formatCode="#,##0.0&quot;m²&quot;"/>
    <numFmt numFmtId="168" formatCode="#,##0.0\ &quot;m²&quot;"/>
  </numFmts>
  <fonts count="5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sz val="13"/>
      <color indexed="8"/>
      <name val="Neue Demos Tab"/>
    </font>
    <font>
      <sz val="13"/>
      <name val="Neue Demos Tab"/>
    </font>
    <font>
      <sz val="11"/>
      <color indexed="8"/>
      <name val="Neue Demos Tab"/>
    </font>
    <font>
      <b/>
      <sz val="20"/>
      <name val="Neue Demos Tab"/>
    </font>
    <font>
      <b/>
      <sz val="10"/>
      <name val="Neue Demos Tab"/>
    </font>
    <font>
      <b/>
      <sz val="12"/>
      <color indexed="9"/>
      <name val="Neue Demos Tab"/>
    </font>
    <font>
      <sz val="9"/>
      <name val="Neue Demos Tab"/>
    </font>
    <font>
      <b/>
      <sz val="9"/>
      <name val="Neue Demos Tab"/>
    </font>
    <font>
      <sz val="10"/>
      <name val="Neue Demos Tab"/>
    </font>
    <font>
      <sz val="11"/>
      <name val="Neue Demos Tab"/>
    </font>
    <font>
      <b/>
      <sz val="9"/>
      <color indexed="8"/>
      <name val="Neue Demos Tab"/>
    </font>
    <font>
      <sz val="8"/>
      <name val="Calibri"/>
      <family val="2"/>
    </font>
    <font>
      <b/>
      <sz val="16"/>
      <name val="Neue Demos Tab"/>
    </font>
    <font>
      <sz val="10"/>
      <color indexed="8"/>
      <name val="Neue Demos Tab"/>
    </font>
    <font>
      <b/>
      <sz val="18"/>
      <name val="Neue Demos Tab"/>
    </font>
    <font>
      <b/>
      <sz val="11"/>
      <name val="Neue Demos Tab"/>
    </font>
    <font>
      <b/>
      <sz val="10"/>
      <color indexed="9"/>
      <name val="Neue Demos Tab"/>
    </font>
    <font>
      <sz val="9"/>
      <color indexed="9"/>
      <name val="Neue Demos Tab"/>
    </font>
    <font>
      <sz val="9"/>
      <color indexed="8"/>
      <name val="Neue Demos Tab"/>
    </font>
    <font>
      <b/>
      <sz val="10"/>
      <color indexed="8"/>
      <name val="Neue Demos Tab"/>
    </font>
    <font>
      <sz val="8"/>
      <name val="Neue Demos Tab"/>
    </font>
    <font>
      <b/>
      <u/>
      <sz val="10"/>
      <color indexed="9"/>
      <name val="Neue Demos Tab"/>
    </font>
    <font>
      <i/>
      <sz val="8"/>
      <color indexed="12"/>
      <name val="Neue Demos Tab"/>
    </font>
    <font>
      <i/>
      <sz val="10"/>
      <color indexed="12"/>
      <name val="Neue Demos Tab"/>
    </font>
    <font>
      <b/>
      <sz val="14"/>
      <name val="Neue Demos Tab"/>
    </font>
    <font>
      <sz val="14"/>
      <color indexed="8"/>
      <name val="Neue Demos Tab"/>
    </font>
    <font>
      <sz val="11"/>
      <color rgb="FF006100"/>
      <name val="Calibri"/>
      <family val="2"/>
      <scheme val="minor"/>
    </font>
    <font>
      <sz val="10"/>
      <color rgb="FF000000"/>
      <name val="Neue Demos"/>
    </font>
    <font>
      <b/>
      <sz val="16"/>
      <name val="BundesSerif Regular"/>
      <family val="1"/>
    </font>
    <font>
      <sz val="9"/>
      <name val="BundesSerif Regular"/>
      <family val="1"/>
    </font>
    <font>
      <b/>
      <sz val="10"/>
      <name val="BundesSerif Regular"/>
      <family val="1"/>
    </font>
    <font>
      <sz val="11"/>
      <color indexed="8"/>
      <name val="BundesSerif Regular"/>
      <family val="1"/>
    </font>
    <font>
      <sz val="10"/>
      <name val="BundesSerif Regular"/>
      <family val="1"/>
    </font>
    <font>
      <b/>
      <sz val="10"/>
      <color indexed="8"/>
      <name val="BundesSerif Regular"/>
      <family val="1"/>
    </font>
    <font>
      <b/>
      <sz val="13"/>
      <color indexed="8"/>
      <name val="BundesSerif Regular"/>
      <family val="1"/>
    </font>
    <font>
      <sz val="13"/>
      <color indexed="8"/>
      <name val="BundesSerif Regular"/>
      <family val="1"/>
    </font>
    <font>
      <b/>
      <sz val="18"/>
      <name val="BundesSerif Regular"/>
      <family val="1"/>
    </font>
    <font>
      <b/>
      <sz val="10"/>
      <color indexed="9"/>
      <name val="BundesSerif Regular"/>
      <family val="1"/>
    </font>
    <font>
      <sz val="9"/>
      <color indexed="8"/>
      <name val="BundesSerif Regular"/>
      <family val="1"/>
    </font>
    <font>
      <b/>
      <sz val="11"/>
      <name val="BundesSerif Regular"/>
      <family val="1"/>
    </font>
    <font>
      <b/>
      <sz val="20"/>
      <name val="BundesSerif Regular"/>
      <family val="1"/>
    </font>
    <font>
      <sz val="12"/>
      <color indexed="9"/>
      <name val="BundesSerif Regular"/>
      <family val="1"/>
    </font>
    <font>
      <b/>
      <sz val="12"/>
      <color indexed="9"/>
      <name val="BundesSerif Regular"/>
      <family val="1"/>
    </font>
    <font>
      <b/>
      <sz val="9"/>
      <name val="BundesSerif Regular"/>
      <family val="1"/>
    </font>
    <font>
      <sz val="9"/>
      <color indexed="9"/>
      <name val="BundesSerif Regular"/>
      <family val="1"/>
    </font>
    <font>
      <b/>
      <vertAlign val="subscript"/>
      <sz val="9"/>
      <name val="BundesSerif Regular"/>
      <family val="1"/>
    </font>
    <font>
      <sz val="10"/>
      <color indexed="8"/>
      <name val="BundesSerif Regular"/>
      <family val="1"/>
    </font>
    <font>
      <sz val="8"/>
      <name val="BundesSerif Regular"/>
      <family val="1"/>
    </font>
    <font>
      <b/>
      <sz val="9"/>
      <color indexed="8"/>
      <name val="BundesSerif Regular"/>
      <family val="1"/>
    </font>
    <font>
      <sz val="12"/>
      <name val="BundesSerif Regular"/>
      <family val="1"/>
    </font>
    <font>
      <b/>
      <sz val="12"/>
      <name val="BundesSerif Regular"/>
      <family val="1"/>
    </font>
    <font>
      <sz val="12"/>
      <color indexed="8"/>
      <name val="BundesSerif Regular"/>
      <family val="1"/>
    </font>
    <font>
      <b/>
      <sz val="12"/>
      <color indexed="8"/>
      <name val="BundesSerif Regular"/>
      <family val="1"/>
    </font>
  </fonts>
  <fills count="18">
    <fill>
      <patternFill patternType="none"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C6EFCE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83B0A1"/>
        <bgColor indexed="64"/>
      </patternFill>
    </fill>
  </fills>
  <borders count="118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29" fillId="15" borderId="0" applyNumberFormat="0" applyBorder="0" applyAlignment="0" applyProtection="0"/>
    <xf numFmtId="0" fontId="2" fillId="0" borderId="2" applyNumberFormat="0" applyFill="0" applyAlignment="0" applyProtection="0"/>
  </cellStyleXfs>
  <cellXfs count="859">
    <xf numFmtId="0" fontId="0" fillId="0" borderId="0" xfId="0"/>
    <xf numFmtId="0" fontId="5" fillId="0" borderId="0" xfId="0" applyFont="1" applyAlignment="1" applyProtection="1">
      <alignment vertical="top"/>
      <protection hidden="1"/>
    </xf>
    <xf numFmtId="0" fontId="15" fillId="0" borderId="0" xfId="0" applyFont="1" applyFill="1" applyBorder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horizontal="left" vertical="top" wrapText="1"/>
      <protection hidden="1"/>
    </xf>
    <xf numFmtId="0" fontId="7" fillId="0" borderId="0" xfId="0" applyFont="1" applyFill="1" applyAlignment="1" applyProtection="1">
      <alignment vertical="top"/>
      <protection hidden="1"/>
    </xf>
    <xf numFmtId="0" fontId="5" fillId="0" borderId="0" xfId="0" applyFont="1" applyFill="1" applyAlignment="1" applyProtection="1">
      <alignment vertical="top"/>
      <protection hidden="1"/>
    </xf>
    <xf numFmtId="0" fontId="5" fillId="0" borderId="0" xfId="0" applyFont="1" applyProtection="1">
      <protection hidden="1"/>
    </xf>
    <xf numFmtId="0" fontId="3" fillId="0" borderId="0" xfId="0" applyFont="1" applyAlignment="1" applyProtection="1">
      <alignment vertical="top"/>
      <protection hidden="1"/>
    </xf>
    <xf numFmtId="0" fontId="4" fillId="0" borderId="0" xfId="0" applyFont="1" applyFill="1" applyBorder="1" applyAlignment="1" applyProtection="1">
      <alignment horizontal="left" vertical="top" wrapText="1"/>
      <protection hidden="1"/>
    </xf>
    <xf numFmtId="0" fontId="5" fillId="0" borderId="3" xfId="0" applyFont="1" applyBorder="1" applyAlignment="1" applyProtection="1">
      <alignment horizontal="center" wrapText="1"/>
      <protection hidden="1"/>
    </xf>
    <xf numFmtId="0" fontId="7" fillId="2" borderId="7" xfId="0" applyFont="1" applyFill="1" applyBorder="1" applyAlignment="1" applyProtection="1">
      <alignment horizontal="center" vertical="top"/>
      <protection hidden="1"/>
    </xf>
    <xf numFmtId="1" fontId="7" fillId="2" borderId="7" xfId="0" applyNumberFormat="1" applyFont="1" applyFill="1" applyBorder="1" applyAlignment="1" applyProtection="1">
      <alignment horizontal="center" vertical="top"/>
      <protection hidden="1"/>
    </xf>
    <xf numFmtId="165" fontId="19" fillId="2" borderId="7" xfId="0" applyNumberFormat="1" applyFont="1" applyFill="1" applyBorder="1" applyAlignment="1" applyProtection="1">
      <alignment horizontal="center" vertical="center"/>
      <protection hidden="1"/>
    </xf>
    <xf numFmtId="165" fontId="19" fillId="2" borderId="3" xfId="0" applyNumberFormat="1" applyFont="1" applyFill="1" applyBorder="1" applyAlignment="1" applyProtection="1">
      <alignment horizontal="right" vertical="center"/>
      <protection hidden="1"/>
    </xf>
    <xf numFmtId="0" fontId="7" fillId="2" borderId="0" xfId="0" applyFont="1" applyFill="1" applyBorder="1" applyAlignment="1" applyProtection="1">
      <alignment horizontal="center" vertical="top"/>
      <protection hidden="1"/>
    </xf>
    <xf numFmtId="1" fontId="7" fillId="2" borderId="0" xfId="0" applyNumberFormat="1" applyFont="1" applyFill="1" applyBorder="1" applyAlignment="1" applyProtection="1">
      <alignment horizontal="center" vertical="top"/>
      <protection hidden="1"/>
    </xf>
    <xf numFmtId="165" fontId="19" fillId="2" borderId="0" xfId="0" applyNumberFormat="1" applyFont="1" applyFill="1" applyBorder="1" applyAlignment="1" applyProtection="1">
      <alignment horizontal="center" vertical="center"/>
      <protection hidden="1"/>
    </xf>
    <xf numFmtId="165" fontId="19" fillId="2" borderId="5" xfId="0" applyNumberFormat="1" applyFont="1" applyFill="1" applyBorder="1" applyAlignment="1" applyProtection="1">
      <alignment horizontal="right" vertical="center"/>
      <protection hidden="1"/>
    </xf>
    <xf numFmtId="0" fontId="7" fillId="2" borderId="8" xfId="0" applyFont="1" applyFill="1" applyBorder="1" applyAlignment="1" applyProtection="1">
      <alignment horizontal="center" vertical="top"/>
      <protection hidden="1"/>
    </xf>
    <xf numFmtId="1" fontId="7" fillId="2" borderId="8" xfId="0" applyNumberFormat="1" applyFont="1" applyFill="1" applyBorder="1" applyAlignment="1" applyProtection="1">
      <alignment horizontal="center" vertical="top"/>
      <protection hidden="1"/>
    </xf>
    <xf numFmtId="165" fontId="19" fillId="2" borderId="8" xfId="0" applyNumberFormat="1" applyFont="1" applyFill="1" applyBorder="1" applyAlignment="1" applyProtection="1">
      <alignment horizontal="center" vertical="center"/>
      <protection hidden="1"/>
    </xf>
    <xf numFmtId="0" fontId="7" fillId="3" borderId="9" xfId="0" applyFont="1" applyFill="1" applyBorder="1" applyAlignment="1" applyProtection="1">
      <alignment horizontal="left" vertical="top" wrapText="1"/>
      <protection hidden="1"/>
    </xf>
    <xf numFmtId="1" fontId="7" fillId="3" borderId="9" xfId="0" applyNumberFormat="1" applyFont="1" applyFill="1" applyBorder="1" applyAlignment="1" applyProtection="1">
      <alignment horizontal="center" vertical="top" wrapText="1"/>
      <protection hidden="1"/>
    </xf>
    <xf numFmtId="0" fontId="7" fillId="3" borderId="9" xfId="0" applyFont="1" applyFill="1" applyBorder="1" applyAlignment="1" applyProtection="1">
      <alignment horizontal="center" vertical="top" wrapText="1"/>
      <protection hidden="1"/>
    </xf>
    <xf numFmtId="0" fontId="5" fillId="2" borderId="6" xfId="0" applyFont="1" applyFill="1" applyBorder="1" applyAlignment="1" applyProtection="1">
      <alignment horizontal="right" vertical="top"/>
      <protection hidden="1"/>
    </xf>
    <xf numFmtId="0" fontId="10" fillId="0" borderId="10" xfId="0" applyFont="1" applyFill="1" applyBorder="1" applyAlignment="1" applyProtection="1">
      <alignment horizontal="left" vertical="top" wrapText="1"/>
      <protection hidden="1"/>
    </xf>
    <xf numFmtId="1" fontId="10" fillId="0" borderId="11" xfId="0" applyNumberFormat="1" applyFont="1" applyFill="1" applyBorder="1" applyAlignment="1" applyProtection="1">
      <alignment horizontal="center" vertical="top"/>
      <protection hidden="1"/>
    </xf>
    <xf numFmtId="165" fontId="20" fillId="2" borderId="6" xfId="0" applyNumberFormat="1" applyFont="1" applyFill="1" applyBorder="1" applyAlignment="1" applyProtection="1">
      <alignment horizontal="right" vertical="top"/>
      <protection hidden="1"/>
    </xf>
    <xf numFmtId="0" fontId="21" fillId="0" borderId="0" xfId="0" applyFont="1" applyAlignment="1" applyProtection="1">
      <alignment vertical="top"/>
      <protection hidden="1"/>
    </xf>
    <xf numFmtId="0" fontId="10" fillId="0" borderId="14" xfId="0" applyFont="1" applyFill="1" applyBorder="1" applyAlignment="1" applyProtection="1">
      <alignment horizontal="left" vertical="top" wrapText="1"/>
      <protection hidden="1"/>
    </xf>
    <xf numFmtId="1" fontId="10" fillId="0" borderId="15" xfId="0" applyNumberFormat="1" applyFont="1" applyFill="1" applyBorder="1" applyAlignment="1" applyProtection="1">
      <alignment horizontal="center" vertical="top"/>
      <protection hidden="1"/>
    </xf>
    <xf numFmtId="0" fontId="10" fillId="0" borderId="19" xfId="0" applyFont="1" applyFill="1" applyBorder="1" applyAlignment="1" applyProtection="1">
      <alignment horizontal="left" vertical="top" wrapText="1"/>
      <protection hidden="1"/>
    </xf>
    <xf numFmtId="1" fontId="10" fillId="0" borderId="20" xfId="0" applyNumberFormat="1" applyFont="1" applyFill="1" applyBorder="1" applyAlignment="1" applyProtection="1">
      <alignment horizontal="center" vertical="top"/>
      <protection hidden="1"/>
    </xf>
    <xf numFmtId="1" fontId="10" fillId="3" borderId="9" xfId="0" applyNumberFormat="1" applyFont="1" applyFill="1" applyBorder="1" applyAlignment="1" applyProtection="1">
      <alignment horizontal="center" vertical="top" wrapText="1"/>
      <protection hidden="1"/>
    </xf>
    <xf numFmtId="0" fontId="10" fillId="3" borderId="9" xfId="0" applyFont="1" applyFill="1" applyBorder="1" applyAlignment="1" applyProtection="1">
      <alignment horizontal="center" vertical="top" wrapText="1"/>
      <protection hidden="1"/>
    </xf>
    <xf numFmtId="0" fontId="10" fillId="0" borderId="22" xfId="0" applyFont="1" applyFill="1" applyBorder="1" applyAlignment="1" applyProtection="1">
      <alignment horizontal="left" vertical="top" wrapText="1"/>
      <protection hidden="1"/>
    </xf>
    <xf numFmtId="1" fontId="10" fillId="0" borderId="23" xfId="0" applyNumberFormat="1" applyFont="1" applyFill="1" applyBorder="1" applyAlignment="1" applyProtection="1">
      <alignment horizontal="center" vertical="top"/>
      <protection hidden="1"/>
    </xf>
    <xf numFmtId="1" fontId="10" fillId="0" borderId="26" xfId="0" applyNumberFormat="1" applyFont="1" applyFill="1" applyBorder="1" applyAlignment="1" applyProtection="1">
      <alignment horizontal="center" vertical="top"/>
      <protection hidden="1"/>
    </xf>
    <xf numFmtId="0" fontId="9" fillId="0" borderId="28" xfId="0" applyFont="1" applyFill="1" applyBorder="1" applyAlignment="1" applyProtection="1">
      <alignment horizontal="right" vertical="top" wrapText="1"/>
      <protection hidden="1"/>
    </xf>
    <xf numFmtId="1" fontId="9" fillId="0" borderId="29" xfId="0" applyNumberFormat="1" applyFont="1" applyFill="1" applyBorder="1" applyAlignment="1" applyProtection="1">
      <alignment horizontal="center" vertical="top"/>
      <protection hidden="1"/>
    </xf>
    <xf numFmtId="0" fontId="9" fillId="0" borderId="30" xfId="0" applyFont="1" applyFill="1" applyBorder="1" applyAlignment="1" applyProtection="1">
      <alignment horizontal="right" vertical="top" wrapText="1"/>
      <protection hidden="1"/>
    </xf>
    <xf numFmtId="1" fontId="9" fillId="0" borderId="31" xfId="0" applyNumberFormat="1" applyFont="1" applyFill="1" applyBorder="1" applyAlignment="1" applyProtection="1">
      <alignment horizontal="center" vertical="top"/>
      <protection hidden="1"/>
    </xf>
    <xf numFmtId="0" fontId="7" fillId="4" borderId="7" xfId="0" applyFont="1" applyFill="1" applyBorder="1" applyAlignment="1" applyProtection="1">
      <alignment horizontal="center" vertical="top"/>
      <protection hidden="1"/>
    </xf>
    <xf numFmtId="1" fontId="7" fillId="4" borderId="7" xfId="0" applyNumberFormat="1" applyFont="1" applyFill="1" applyBorder="1" applyAlignment="1" applyProtection="1">
      <alignment horizontal="center" vertical="top"/>
      <protection hidden="1"/>
    </xf>
    <xf numFmtId="165" fontId="19" fillId="4" borderId="7" xfId="0" applyNumberFormat="1" applyFont="1" applyFill="1" applyBorder="1" applyAlignment="1" applyProtection="1">
      <alignment horizontal="center" vertical="center"/>
      <protection hidden="1"/>
    </xf>
    <xf numFmtId="165" fontId="19" fillId="4" borderId="3" xfId="0" applyNumberFormat="1" applyFont="1" applyFill="1" applyBorder="1" applyAlignment="1" applyProtection="1">
      <alignment horizontal="right" vertical="center"/>
      <protection hidden="1"/>
    </xf>
    <xf numFmtId="0" fontId="7" fillId="4" borderId="0" xfId="0" applyFont="1" applyFill="1" applyBorder="1" applyAlignment="1" applyProtection="1">
      <alignment horizontal="center" vertical="top"/>
      <protection hidden="1"/>
    </xf>
    <xf numFmtId="1" fontId="7" fillId="4" borderId="0" xfId="0" applyNumberFormat="1" applyFont="1" applyFill="1" applyBorder="1" applyAlignment="1" applyProtection="1">
      <alignment horizontal="center" vertical="top"/>
      <protection hidden="1"/>
    </xf>
    <xf numFmtId="165" fontId="19" fillId="4" borderId="0" xfId="0" applyNumberFormat="1" applyFont="1" applyFill="1" applyBorder="1" applyAlignment="1" applyProtection="1">
      <alignment horizontal="center" vertical="center"/>
      <protection hidden="1"/>
    </xf>
    <xf numFmtId="165" fontId="19" fillId="4" borderId="5" xfId="0" applyNumberFormat="1" applyFont="1" applyFill="1" applyBorder="1" applyAlignment="1" applyProtection="1">
      <alignment horizontal="right" vertical="center"/>
      <protection hidden="1"/>
    </xf>
    <xf numFmtId="0" fontId="7" fillId="4" borderId="8" xfId="0" applyFont="1" applyFill="1" applyBorder="1" applyAlignment="1" applyProtection="1">
      <alignment horizontal="center" vertical="top"/>
      <protection hidden="1"/>
    </xf>
    <xf numFmtId="1" fontId="7" fillId="4" borderId="8" xfId="0" applyNumberFormat="1" applyFont="1" applyFill="1" applyBorder="1" applyAlignment="1" applyProtection="1">
      <alignment horizontal="center" vertical="top"/>
      <protection hidden="1"/>
    </xf>
    <xf numFmtId="165" fontId="19" fillId="4" borderId="8" xfId="0" applyNumberFormat="1" applyFont="1" applyFill="1" applyBorder="1" applyAlignment="1" applyProtection="1">
      <alignment horizontal="center" vertical="center"/>
      <protection hidden="1"/>
    </xf>
    <xf numFmtId="0" fontId="7" fillId="5" borderId="9" xfId="0" applyFont="1" applyFill="1" applyBorder="1" applyAlignment="1" applyProtection="1">
      <alignment horizontal="left" vertical="top"/>
      <protection hidden="1"/>
    </xf>
    <xf numFmtId="1" fontId="10" fillId="5" borderId="9" xfId="0" applyNumberFormat="1" applyFont="1" applyFill="1" applyBorder="1" applyAlignment="1" applyProtection="1">
      <alignment horizontal="center" vertical="top"/>
      <protection hidden="1"/>
    </xf>
    <xf numFmtId="0" fontId="10" fillId="5" borderId="9" xfId="0" applyFont="1" applyFill="1" applyBorder="1" applyAlignment="1" applyProtection="1">
      <alignment horizontal="center" vertical="top"/>
      <protection hidden="1"/>
    </xf>
    <xf numFmtId="0" fontId="5" fillId="4" borderId="6" xfId="0" applyFont="1" applyFill="1" applyBorder="1" applyAlignment="1" applyProtection="1">
      <alignment horizontal="right" vertical="top"/>
      <protection hidden="1"/>
    </xf>
    <xf numFmtId="0" fontId="10" fillId="0" borderId="8" xfId="0" applyFont="1" applyFill="1" applyBorder="1" applyAlignment="1" applyProtection="1">
      <alignment horizontal="left" vertical="top" wrapText="1"/>
      <protection hidden="1"/>
    </xf>
    <xf numFmtId="1" fontId="10" fillId="0" borderId="34" xfId="0" applyNumberFormat="1" applyFont="1" applyFill="1" applyBorder="1" applyAlignment="1" applyProtection="1">
      <alignment horizontal="center" vertical="top"/>
      <protection hidden="1"/>
    </xf>
    <xf numFmtId="165" fontId="20" fillId="4" borderId="6" xfId="0" applyNumberFormat="1" applyFont="1" applyFill="1" applyBorder="1" applyAlignment="1" applyProtection="1">
      <alignment horizontal="right" vertical="top"/>
      <protection hidden="1"/>
    </xf>
    <xf numFmtId="0" fontId="10" fillId="5" borderId="9" xfId="0" applyFont="1" applyFill="1" applyBorder="1" applyAlignment="1" applyProtection="1">
      <alignment horizontal="left" vertical="top" wrapText="1"/>
      <protection hidden="1"/>
    </xf>
    <xf numFmtId="164" fontId="10" fillId="5" borderId="9" xfId="0" applyNumberFormat="1" applyFont="1" applyFill="1" applyBorder="1" applyAlignment="1" applyProtection="1">
      <alignment horizontal="center" vertical="top"/>
      <protection hidden="1"/>
    </xf>
    <xf numFmtId="0" fontId="10" fillId="0" borderId="9" xfId="0" applyFont="1" applyFill="1" applyBorder="1" applyAlignment="1" applyProtection="1">
      <alignment horizontal="left" vertical="top" wrapText="1"/>
      <protection hidden="1"/>
    </xf>
    <xf numFmtId="165" fontId="20" fillId="4" borderId="35" xfId="0" applyNumberFormat="1" applyFont="1" applyFill="1" applyBorder="1" applyAlignment="1" applyProtection="1">
      <alignment horizontal="right" vertical="top"/>
      <protection hidden="1"/>
    </xf>
    <xf numFmtId="0" fontId="7" fillId="6" borderId="7" xfId="0" applyFont="1" applyFill="1" applyBorder="1" applyAlignment="1" applyProtection="1">
      <alignment horizontal="center" vertical="top"/>
      <protection hidden="1"/>
    </xf>
    <xf numFmtId="1" fontId="7" fillId="6" borderId="7" xfId="0" applyNumberFormat="1" applyFont="1" applyFill="1" applyBorder="1" applyAlignment="1" applyProtection="1">
      <alignment horizontal="center" vertical="top"/>
      <protection hidden="1"/>
    </xf>
    <xf numFmtId="165" fontId="19" fillId="6" borderId="7" xfId="0" applyNumberFormat="1" applyFont="1" applyFill="1" applyBorder="1" applyAlignment="1" applyProtection="1">
      <alignment horizontal="center" vertical="center"/>
      <protection hidden="1"/>
    </xf>
    <xf numFmtId="165" fontId="19" fillId="6" borderId="3" xfId="0" applyNumberFormat="1" applyFont="1" applyFill="1" applyBorder="1" applyAlignment="1" applyProtection="1">
      <alignment horizontal="right" vertical="center"/>
      <protection hidden="1"/>
    </xf>
    <xf numFmtId="0" fontId="7" fillId="6" borderId="0" xfId="0" applyFont="1" applyFill="1" applyBorder="1" applyAlignment="1" applyProtection="1">
      <alignment horizontal="center" vertical="top"/>
      <protection hidden="1"/>
    </xf>
    <xf numFmtId="1" fontId="7" fillId="6" borderId="0" xfId="0" applyNumberFormat="1" applyFont="1" applyFill="1" applyBorder="1" applyAlignment="1" applyProtection="1">
      <alignment horizontal="center" vertical="top"/>
      <protection hidden="1"/>
    </xf>
    <xf numFmtId="165" fontId="19" fillId="6" borderId="0" xfId="0" applyNumberFormat="1" applyFont="1" applyFill="1" applyBorder="1" applyAlignment="1" applyProtection="1">
      <alignment horizontal="center" vertical="center"/>
      <protection hidden="1"/>
    </xf>
    <xf numFmtId="165" fontId="19" fillId="6" borderId="5" xfId="0" applyNumberFormat="1" applyFont="1" applyFill="1" applyBorder="1" applyAlignment="1" applyProtection="1">
      <alignment horizontal="right" vertical="center"/>
      <protection hidden="1"/>
    </xf>
    <xf numFmtId="0" fontId="7" fillId="6" borderId="8" xfId="0" applyFont="1" applyFill="1" applyBorder="1" applyAlignment="1" applyProtection="1">
      <alignment horizontal="center" vertical="top"/>
      <protection hidden="1"/>
    </xf>
    <xf numFmtId="1" fontId="7" fillId="6" borderId="8" xfId="0" applyNumberFormat="1" applyFont="1" applyFill="1" applyBorder="1" applyAlignment="1" applyProtection="1">
      <alignment horizontal="center" vertical="top"/>
      <protection hidden="1"/>
    </xf>
    <xf numFmtId="165" fontId="19" fillId="6" borderId="8" xfId="0" applyNumberFormat="1" applyFont="1" applyFill="1" applyBorder="1" applyAlignment="1" applyProtection="1">
      <alignment horizontal="center" vertical="center"/>
      <protection hidden="1"/>
    </xf>
    <xf numFmtId="0" fontId="7" fillId="7" borderId="9" xfId="0" applyFont="1" applyFill="1" applyBorder="1" applyAlignment="1" applyProtection="1">
      <alignment horizontal="left" vertical="top"/>
      <protection hidden="1"/>
    </xf>
    <xf numFmtId="1" fontId="10" fillId="7" borderId="9" xfId="0" applyNumberFormat="1" applyFont="1" applyFill="1" applyBorder="1" applyAlignment="1" applyProtection="1">
      <alignment horizontal="center" vertical="top"/>
      <protection hidden="1"/>
    </xf>
    <xf numFmtId="0" fontId="10" fillId="7" borderId="9" xfId="0" applyFont="1" applyFill="1" applyBorder="1" applyAlignment="1" applyProtection="1">
      <alignment horizontal="center" vertical="top"/>
      <protection hidden="1"/>
    </xf>
    <xf numFmtId="0" fontId="5" fillId="6" borderId="6" xfId="0" applyFont="1" applyFill="1" applyBorder="1" applyAlignment="1" applyProtection="1">
      <alignment horizontal="right" vertical="top"/>
      <protection hidden="1"/>
    </xf>
    <xf numFmtId="0" fontId="16" fillId="0" borderId="0" xfId="0" applyFont="1" applyAlignment="1" applyProtection="1">
      <alignment vertical="top"/>
      <protection hidden="1"/>
    </xf>
    <xf numFmtId="0" fontId="10" fillId="0" borderId="7" xfId="0" applyFont="1" applyFill="1" applyBorder="1" applyAlignment="1" applyProtection="1">
      <alignment horizontal="left" vertical="top" wrapText="1"/>
      <protection hidden="1"/>
    </xf>
    <xf numFmtId="1" fontId="10" fillId="0" borderId="4" xfId="0" applyNumberFormat="1" applyFont="1" applyFill="1" applyBorder="1" applyAlignment="1" applyProtection="1">
      <alignment horizontal="center" vertical="top"/>
      <protection hidden="1"/>
    </xf>
    <xf numFmtId="0" fontId="9" fillId="0" borderId="6" xfId="0" applyFont="1" applyBorder="1" applyAlignment="1" applyProtection="1">
      <alignment horizontal="center" vertical="top"/>
      <protection hidden="1"/>
    </xf>
    <xf numFmtId="0" fontId="9" fillId="0" borderId="32" xfId="0" applyFont="1" applyBorder="1" applyAlignment="1" applyProtection="1">
      <alignment horizontal="center" vertical="top"/>
      <protection hidden="1"/>
    </xf>
    <xf numFmtId="0" fontId="9" fillId="0" borderId="39" xfId="0" applyFont="1" applyFill="1" applyBorder="1" applyAlignment="1" applyProtection="1">
      <alignment horizontal="right" vertical="top" wrapText="1"/>
      <protection hidden="1"/>
    </xf>
    <xf numFmtId="1" fontId="9" fillId="0" borderId="40" xfId="0" applyNumberFormat="1" applyFont="1" applyFill="1" applyBorder="1" applyAlignment="1" applyProtection="1">
      <alignment horizontal="center" vertical="top"/>
      <protection hidden="1"/>
    </xf>
    <xf numFmtId="0" fontId="23" fillId="0" borderId="41" xfId="0" applyFont="1" applyFill="1" applyBorder="1" applyAlignment="1" applyProtection="1">
      <alignment horizontal="right" vertical="top" wrapText="1"/>
      <protection hidden="1"/>
    </xf>
    <xf numFmtId="1" fontId="9" fillId="0" borderId="26" xfId="0" applyNumberFormat="1" applyFont="1" applyFill="1" applyBorder="1" applyAlignment="1" applyProtection="1">
      <alignment horizontal="center" vertical="top"/>
      <protection hidden="1"/>
    </xf>
    <xf numFmtId="0" fontId="23" fillId="0" borderId="42" xfId="0" applyFont="1" applyFill="1" applyBorder="1" applyAlignment="1" applyProtection="1">
      <alignment horizontal="right" vertical="top" wrapText="1"/>
      <protection hidden="1"/>
    </xf>
    <xf numFmtId="167" fontId="9" fillId="0" borderId="32" xfId="0" applyNumberFormat="1" applyFont="1" applyFill="1" applyBorder="1" applyAlignment="1" applyProtection="1">
      <alignment horizontal="center" vertical="top"/>
      <protection hidden="1"/>
    </xf>
    <xf numFmtId="1" fontId="9" fillId="0" borderId="43" xfId="0" applyNumberFormat="1" applyFont="1" applyFill="1" applyBorder="1" applyAlignment="1" applyProtection="1">
      <alignment horizontal="center" vertical="top"/>
      <protection hidden="1"/>
    </xf>
    <xf numFmtId="166" fontId="10" fillId="7" borderId="9" xfId="0" applyNumberFormat="1" applyFont="1" applyFill="1" applyBorder="1" applyAlignment="1" applyProtection="1">
      <alignment horizontal="center" vertical="top"/>
      <protection hidden="1"/>
    </xf>
    <xf numFmtId="165" fontId="20" fillId="6" borderId="6" xfId="0" applyNumberFormat="1" applyFont="1" applyFill="1" applyBorder="1" applyAlignment="1" applyProtection="1">
      <alignment horizontal="right" vertical="top"/>
      <protection hidden="1"/>
    </xf>
    <xf numFmtId="0" fontId="10" fillId="0" borderId="0" xfId="0" applyFont="1" applyFill="1" applyBorder="1" applyAlignment="1" applyProtection="1">
      <alignment horizontal="left" vertical="top" wrapText="1"/>
      <protection hidden="1"/>
    </xf>
    <xf numFmtId="1" fontId="10" fillId="0" borderId="6" xfId="0" applyNumberFormat="1" applyFont="1" applyFill="1" applyBorder="1" applyAlignment="1" applyProtection="1">
      <alignment horizontal="center" vertical="top"/>
      <protection hidden="1"/>
    </xf>
    <xf numFmtId="0" fontId="9" fillId="0" borderId="46" xfId="0" applyFont="1" applyFill="1" applyBorder="1" applyAlignment="1" applyProtection="1">
      <alignment horizontal="right" vertical="top" wrapText="1"/>
      <protection hidden="1"/>
    </xf>
    <xf numFmtId="0" fontId="7" fillId="8" borderId="7" xfId="0" applyFont="1" applyFill="1" applyBorder="1" applyAlignment="1" applyProtection="1">
      <alignment horizontal="center" vertical="top"/>
      <protection hidden="1"/>
    </xf>
    <xf numFmtId="1" fontId="7" fillId="8" borderId="7" xfId="0" applyNumberFormat="1" applyFont="1" applyFill="1" applyBorder="1" applyAlignment="1" applyProtection="1">
      <alignment horizontal="center" vertical="top"/>
      <protection hidden="1"/>
    </xf>
    <xf numFmtId="165" fontId="19" fillId="8" borderId="7" xfId="0" applyNumberFormat="1" applyFont="1" applyFill="1" applyBorder="1" applyAlignment="1" applyProtection="1">
      <alignment horizontal="center" vertical="center"/>
      <protection hidden="1"/>
    </xf>
    <xf numFmtId="165" fontId="19" fillId="8" borderId="3" xfId="0" applyNumberFormat="1" applyFont="1" applyFill="1" applyBorder="1" applyAlignment="1" applyProtection="1">
      <alignment horizontal="right" vertical="center"/>
      <protection hidden="1"/>
    </xf>
    <xf numFmtId="0" fontId="7" fillId="8" borderId="0" xfId="0" applyFont="1" applyFill="1" applyBorder="1" applyAlignment="1" applyProtection="1">
      <alignment horizontal="center" vertical="top"/>
      <protection hidden="1"/>
    </xf>
    <xf numFmtId="1" fontId="7" fillId="8" borderId="0" xfId="0" applyNumberFormat="1" applyFont="1" applyFill="1" applyBorder="1" applyAlignment="1" applyProtection="1">
      <alignment horizontal="center" vertical="top"/>
      <protection hidden="1"/>
    </xf>
    <xf numFmtId="165" fontId="19" fillId="8" borderId="0" xfId="0" applyNumberFormat="1" applyFont="1" applyFill="1" applyBorder="1" applyAlignment="1" applyProtection="1">
      <alignment horizontal="center" vertical="center"/>
      <protection hidden="1"/>
    </xf>
    <xf numFmtId="165" fontId="19" fillId="8" borderId="5" xfId="0" applyNumberFormat="1" applyFont="1" applyFill="1" applyBorder="1" applyAlignment="1" applyProtection="1">
      <alignment horizontal="right" vertical="center"/>
      <protection hidden="1"/>
    </xf>
    <xf numFmtId="0" fontId="7" fillId="8" borderId="8" xfId="0" applyFont="1" applyFill="1" applyBorder="1" applyAlignment="1" applyProtection="1">
      <alignment horizontal="center" vertical="top"/>
      <protection hidden="1"/>
    </xf>
    <xf numFmtId="1" fontId="7" fillId="8" borderId="8" xfId="0" applyNumberFormat="1" applyFont="1" applyFill="1" applyBorder="1" applyAlignment="1" applyProtection="1">
      <alignment horizontal="center" vertical="top"/>
      <protection hidden="1"/>
    </xf>
    <xf numFmtId="165" fontId="19" fillId="8" borderId="8" xfId="0" applyNumberFormat="1" applyFont="1" applyFill="1" applyBorder="1" applyAlignment="1" applyProtection="1">
      <alignment horizontal="center" vertical="center"/>
      <protection hidden="1"/>
    </xf>
    <xf numFmtId="0" fontId="7" fillId="9" borderId="9" xfId="0" applyFont="1" applyFill="1" applyBorder="1" applyAlignment="1" applyProtection="1">
      <alignment horizontal="left" vertical="top"/>
      <protection hidden="1"/>
    </xf>
    <xf numFmtId="1" fontId="10" fillId="9" borderId="9" xfId="0" applyNumberFormat="1" applyFont="1" applyFill="1" applyBorder="1" applyAlignment="1" applyProtection="1">
      <alignment horizontal="center" vertical="top"/>
      <protection hidden="1"/>
    </xf>
    <xf numFmtId="0" fontId="10" fillId="9" borderId="9" xfId="0" applyFont="1" applyFill="1" applyBorder="1" applyAlignment="1" applyProtection="1">
      <alignment horizontal="center" vertical="top"/>
      <protection hidden="1"/>
    </xf>
    <xf numFmtId="0" fontId="5" fillId="8" borderId="5" xfId="0" applyFont="1" applyFill="1" applyBorder="1" applyAlignment="1" applyProtection="1">
      <alignment horizontal="right" vertical="top"/>
      <protection hidden="1"/>
    </xf>
    <xf numFmtId="0" fontId="13" fillId="0" borderId="22" xfId="0" applyFont="1" applyBorder="1" applyAlignment="1" applyProtection="1">
      <alignment vertical="top"/>
      <protection hidden="1"/>
    </xf>
    <xf numFmtId="0" fontId="7" fillId="10" borderId="7" xfId="0" applyFont="1" applyFill="1" applyBorder="1" applyAlignment="1" applyProtection="1">
      <alignment horizontal="center" vertical="top"/>
      <protection hidden="1"/>
    </xf>
    <xf numFmtId="1" fontId="7" fillId="10" borderId="7" xfId="0" applyNumberFormat="1" applyFont="1" applyFill="1" applyBorder="1" applyAlignment="1" applyProtection="1">
      <alignment horizontal="center" vertical="top"/>
      <protection hidden="1"/>
    </xf>
    <xf numFmtId="165" fontId="19" fillId="10" borderId="7" xfId="0" applyNumberFormat="1" applyFont="1" applyFill="1" applyBorder="1" applyAlignment="1" applyProtection="1">
      <alignment horizontal="center" vertical="center"/>
      <protection hidden="1"/>
    </xf>
    <xf numFmtId="165" fontId="19" fillId="10" borderId="3" xfId="0" applyNumberFormat="1" applyFont="1" applyFill="1" applyBorder="1" applyAlignment="1" applyProtection="1">
      <alignment horizontal="right" vertical="center"/>
      <protection hidden="1"/>
    </xf>
    <xf numFmtId="0" fontId="7" fillId="10" borderId="0" xfId="0" applyFont="1" applyFill="1" applyBorder="1" applyAlignment="1" applyProtection="1">
      <alignment horizontal="center" vertical="top"/>
      <protection hidden="1"/>
    </xf>
    <xf numFmtId="1" fontId="7" fillId="10" borderId="0" xfId="0" applyNumberFormat="1" applyFont="1" applyFill="1" applyBorder="1" applyAlignment="1" applyProtection="1">
      <alignment horizontal="center" vertical="top"/>
      <protection hidden="1"/>
    </xf>
    <xf numFmtId="165" fontId="19" fillId="10" borderId="0" xfId="0" applyNumberFormat="1" applyFont="1" applyFill="1" applyBorder="1" applyAlignment="1" applyProtection="1">
      <alignment horizontal="center" vertical="center"/>
      <protection hidden="1"/>
    </xf>
    <xf numFmtId="165" fontId="19" fillId="10" borderId="5" xfId="0" applyNumberFormat="1" applyFont="1" applyFill="1" applyBorder="1" applyAlignment="1" applyProtection="1">
      <alignment horizontal="right" vertical="center"/>
      <protection hidden="1"/>
    </xf>
    <xf numFmtId="0" fontId="7" fillId="10" borderId="8" xfId="0" applyFont="1" applyFill="1" applyBorder="1" applyAlignment="1" applyProtection="1">
      <alignment horizontal="center" vertical="top"/>
      <protection hidden="1"/>
    </xf>
    <xf numFmtId="1" fontId="7" fillId="10" borderId="8" xfId="0" applyNumberFormat="1" applyFont="1" applyFill="1" applyBorder="1" applyAlignment="1" applyProtection="1">
      <alignment horizontal="center" vertical="top"/>
      <protection hidden="1"/>
    </xf>
    <xf numFmtId="165" fontId="19" fillId="10" borderId="8" xfId="0" applyNumberFormat="1" applyFont="1" applyFill="1" applyBorder="1" applyAlignment="1" applyProtection="1">
      <alignment horizontal="center" vertical="center"/>
      <protection hidden="1"/>
    </xf>
    <xf numFmtId="1" fontId="10" fillId="11" borderId="9" xfId="0" applyNumberFormat="1" applyFont="1" applyFill="1" applyBorder="1" applyAlignment="1" applyProtection="1">
      <alignment horizontal="center" vertical="top"/>
      <protection hidden="1"/>
    </xf>
    <xf numFmtId="0" fontId="10" fillId="11" borderId="9" xfId="0" applyFont="1" applyFill="1" applyBorder="1" applyAlignment="1" applyProtection="1">
      <alignment horizontal="center" vertical="top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10" fillId="0" borderId="0" xfId="0" applyFont="1" applyFill="1" applyAlignment="1" applyProtection="1">
      <alignment vertical="top"/>
      <protection hidden="1"/>
    </xf>
    <xf numFmtId="0" fontId="21" fillId="0" borderId="0" xfId="0" applyFont="1" applyFill="1" applyAlignment="1" applyProtection="1">
      <alignment vertical="top"/>
      <protection hidden="1"/>
    </xf>
    <xf numFmtId="0" fontId="11" fillId="0" borderId="0" xfId="0" applyFont="1" applyFill="1" applyAlignment="1" applyProtection="1">
      <alignment vertical="top"/>
      <protection hidden="1"/>
    </xf>
    <xf numFmtId="0" fontId="3" fillId="0" borderId="0" xfId="0" applyFont="1" applyFill="1" applyAlignment="1" applyProtection="1">
      <alignment vertical="top"/>
      <protection hidden="1"/>
    </xf>
    <xf numFmtId="0" fontId="4" fillId="0" borderId="0" xfId="0" applyFont="1" applyFill="1" applyAlignment="1" applyProtection="1">
      <alignment vertical="top"/>
      <protection hidden="1"/>
    </xf>
    <xf numFmtId="0" fontId="7" fillId="0" borderId="50" xfId="0" applyFont="1" applyFill="1" applyBorder="1" applyAlignment="1" applyProtection="1">
      <alignment horizontal="center" vertical="top" wrapText="1"/>
      <protection hidden="1"/>
    </xf>
    <xf numFmtId="0" fontId="7" fillId="0" borderId="51" xfId="0" applyFont="1" applyFill="1" applyBorder="1" applyAlignment="1" applyProtection="1">
      <alignment horizontal="center" vertical="top" wrapText="1"/>
      <protection hidden="1"/>
    </xf>
    <xf numFmtId="164" fontId="7" fillId="2" borderId="7" xfId="0" applyNumberFormat="1" applyFont="1" applyFill="1" applyBorder="1" applyAlignment="1" applyProtection="1">
      <alignment horizontal="center" vertical="top"/>
      <protection hidden="1"/>
    </xf>
    <xf numFmtId="0" fontId="11" fillId="2" borderId="7" xfId="0" applyFont="1" applyFill="1" applyBorder="1" applyAlignment="1" applyProtection="1">
      <alignment horizontal="center" vertical="top"/>
      <protection hidden="1"/>
    </xf>
    <xf numFmtId="0" fontId="11" fillId="2" borderId="0" xfId="0" applyFont="1" applyFill="1" applyBorder="1" applyAlignment="1" applyProtection="1">
      <alignment horizontal="center" vertical="top"/>
      <protection hidden="1"/>
    </xf>
    <xf numFmtId="165" fontId="24" fillId="2" borderId="34" xfId="0" applyNumberFormat="1" applyFont="1" applyFill="1" applyBorder="1" applyAlignment="1" applyProtection="1">
      <alignment horizontal="center" vertical="center"/>
      <protection hidden="1"/>
    </xf>
    <xf numFmtId="164" fontId="7" fillId="2" borderId="8" xfId="0" applyNumberFormat="1" applyFont="1" applyFill="1" applyBorder="1" applyAlignment="1" applyProtection="1">
      <alignment horizontal="center" vertical="top"/>
      <protection hidden="1"/>
    </xf>
    <xf numFmtId="0" fontId="11" fillId="2" borderId="8" xfId="0" applyFont="1" applyFill="1" applyBorder="1" applyAlignment="1" applyProtection="1">
      <alignment horizontal="center" vertical="top"/>
      <protection hidden="1"/>
    </xf>
    <xf numFmtId="164" fontId="7" fillId="3" borderId="9" xfId="0" applyNumberFormat="1" applyFont="1" applyFill="1" applyBorder="1" applyAlignment="1" applyProtection="1">
      <alignment horizontal="center" vertical="top" wrapText="1"/>
      <protection hidden="1"/>
    </xf>
    <xf numFmtId="0" fontId="11" fillId="3" borderId="9" xfId="0" applyFont="1" applyFill="1" applyBorder="1" applyAlignment="1" applyProtection="1">
      <alignment horizontal="center" vertical="top" wrapText="1"/>
      <protection hidden="1"/>
    </xf>
    <xf numFmtId="164" fontId="10" fillId="3" borderId="9" xfId="0" applyNumberFormat="1" applyFont="1" applyFill="1" applyBorder="1" applyAlignment="1" applyProtection="1">
      <alignment horizontal="center" vertical="top" wrapText="1"/>
      <protection hidden="1"/>
    </xf>
    <xf numFmtId="0" fontId="9" fillId="3" borderId="9" xfId="0" applyFont="1" applyFill="1" applyBorder="1" applyAlignment="1" applyProtection="1">
      <alignment horizontal="center" vertical="top" wrapText="1"/>
      <protection hidden="1"/>
    </xf>
    <xf numFmtId="164" fontId="7" fillId="4" borderId="7" xfId="0" applyNumberFormat="1" applyFont="1" applyFill="1" applyBorder="1" applyAlignment="1" applyProtection="1">
      <alignment horizontal="center" vertical="top"/>
      <protection hidden="1"/>
    </xf>
    <xf numFmtId="0" fontId="11" fillId="4" borderId="7" xfId="0" applyFont="1" applyFill="1" applyBorder="1" applyAlignment="1" applyProtection="1">
      <alignment horizontal="center" vertical="top"/>
      <protection hidden="1"/>
    </xf>
    <xf numFmtId="0" fontId="11" fillId="4" borderId="0" xfId="0" applyFont="1" applyFill="1" applyBorder="1" applyAlignment="1" applyProtection="1">
      <alignment horizontal="center" vertical="top"/>
      <protection hidden="1"/>
    </xf>
    <xf numFmtId="165" fontId="24" fillId="4" borderId="34" xfId="0" applyNumberFormat="1" applyFont="1" applyFill="1" applyBorder="1" applyAlignment="1" applyProtection="1">
      <alignment horizontal="center" vertical="center"/>
      <protection hidden="1"/>
    </xf>
    <xf numFmtId="164" fontId="7" fillId="4" borderId="8" xfId="0" applyNumberFormat="1" applyFont="1" applyFill="1" applyBorder="1" applyAlignment="1" applyProtection="1">
      <alignment horizontal="center" vertical="top"/>
      <protection hidden="1"/>
    </xf>
    <xf numFmtId="0" fontId="11" fillId="4" borderId="8" xfId="0" applyFont="1" applyFill="1" applyBorder="1" applyAlignment="1" applyProtection="1">
      <alignment horizontal="center" vertical="top"/>
      <protection hidden="1"/>
    </xf>
    <xf numFmtId="0" fontId="9" fillId="5" borderId="9" xfId="0" applyFont="1" applyFill="1" applyBorder="1" applyAlignment="1" applyProtection="1">
      <alignment horizontal="center" vertical="top"/>
      <protection hidden="1"/>
    </xf>
    <xf numFmtId="164" fontId="7" fillId="6" borderId="7" xfId="0" applyNumberFormat="1" applyFont="1" applyFill="1" applyBorder="1" applyAlignment="1" applyProtection="1">
      <alignment horizontal="center" vertical="top"/>
      <protection hidden="1"/>
    </xf>
    <xf numFmtId="0" fontId="11" fillId="6" borderId="7" xfId="0" applyFont="1" applyFill="1" applyBorder="1" applyAlignment="1" applyProtection="1">
      <alignment horizontal="center" vertical="top"/>
      <protection hidden="1"/>
    </xf>
    <xf numFmtId="0" fontId="11" fillId="6" borderId="0" xfId="0" applyFont="1" applyFill="1" applyBorder="1" applyAlignment="1" applyProtection="1">
      <alignment horizontal="center" vertical="top"/>
      <protection hidden="1"/>
    </xf>
    <xf numFmtId="165" fontId="24" fillId="6" borderId="34" xfId="0" applyNumberFormat="1" applyFont="1" applyFill="1" applyBorder="1" applyAlignment="1" applyProtection="1">
      <alignment horizontal="center" vertical="center"/>
      <protection hidden="1"/>
    </xf>
    <xf numFmtId="164" fontId="7" fillId="6" borderId="8" xfId="0" applyNumberFormat="1" applyFont="1" applyFill="1" applyBorder="1" applyAlignment="1" applyProtection="1">
      <alignment horizontal="center" vertical="top"/>
      <protection hidden="1"/>
    </xf>
    <xf numFmtId="0" fontId="11" fillId="6" borderId="8" xfId="0" applyFont="1" applyFill="1" applyBorder="1" applyAlignment="1" applyProtection="1">
      <alignment horizontal="center" vertical="top"/>
      <protection hidden="1"/>
    </xf>
    <xf numFmtId="164" fontId="10" fillId="7" borderId="9" xfId="0" applyNumberFormat="1" applyFont="1" applyFill="1" applyBorder="1" applyAlignment="1" applyProtection="1">
      <alignment horizontal="center" vertical="top"/>
      <protection hidden="1"/>
    </xf>
    <xf numFmtId="0" fontId="9" fillId="7" borderId="9" xfId="0" applyFont="1" applyFill="1" applyBorder="1" applyAlignment="1" applyProtection="1">
      <alignment horizontal="center" vertical="top"/>
      <protection hidden="1"/>
    </xf>
    <xf numFmtId="164" fontId="7" fillId="8" borderId="7" xfId="0" applyNumberFormat="1" applyFont="1" applyFill="1" applyBorder="1" applyAlignment="1" applyProtection="1">
      <alignment horizontal="center" vertical="top"/>
      <protection hidden="1"/>
    </xf>
    <xf numFmtId="0" fontId="11" fillId="8" borderId="7" xfId="0" applyFont="1" applyFill="1" applyBorder="1" applyAlignment="1" applyProtection="1">
      <alignment horizontal="center" vertical="top"/>
      <protection hidden="1"/>
    </xf>
    <xf numFmtId="0" fontId="11" fillId="8" borderId="0" xfId="0" applyFont="1" applyFill="1" applyBorder="1" applyAlignment="1" applyProtection="1">
      <alignment horizontal="center" vertical="top"/>
      <protection hidden="1"/>
    </xf>
    <xf numFmtId="165" fontId="24" fillId="8" borderId="34" xfId="0" applyNumberFormat="1" applyFont="1" applyFill="1" applyBorder="1" applyAlignment="1" applyProtection="1">
      <alignment horizontal="center" vertical="center"/>
      <protection hidden="1"/>
    </xf>
    <xf numFmtId="164" fontId="7" fillId="8" borderId="8" xfId="0" applyNumberFormat="1" applyFont="1" applyFill="1" applyBorder="1" applyAlignment="1" applyProtection="1">
      <alignment horizontal="center" vertical="top"/>
      <protection hidden="1"/>
    </xf>
    <xf numFmtId="0" fontId="11" fillId="8" borderId="8" xfId="0" applyFont="1" applyFill="1" applyBorder="1" applyAlignment="1" applyProtection="1">
      <alignment horizontal="center" vertical="top"/>
      <protection hidden="1"/>
    </xf>
    <xf numFmtId="164" fontId="10" fillId="9" borderId="9" xfId="0" applyNumberFormat="1" applyFont="1" applyFill="1" applyBorder="1" applyAlignment="1" applyProtection="1">
      <alignment horizontal="center" vertical="top"/>
      <protection hidden="1"/>
    </xf>
    <xf numFmtId="0" fontId="9" fillId="9" borderId="9" xfId="0" applyFont="1" applyFill="1" applyBorder="1" applyAlignment="1" applyProtection="1">
      <alignment horizontal="center" vertical="top"/>
      <protection hidden="1"/>
    </xf>
    <xf numFmtId="164" fontId="7" fillId="10" borderId="7" xfId="0" applyNumberFormat="1" applyFont="1" applyFill="1" applyBorder="1" applyAlignment="1" applyProtection="1">
      <alignment horizontal="center" vertical="top"/>
      <protection hidden="1"/>
    </xf>
    <xf numFmtId="0" fontId="11" fillId="10" borderId="7" xfId="0" applyFont="1" applyFill="1" applyBorder="1" applyAlignment="1" applyProtection="1">
      <alignment horizontal="center" vertical="top"/>
      <protection hidden="1"/>
    </xf>
    <xf numFmtId="0" fontId="11" fillId="10" borderId="0" xfId="0" applyFont="1" applyFill="1" applyBorder="1" applyAlignment="1" applyProtection="1">
      <alignment horizontal="center" vertical="top"/>
      <protection hidden="1"/>
    </xf>
    <xf numFmtId="165" fontId="24" fillId="10" borderId="34" xfId="0" applyNumberFormat="1" applyFont="1" applyFill="1" applyBorder="1" applyAlignment="1" applyProtection="1">
      <alignment horizontal="center" vertical="center"/>
      <protection hidden="1"/>
    </xf>
    <xf numFmtId="164" fontId="7" fillId="10" borderId="8" xfId="0" applyNumberFormat="1" applyFont="1" applyFill="1" applyBorder="1" applyAlignment="1" applyProtection="1">
      <alignment horizontal="center" vertical="top"/>
      <protection hidden="1"/>
    </xf>
    <xf numFmtId="0" fontId="11" fillId="10" borderId="8" xfId="0" applyFont="1" applyFill="1" applyBorder="1" applyAlignment="1" applyProtection="1">
      <alignment horizontal="center" vertical="top"/>
      <protection hidden="1"/>
    </xf>
    <xf numFmtId="164" fontId="10" fillId="11" borderId="9" xfId="0" applyNumberFormat="1" applyFont="1" applyFill="1" applyBorder="1" applyAlignment="1" applyProtection="1">
      <alignment horizontal="center" vertical="top"/>
      <protection hidden="1"/>
    </xf>
    <xf numFmtId="0" fontId="9" fillId="11" borderId="9" xfId="0" applyFont="1" applyFill="1" applyBorder="1" applyAlignment="1" applyProtection="1">
      <alignment horizontal="center" vertical="top"/>
      <protection hidden="1"/>
    </xf>
    <xf numFmtId="0" fontId="9" fillId="0" borderId="0" xfId="0" applyFont="1" applyFill="1" applyAlignment="1" applyProtection="1">
      <alignment vertical="top"/>
      <protection hidden="1"/>
    </xf>
    <xf numFmtId="0" fontId="7" fillId="0" borderId="52" xfId="0" applyFont="1" applyFill="1" applyBorder="1" applyAlignment="1" applyProtection="1">
      <alignment horizontal="center" vertical="top" wrapText="1"/>
      <protection hidden="1"/>
    </xf>
    <xf numFmtId="0" fontId="7" fillId="0" borderId="53" xfId="0" applyFont="1" applyFill="1" applyBorder="1" applyAlignment="1" applyProtection="1">
      <alignment horizontal="center" vertical="top" wrapText="1"/>
      <protection hidden="1"/>
    </xf>
    <xf numFmtId="0" fontId="29" fillId="15" borderId="0" xfId="2"/>
    <xf numFmtId="165" fontId="20" fillId="8" borderId="6" xfId="0" applyNumberFormat="1" applyFont="1" applyFill="1" applyBorder="1" applyAlignment="1" applyProtection="1">
      <alignment horizontal="right" vertical="top"/>
      <protection hidden="1"/>
    </xf>
    <xf numFmtId="165" fontId="20" fillId="8" borderId="35" xfId="0" applyNumberFormat="1" applyFont="1" applyFill="1" applyBorder="1" applyAlignment="1" applyProtection="1">
      <alignment horizontal="right" vertical="top"/>
      <protection hidden="1"/>
    </xf>
    <xf numFmtId="0" fontId="5" fillId="10" borderId="6" xfId="0" applyFont="1" applyFill="1" applyBorder="1" applyAlignment="1" applyProtection="1">
      <alignment horizontal="right" vertical="top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166" fontId="10" fillId="0" borderId="4" xfId="0" applyNumberFormat="1" applyFont="1" applyFill="1" applyBorder="1" applyAlignment="1" applyProtection="1">
      <alignment horizontal="center" vertical="top"/>
      <protection hidden="1"/>
    </xf>
    <xf numFmtId="166" fontId="10" fillId="0" borderId="6" xfId="0" applyNumberFormat="1" applyFont="1" applyFill="1" applyBorder="1" applyAlignment="1" applyProtection="1">
      <alignment horizontal="center" vertical="top"/>
      <protection hidden="1"/>
    </xf>
    <xf numFmtId="166" fontId="10" fillId="0" borderId="23" xfId="0" applyNumberFormat="1" applyFont="1" applyFill="1" applyBorder="1" applyAlignment="1" applyProtection="1">
      <alignment horizontal="center" vertical="top"/>
      <protection hidden="1"/>
    </xf>
    <xf numFmtId="166" fontId="10" fillId="0" borderId="20" xfId="0" applyNumberFormat="1" applyFont="1" applyFill="1" applyBorder="1" applyAlignment="1" applyProtection="1">
      <alignment horizontal="center" vertical="top"/>
      <protection hidden="1"/>
    </xf>
    <xf numFmtId="166" fontId="9" fillId="0" borderId="6" xfId="0" applyNumberFormat="1" applyFont="1" applyFill="1" applyBorder="1" applyAlignment="1" applyProtection="1">
      <alignment horizontal="center" vertical="top"/>
      <protection hidden="1"/>
    </xf>
    <xf numFmtId="166" fontId="9" fillId="0" borderId="6" xfId="0" applyNumberFormat="1" applyFont="1" applyBorder="1" applyAlignment="1" applyProtection="1">
      <alignment horizontal="center" vertical="top"/>
      <protection hidden="1"/>
    </xf>
    <xf numFmtId="166" fontId="9" fillId="0" borderId="35" xfId="0" applyNumberFormat="1" applyFont="1" applyBorder="1" applyAlignment="1" applyProtection="1">
      <alignment horizontal="center" vertical="top"/>
      <protection hidden="1"/>
    </xf>
    <xf numFmtId="166" fontId="10" fillId="0" borderId="11" xfId="0" applyNumberFormat="1" applyFont="1" applyFill="1" applyBorder="1" applyAlignment="1" applyProtection="1">
      <alignment horizontal="center" vertical="top"/>
      <protection hidden="1"/>
    </xf>
    <xf numFmtId="166" fontId="10" fillId="0" borderId="15" xfId="0" applyNumberFormat="1" applyFont="1" applyFill="1" applyBorder="1" applyAlignment="1" applyProtection="1">
      <alignment horizontal="center" vertical="top"/>
      <protection hidden="1"/>
    </xf>
    <xf numFmtId="166" fontId="9" fillId="0" borderId="6" xfId="0" applyNumberFormat="1" applyFont="1" applyBorder="1" applyAlignment="1" applyProtection="1">
      <alignment horizontal="center" vertical="top" wrapText="1"/>
      <protection hidden="1"/>
    </xf>
    <xf numFmtId="166" fontId="9" fillId="0" borderId="32" xfId="0" applyNumberFormat="1" applyFont="1" applyBorder="1" applyAlignment="1" applyProtection="1">
      <alignment horizontal="center" vertical="top" wrapText="1"/>
      <protection hidden="1"/>
    </xf>
    <xf numFmtId="166" fontId="9" fillId="0" borderId="35" xfId="0" applyNumberFormat="1" applyFont="1" applyBorder="1" applyAlignment="1" applyProtection="1">
      <alignment horizontal="center" vertical="top" wrapText="1"/>
      <protection hidden="1"/>
    </xf>
    <xf numFmtId="166" fontId="9" fillId="0" borderId="32" xfId="0" applyNumberFormat="1" applyFont="1" applyBorder="1" applyAlignment="1" applyProtection="1">
      <alignment horizontal="center" vertical="top"/>
      <protection hidden="1"/>
    </xf>
    <xf numFmtId="166" fontId="10" fillId="0" borderId="34" xfId="0" applyNumberFormat="1" applyFont="1" applyFill="1" applyBorder="1" applyAlignment="1" applyProtection="1">
      <alignment horizontal="center" vertical="top"/>
      <protection hidden="1"/>
    </xf>
    <xf numFmtId="166" fontId="10" fillId="0" borderId="32" xfId="0" applyNumberFormat="1" applyFont="1" applyFill="1" applyBorder="1" applyAlignment="1" applyProtection="1">
      <alignment horizontal="center" vertical="top"/>
      <protection hidden="1"/>
    </xf>
    <xf numFmtId="166" fontId="10" fillId="0" borderId="35" xfId="0" applyNumberFormat="1" applyFont="1" applyFill="1" applyBorder="1" applyAlignment="1" applyProtection="1">
      <alignment horizontal="center" vertical="top"/>
      <protection hidden="1"/>
    </xf>
    <xf numFmtId="0" fontId="7" fillId="0" borderId="54" xfId="0" applyFont="1" applyFill="1" applyBorder="1" applyAlignment="1" applyProtection="1">
      <alignment horizontal="center" vertical="top" wrapText="1"/>
      <protection hidden="1"/>
    </xf>
    <xf numFmtId="0" fontId="7" fillId="0" borderId="55" xfId="0" applyFont="1" applyFill="1" applyBorder="1" applyAlignment="1" applyProtection="1">
      <alignment horizontal="center" vertical="top" wrapText="1"/>
      <protection hidden="1"/>
    </xf>
    <xf numFmtId="0" fontId="9" fillId="0" borderId="56" xfId="0" applyFont="1" applyFill="1" applyBorder="1" applyAlignment="1" applyProtection="1">
      <alignment horizontal="left" vertical="top" wrapText="1"/>
      <protection locked="0"/>
    </xf>
    <xf numFmtId="0" fontId="9" fillId="0" borderId="57" xfId="0" applyFont="1" applyFill="1" applyBorder="1" applyAlignment="1" applyProtection="1">
      <alignment horizontal="left" vertical="top" wrapText="1"/>
      <protection locked="0"/>
    </xf>
    <xf numFmtId="0" fontId="9" fillId="0" borderId="58" xfId="0" applyFont="1" applyFill="1" applyBorder="1" applyAlignment="1" applyProtection="1">
      <alignment horizontal="left" vertical="top" wrapText="1"/>
      <protection locked="0"/>
    </xf>
    <xf numFmtId="0" fontId="9" fillId="0" borderId="59" xfId="0" applyFont="1" applyFill="1" applyBorder="1" applyAlignment="1" applyProtection="1">
      <alignment horizontal="left" vertical="top" wrapText="1"/>
      <protection locked="0"/>
    </xf>
    <xf numFmtId="0" fontId="9" fillId="0" borderId="60" xfId="0" applyFont="1" applyFill="1" applyBorder="1" applyAlignment="1" applyProtection="1">
      <alignment horizontal="left" vertical="top" wrapText="1"/>
      <protection locked="0"/>
    </xf>
    <xf numFmtId="0" fontId="9" fillId="0" borderId="61" xfId="0" applyFont="1" applyFill="1" applyBorder="1" applyAlignment="1" applyProtection="1">
      <alignment horizontal="left" vertical="top" wrapText="1"/>
      <protection locked="0"/>
    </xf>
    <xf numFmtId="0" fontId="9" fillId="0" borderId="62" xfId="0" applyFont="1" applyFill="1" applyBorder="1" applyAlignment="1" applyProtection="1">
      <alignment horizontal="left" vertical="top" wrapText="1"/>
      <protection locked="0"/>
    </xf>
    <xf numFmtId="0" fontId="9" fillId="0" borderId="63" xfId="0" applyFont="1" applyFill="1" applyBorder="1" applyAlignment="1" applyProtection="1">
      <alignment horizontal="left" vertical="top" wrapText="1"/>
      <protection locked="0"/>
    </xf>
    <xf numFmtId="0" fontId="9" fillId="0" borderId="64" xfId="0" applyFont="1" applyFill="1" applyBorder="1" applyAlignment="1" applyProtection="1">
      <alignment horizontal="left" vertical="top" wrapText="1"/>
      <protection locked="0"/>
    </xf>
    <xf numFmtId="0" fontId="9" fillId="0" borderId="65" xfId="0" applyFont="1" applyFill="1" applyBorder="1" applyAlignment="1" applyProtection="1">
      <alignment horizontal="left" vertical="top" wrapText="1"/>
      <protection locked="0"/>
    </xf>
    <xf numFmtId="0" fontId="9" fillId="0" borderId="66" xfId="0" applyFont="1" applyFill="1" applyBorder="1" applyAlignment="1" applyProtection="1">
      <alignment horizontal="left" vertical="top" wrapText="1"/>
      <protection locked="0"/>
    </xf>
    <xf numFmtId="0" fontId="9" fillId="0" borderId="67" xfId="0" applyFont="1" applyFill="1" applyBorder="1" applyAlignment="1" applyProtection="1">
      <alignment horizontal="left" vertical="top" wrapText="1"/>
      <protection locked="0"/>
    </xf>
    <xf numFmtId="0" fontId="9" fillId="0" borderId="68" xfId="0" applyFont="1" applyFill="1" applyBorder="1" applyAlignment="1" applyProtection="1">
      <alignment horizontal="left" vertical="top" wrapText="1"/>
      <protection locked="0"/>
    </xf>
    <xf numFmtId="0" fontId="9" fillId="0" borderId="69" xfId="0" applyFont="1" applyFill="1" applyBorder="1" applyAlignment="1" applyProtection="1">
      <alignment horizontal="left" vertical="top" wrapText="1"/>
      <protection locked="0"/>
    </xf>
    <xf numFmtId="0" fontId="9" fillId="0" borderId="54" xfId="0" applyFont="1" applyFill="1" applyBorder="1" applyAlignment="1" applyProtection="1">
      <alignment horizontal="left" vertical="top" wrapText="1"/>
      <protection locked="0"/>
    </xf>
    <xf numFmtId="0" fontId="9" fillId="0" borderId="53" xfId="0" applyFont="1" applyFill="1" applyBorder="1" applyAlignment="1" applyProtection="1">
      <alignment horizontal="left" vertical="top" wrapText="1"/>
      <protection locked="0"/>
    </xf>
    <xf numFmtId="0" fontId="9" fillId="5" borderId="70" xfId="0" applyFont="1" applyFill="1" applyBorder="1" applyAlignment="1" applyProtection="1">
      <alignment horizontal="center" vertical="top"/>
      <protection hidden="1"/>
    </xf>
    <xf numFmtId="0" fontId="9" fillId="5" borderId="71" xfId="0" applyFont="1" applyFill="1" applyBorder="1" applyAlignment="1" applyProtection="1">
      <alignment horizontal="center" vertical="top"/>
      <protection hidden="1"/>
    </xf>
    <xf numFmtId="0" fontId="9" fillId="0" borderId="55" xfId="0" applyFont="1" applyFill="1" applyBorder="1" applyAlignment="1" applyProtection="1">
      <alignment horizontal="left" vertical="top" wrapText="1"/>
      <protection locked="0"/>
    </xf>
    <xf numFmtId="0" fontId="9" fillId="0" borderId="51" xfId="0" applyFont="1" applyFill="1" applyBorder="1" applyAlignment="1" applyProtection="1">
      <alignment horizontal="left" vertical="top" wrapText="1"/>
      <protection locked="0"/>
    </xf>
    <xf numFmtId="0" fontId="9" fillId="0" borderId="72" xfId="0" applyFont="1" applyFill="1" applyBorder="1" applyAlignment="1" applyProtection="1">
      <alignment horizontal="left" vertical="top" wrapText="1"/>
      <protection locked="0"/>
    </xf>
    <xf numFmtId="0" fontId="9" fillId="0" borderId="73" xfId="0" applyFont="1" applyFill="1" applyBorder="1" applyAlignment="1" applyProtection="1">
      <alignment horizontal="left" vertical="top" wrapText="1"/>
      <protection locked="0"/>
    </xf>
    <xf numFmtId="0" fontId="9" fillId="0" borderId="66" xfId="0" applyFont="1" applyBorder="1" applyAlignment="1" applyProtection="1">
      <alignment horizontal="left" vertical="top" wrapText="1"/>
      <protection locked="0"/>
    </xf>
    <xf numFmtId="0" fontId="9" fillId="0" borderId="67" xfId="0" applyFont="1" applyBorder="1" applyAlignment="1" applyProtection="1">
      <alignment horizontal="left" vertical="top" wrapText="1"/>
      <protection locked="0"/>
    </xf>
    <xf numFmtId="0" fontId="9" fillId="0" borderId="68" xfId="0" applyFont="1" applyBorder="1" applyAlignment="1" applyProtection="1">
      <alignment horizontal="left" vertical="top" wrapText="1"/>
      <protection locked="0"/>
    </xf>
    <xf numFmtId="0" fontId="9" fillId="0" borderId="69" xfId="0" applyFont="1" applyBorder="1" applyAlignment="1" applyProtection="1">
      <alignment horizontal="left" vertical="top" wrapText="1"/>
      <protection locked="0"/>
    </xf>
    <xf numFmtId="0" fontId="9" fillId="0" borderId="74" xfId="0" applyFont="1" applyBorder="1" applyAlignment="1" applyProtection="1">
      <alignment horizontal="left" vertical="top" wrapText="1"/>
      <protection locked="0"/>
    </xf>
    <xf numFmtId="0" fontId="9" fillId="0" borderId="75" xfId="0" applyFont="1" applyBorder="1" applyAlignment="1" applyProtection="1">
      <alignment horizontal="left" vertical="top" wrapText="1"/>
      <protection locked="0"/>
    </xf>
    <xf numFmtId="0" fontId="9" fillId="0" borderId="64" xfId="0" applyFont="1" applyBorder="1" applyAlignment="1" applyProtection="1">
      <alignment horizontal="left" vertical="top" wrapText="1"/>
      <protection locked="0"/>
    </xf>
    <xf numFmtId="0" fontId="9" fillId="0" borderId="65" xfId="0" applyFont="1" applyBorder="1" applyAlignment="1" applyProtection="1">
      <alignment horizontal="left" vertical="top" wrapText="1"/>
      <protection locked="0"/>
    </xf>
    <xf numFmtId="0" fontId="9" fillId="0" borderId="76" xfId="0" applyFont="1" applyBorder="1" applyAlignment="1" applyProtection="1">
      <alignment horizontal="left" vertical="top" wrapText="1"/>
      <protection locked="0"/>
    </xf>
    <xf numFmtId="0" fontId="9" fillId="0" borderId="77" xfId="0" applyFont="1" applyBorder="1" applyAlignment="1" applyProtection="1">
      <alignment horizontal="left" vertical="top" wrapText="1"/>
      <protection locked="0"/>
    </xf>
    <xf numFmtId="0" fontId="9" fillId="0" borderId="78" xfId="0" applyFont="1" applyBorder="1" applyAlignment="1" applyProtection="1">
      <alignment horizontal="left" vertical="top" wrapText="1"/>
      <protection locked="0"/>
    </xf>
    <xf numFmtId="0" fontId="9" fillId="0" borderId="79" xfId="0" applyFont="1" applyBorder="1" applyAlignment="1" applyProtection="1">
      <alignment horizontal="left" vertical="top" wrapText="1"/>
      <protection locked="0"/>
    </xf>
    <xf numFmtId="0" fontId="9" fillId="0" borderId="76" xfId="0" applyFont="1" applyFill="1" applyBorder="1" applyAlignment="1" applyProtection="1">
      <alignment horizontal="left" vertical="top" wrapText="1"/>
      <protection locked="0"/>
    </xf>
    <xf numFmtId="0" fontId="9" fillId="0" borderId="77" xfId="0" applyFont="1" applyFill="1" applyBorder="1" applyAlignment="1" applyProtection="1">
      <alignment horizontal="left" vertical="top" wrapText="1"/>
      <protection locked="0"/>
    </xf>
    <xf numFmtId="0" fontId="9" fillId="0" borderId="74" xfId="0" applyFont="1" applyFill="1" applyBorder="1" applyAlignment="1" applyProtection="1">
      <alignment horizontal="left" vertical="top" wrapText="1"/>
      <protection locked="0"/>
    </xf>
    <xf numFmtId="0" fontId="9" fillId="0" borderId="75" xfId="0" applyFont="1" applyFill="1" applyBorder="1" applyAlignment="1" applyProtection="1">
      <alignment horizontal="left" vertical="top" wrapText="1"/>
      <protection locked="0"/>
    </xf>
    <xf numFmtId="164" fontId="9" fillId="12" borderId="80" xfId="0" applyNumberFormat="1" applyFont="1" applyFill="1" applyBorder="1" applyAlignment="1" applyProtection="1">
      <alignment horizontal="center" vertical="top"/>
      <protection locked="0"/>
    </xf>
    <xf numFmtId="164" fontId="9" fillId="12" borderId="81" xfId="0" applyNumberFormat="1" applyFont="1" applyFill="1" applyBorder="1" applyAlignment="1" applyProtection="1">
      <alignment horizontal="center" vertical="top"/>
      <protection locked="0"/>
    </xf>
    <xf numFmtId="164" fontId="9" fillId="12" borderId="82" xfId="0" applyNumberFormat="1" applyFont="1" applyFill="1" applyBorder="1" applyAlignment="1" applyProtection="1">
      <alignment horizontal="center" vertical="top"/>
      <protection locked="0"/>
    </xf>
    <xf numFmtId="168" fontId="23" fillId="12" borderId="83" xfId="0" applyNumberFormat="1" applyFont="1" applyFill="1" applyBorder="1" applyAlignment="1" applyProtection="1">
      <alignment horizontal="right" vertical="top"/>
      <protection locked="0"/>
    </xf>
    <xf numFmtId="168" fontId="23" fillId="12" borderId="84" xfId="0" applyNumberFormat="1" applyFont="1" applyFill="1" applyBorder="1" applyAlignment="1" applyProtection="1">
      <alignment horizontal="right" vertical="top"/>
      <protection locked="0"/>
    </xf>
    <xf numFmtId="164" fontId="9" fillId="12" borderId="85" xfId="0" applyNumberFormat="1" applyFont="1" applyFill="1" applyBorder="1" applyAlignment="1" applyProtection="1">
      <alignment horizontal="center" vertical="top"/>
      <protection locked="0"/>
    </xf>
    <xf numFmtId="164" fontId="10" fillId="12" borderId="86" xfId="0" applyNumberFormat="1" applyFont="1" applyFill="1" applyBorder="1" applyAlignment="1" applyProtection="1">
      <alignment horizontal="center" vertical="top"/>
      <protection hidden="1"/>
    </xf>
    <xf numFmtId="164" fontId="10" fillId="12" borderId="86" xfId="0" applyNumberFormat="1" applyFont="1" applyFill="1" applyBorder="1" applyAlignment="1" applyProtection="1">
      <alignment horizontal="center" vertical="top"/>
      <protection locked="0"/>
    </xf>
    <xf numFmtId="164" fontId="10" fillId="12" borderId="87" xfId="0" applyNumberFormat="1" applyFont="1" applyFill="1" applyBorder="1" applyAlignment="1" applyProtection="1">
      <alignment horizontal="center" vertical="top"/>
      <protection locked="0"/>
    </xf>
    <xf numFmtId="1" fontId="6" fillId="0" borderId="0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left" vertical="top"/>
      <protection hidden="1"/>
    </xf>
    <xf numFmtId="0" fontId="12" fillId="0" borderId="0" xfId="0" applyFont="1" applyFill="1" applyAlignment="1" applyProtection="1">
      <alignment horizontal="right" vertical="center"/>
      <protection hidden="1"/>
    </xf>
    <xf numFmtId="0" fontId="7" fillId="0" borderId="0" xfId="0" applyFont="1" applyFill="1" applyBorder="1" applyAlignment="1" applyProtection="1">
      <alignment horizontal="left"/>
      <protection hidden="1"/>
    </xf>
    <xf numFmtId="1" fontId="10" fillId="0" borderId="88" xfId="0" applyNumberFormat="1" applyFont="1" applyFill="1" applyBorder="1" applyAlignment="1" applyProtection="1">
      <alignment horizontal="center" vertical="top"/>
      <protection locked="0"/>
    </xf>
    <xf numFmtId="1" fontId="10" fillId="0" borderId="57" xfId="0" applyNumberFormat="1" applyFont="1" applyFill="1" applyBorder="1" applyAlignment="1" applyProtection="1">
      <alignment horizontal="center" vertical="top"/>
      <protection locked="0"/>
    </xf>
    <xf numFmtId="1" fontId="10" fillId="0" borderId="89" xfId="0" applyNumberFormat="1" applyFont="1" applyFill="1" applyBorder="1" applyAlignment="1" applyProtection="1">
      <alignment horizontal="center" vertical="top"/>
      <protection locked="0"/>
    </xf>
    <xf numFmtId="1" fontId="10" fillId="0" borderId="59" xfId="0" applyNumberFormat="1" applyFont="1" applyFill="1" applyBorder="1" applyAlignment="1" applyProtection="1">
      <alignment horizontal="center" vertical="top"/>
      <protection locked="0"/>
    </xf>
    <xf numFmtId="1" fontId="10" fillId="0" borderId="90" xfId="0" applyNumberFormat="1" applyFont="1" applyFill="1" applyBorder="1" applyAlignment="1" applyProtection="1">
      <alignment horizontal="center" vertical="top"/>
      <protection locked="0"/>
    </xf>
    <xf numFmtId="1" fontId="10" fillId="0" borderId="61" xfId="0" applyNumberFormat="1" applyFont="1" applyFill="1" applyBorder="1" applyAlignment="1" applyProtection="1">
      <alignment horizontal="center" vertical="top"/>
      <protection locked="0"/>
    </xf>
    <xf numFmtId="1" fontId="10" fillId="0" borderId="91" xfId="0" applyNumberFormat="1" applyFont="1" applyFill="1" applyBorder="1" applyAlignment="1" applyProtection="1">
      <alignment horizontal="center" vertical="top"/>
      <protection locked="0"/>
    </xf>
    <xf numFmtId="1" fontId="10" fillId="0" borderId="63" xfId="0" applyNumberFormat="1" applyFont="1" applyFill="1" applyBorder="1" applyAlignment="1" applyProtection="1">
      <alignment horizontal="center" vertical="top"/>
      <protection locked="0"/>
    </xf>
    <xf numFmtId="1" fontId="10" fillId="0" borderId="92" xfId="0" applyNumberFormat="1" applyFont="1" applyFill="1" applyBorder="1" applyAlignment="1" applyProtection="1">
      <alignment horizontal="center" vertical="top"/>
      <protection locked="0"/>
    </xf>
    <xf numFmtId="1" fontId="10" fillId="0" borderId="65" xfId="0" applyNumberFormat="1" applyFont="1" applyFill="1" applyBorder="1" applyAlignment="1" applyProtection="1">
      <alignment horizontal="center" vertical="top"/>
      <protection locked="0"/>
    </xf>
    <xf numFmtId="1" fontId="9" fillId="0" borderId="93" xfId="0" applyNumberFormat="1" applyFont="1" applyFill="1" applyBorder="1" applyAlignment="1" applyProtection="1">
      <alignment horizontal="center" vertical="top"/>
      <protection locked="0"/>
    </xf>
    <xf numFmtId="1" fontId="9" fillId="0" borderId="67" xfId="0" applyNumberFormat="1" applyFont="1" applyFill="1" applyBorder="1" applyAlignment="1" applyProtection="1">
      <alignment horizontal="center" vertical="top"/>
      <protection locked="0"/>
    </xf>
    <xf numFmtId="1" fontId="9" fillId="0" borderId="94" xfId="0" applyNumberFormat="1" applyFont="1" applyFill="1" applyBorder="1" applyAlignment="1" applyProtection="1">
      <alignment horizontal="center" vertical="top"/>
      <protection locked="0"/>
    </xf>
    <xf numFmtId="1" fontId="9" fillId="0" borderId="69" xfId="0" applyNumberFormat="1" applyFont="1" applyFill="1" applyBorder="1" applyAlignment="1" applyProtection="1">
      <alignment horizontal="center" vertical="top"/>
      <protection locked="0"/>
    </xf>
    <xf numFmtId="1" fontId="10" fillId="0" borderId="95" xfId="0" applyNumberFormat="1" applyFont="1" applyFill="1" applyBorder="1" applyAlignment="1" applyProtection="1">
      <alignment horizontal="center" vertical="top"/>
      <protection locked="0"/>
    </xf>
    <xf numFmtId="1" fontId="10" fillId="0" borderId="96" xfId="0" applyNumberFormat="1" applyFont="1" applyFill="1" applyBorder="1" applyAlignment="1" applyProtection="1">
      <alignment horizontal="center" vertical="top"/>
      <protection locked="0"/>
    </xf>
    <xf numFmtId="1" fontId="10" fillId="0" borderId="97" xfId="0" applyNumberFormat="1" applyFont="1" applyFill="1" applyBorder="1" applyAlignment="1" applyProtection="1">
      <alignment horizontal="center" vertical="top"/>
      <protection locked="0"/>
    </xf>
    <xf numFmtId="1" fontId="9" fillId="0" borderId="98" xfId="0" applyNumberFormat="1" applyFont="1" applyFill="1" applyBorder="1" applyAlignment="1" applyProtection="1">
      <alignment horizontal="center" vertical="top"/>
      <protection locked="0"/>
    </xf>
    <xf numFmtId="1" fontId="9" fillId="0" borderId="75" xfId="0" applyNumberFormat="1" applyFont="1" applyFill="1" applyBorder="1" applyAlignment="1" applyProtection="1">
      <alignment horizontal="center" vertical="top"/>
      <protection locked="0"/>
    </xf>
    <xf numFmtId="1" fontId="9" fillId="0" borderId="92" xfId="0" applyNumberFormat="1" applyFont="1" applyFill="1" applyBorder="1" applyAlignment="1" applyProtection="1">
      <alignment horizontal="center" vertical="top"/>
      <protection locked="0"/>
    </xf>
    <xf numFmtId="1" fontId="9" fillId="0" borderId="65" xfId="0" applyNumberFormat="1" applyFont="1" applyFill="1" applyBorder="1" applyAlignment="1" applyProtection="1">
      <alignment horizontal="center" vertical="top"/>
      <protection locked="0"/>
    </xf>
    <xf numFmtId="167" fontId="9" fillId="0" borderId="99" xfId="0" applyNumberFormat="1" applyFont="1" applyFill="1" applyBorder="1" applyAlignment="1" applyProtection="1">
      <alignment horizontal="center" vertical="top"/>
      <protection locked="0"/>
    </xf>
    <xf numFmtId="167" fontId="9" fillId="0" borderId="77" xfId="0" applyNumberFormat="1" applyFont="1" applyFill="1" applyBorder="1" applyAlignment="1" applyProtection="1">
      <alignment horizontal="center" vertical="top"/>
      <protection locked="0"/>
    </xf>
    <xf numFmtId="1" fontId="9" fillId="0" borderId="100" xfId="0" applyNumberFormat="1" applyFont="1" applyFill="1" applyBorder="1" applyAlignment="1" applyProtection="1">
      <alignment horizontal="center" vertical="top"/>
      <protection locked="0"/>
    </xf>
    <xf numFmtId="1" fontId="9" fillId="0" borderId="79" xfId="0" applyNumberFormat="1" applyFont="1" applyFill="1" applyBorder="1" applyAlignment="1" applyProtection="1">
      <alignment horizontal="center" vertical="top"/>
      <protection locked="0"/>
    </xf>
    <xf numFmtId="1" fontId="10" fillId="0" borderId="73" xfId="0" applyNumberFormat="1" applyFont="1" applyFill="1" applyBorder="1" applyAlignment="1" applyProtection="1">
      <alignment horizontal="center" vertical="top"/>
      <protection locked="0"/>
    </xf>
    <xf numFmtId="0" fontId="17" fillId="0" borderId="21" xfId="0" applyFont="1" applyFill="1" applyBorder="1" applyAlignment="1" applyProtection="1">
      <alignment horizontal="left" vertical="top" indent="1"/>
      <protection hidden="1"/>
    </xf>
    <xf numFmtId="164" fontId="10" fillId="12" borderId="101" xfId="0" applyNumberFormat="1" applyFont="1" applyFill="1" applyBorder="1" applyAlignment="1" applyProtection="1">
      <alignment horizontal="center" vertical="top"/>
      <protection locked="0"/>
    </xf>
    <xf numFmtId="164" fontId="10" fillId="12" borderId="102" xfId="0" applyNumberFormat="1" applyFont="1" applyFill="1" applyBorder="1" applyAlignment="1" applyProtection="1">
      <alignment horizontal="center" vertical="top"/>
      <protection locked="0"/>
    </xf>
    <xf numFmtId="0" fontId="17" fillId="0" borderId="103" xfId="0" applyFont="1" applyFill="1" applyBorder="1" applyAlignment="1" applyProtection="1">
      <alignment horizontal="left" vertical="top" indent="1"/>
      <protection hidden="1"/>
    </xf>
    <xf numFmtId="0" fontId="17" fillId="0" borderId="5" xfId="0" applyFont="1" applyFill="1" applyBorder="1" applyAlignment="1" applyProtection="1">
      <alignment horizontal="left" vertical="top" indent="1"/>
      <protection hidden="1"/>
    </xf>
    <xf numFmtId="0" fontId="25" fillId="0" borderId="41" xfId="0" applyFont="1" applyFill="1" applyBorder="1" applyAlignment="1" applyProtection="1">
      <alignment horizontal="right" vertical="center" wrapText="1"/>
      <protection hidden="1"/>
    </xf>
    <xf numFmtId="166" fontId="5" fillId="0" borderId="0" xfId="0" applyNumberFormat="1" applyFont="1" applyProtection="1">
      <protection hidden="1"/>
    </xf>
    <xf numFmtId="0" fontId="5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7" fillId="0" borderId="9" xfId="0" applyFont="1" applyFill="1" applyBorder="1" applyAlignment="1" applyProtection="1">
      <alignment horizontal="center" vertical="center"/>
      <protection hidden="1"/>
    </xf>
    <xf numFmtId="1" fontId="7" fillId="0" borderId="9" xfId="0" applyNumberFormat="1" applyFont="1" applyFill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vertical="center"/>
      <protection hidden="1"/>
    </xf>
    <xf numFmtId="0" fontId="5" fillId="0" borderId="5" xfId="0" applyFont="1" applyBorder="1" applyProtection="1">
      <protection hidden="1"/>
    </xf>
    <xf numFmtId="0" fontId="5" fillId="0" borderId="21" xfId="0" applyFont="1" applyBorder="1" applyProtection="1">
      <protection hidden="1"/>
    </xf>
    <xf numFmtId="165" fontId="7" fillId="0" borderId="9" xfId="0" applyNumberFormat="1" applyFont="1" applyFill="1" applyBorder="1" applyAlignment="1" applyProtection="1">
      <alignment horizontal="center" vertical="center"/>
      <protection hidden="1"/>
    </xf>
    <xf numFmtId="0" fontId="5" fillId="0" borderId="6" xfId="0" applyFont="1" applyBorder="1" applyProtection="1">
      <protection hidden="1"/>
    </xf>
    <xf numFmtId="0" fontId="17" fillId="0" borderId="9" xfId="0" applyFont="1" applyFill="1" applyBorder="1" applyAlignment="1" applyProtection="1">
      <alignment horizontal="left" vertical="center" indent="1"/>
      <protection hidden="1"/>
    </xf>
    <xf numFmtId="0" fontId="27" fillId="0" borderId="9" xfId="0" applyFont="1" applyFill="1" applyBorder="1" applyAlignment="1" applyProtection="1">
      <alignment horizontal="left" vertical="center" indent="1"/>
      <protection hidden="1"/>
    </xf>
    <xf numFmtId="0" fontId="28" fillId="0" borderId="9" xfId="0" applyFont="1" applyBorder="1" applyAlignment="1" applyProtection="1">
      <alignment vertical="center"/>
      <protection hidden="1"/>
    </xf>
    <xf numFmtId="0" fontId="5" fillId="0" borderId="3" xfId="0" applyFont="1" applyBorder="1" applyProtection="1">
      <protection hidden="1"/>
    </xf>
    <xf numFmtId="0" fontId="17" fillId="0" borderId="7" xfId="0" applyFont="1" applyFill="1" applyBorder="1" applyAlignment="1" applyProtection="1">
      <alignment horizontal="left" vertical="center" indent="1"/>
      <protection hidden="1"/>
    </xf>
    <xf numFmtId="0" fontId="17" fillId="0" borderId="0" xfId="0" applyFont="1" applyFill="1" applyBorder="1" applyAlignment="1" applyProtection="1">
      <alignment horizontal="left" vertical="top" indent="1"/>
      <protection hidden="1"/>
    </xf>
    <xf numFmtId="0" fontId="8" fillId="2" borderId="7" xfId="0" applyFont="1" applyFill="1" applyBorder="1" applyAlignment="1" applyProtection="1">
      <alignment vertical="top"/>
      <protection hidden="1"/>
    </xf>
    <xf numFmtId="0" fontId="8" fillId="2" borderId="0" xfId="0" applyFont="1" applyFill="1" applyBorder="1" applyAlignment="1" applyProtection="1">
      <alignment vertical="top"/>
      <protection hidden="1"/>
    </xf>
    <xf numFmtId="0" fontId="8" fillId="2" borderId="8" xfId="0" applyFont="1" applyFill="1" applyBorder="1" applyAlignment="1" applyProtection="1">
      <alignment vertical="top"/>
      <protection hidden="1"/>
    </xf>
    <xf numFmtId="0" fontId="7" fillId="3" borderId="9" xfId="0" applyFont="1" applyFill="1" applyBorder="1" applyAlignment="1" applyProtection="1">
      <alignment horizontal="left" vertical="top"/>
      <protection hidden="1"/>
    </xf>
    <xf numFmtId="14" fontId="7" fillId="0" borderId="10" xfId="0" applyNumberFormat="1" applyFont="1" applyFill="1" applyBorder="1" applyAlignment="1" applyProtection="1">
      <alignment horizontal="center" vertical="top" wrapText="1"/>
      <protection hidden="1"/>
    </xf>
    <xf numFmtId="0" fontId="7" fillId="0" borderId="14" xfId="0" applyFont="1" applyFill="1" applyBorder="1" applyAlignment="1" applyProtection="1">
      <alignment horizontal="center" vertical="top" wrapText="1"/>
      <protection hidden="1"/>
    </xf>
    <xf numFmtId="0" fontId="7" fillId="0" borderId="19" xfId="0" applyFont="1" applyFill="1" applyBorder="1" applyAlignment="1" applyProtection="1">
      <alignment horizontal="center" vertical="top" wrapText="1"/>
      <protection hidden="1"/>
    </xf>
    <xf numFmtId="0" fontId="7" fillId="0" borderId="10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42" xfId="0" applyFont="1" applyFill="1" applyBorder="1" applyAlignment="1" applyProtection="1">
      <alignment horizontal="center" vertical="top" wrapText="1"/>
      <protection hidden="1"/>
    </xf>
    <xf numFmtId="0" fontId="8" fillId="4" borderId="7" xfId="0" applyFont="1" applyFill="1" applyBorder="1" applyAlignment="1" applyProtection="1">
      <alignment vertical="top"/>
      <protection hidden="1"/>
    </xf>
    <xf numFmtId="0" fontId="8" fillId="4" borderId="0" xfId="0" applyFont="1" applyFill="1" applyBorder="1" applyAlignment="1" applyProtection="1">
      <alignment vertical="top"/>
      <protection hidden="1"/>
    </xf>
    <xf numFmtId="0" fontId="8" fillId="4" borderId="8" xfId="0" applyFont="1" applyFill="1" applyBorder="1" applyAlignment="1" applyProtection="1">
      <alignment vertical="top"/>
      <protection hidden="1"/>
    </xf>
    <xf numFmtId="0" fontId="7" fillId="5" borderId="9" xfId="0" applyFont="1" applyFill="1" applyBorder="1" applyAlignment="1" applyProtection="1">
      <alignment vertical="top"/>
      <protection hidden="1"/>
    </xf>
    <xf numFmtId="0" fontId="7" fillId="0" borderId="8" xfId="0" applyFont="1" applyFill="1" applyBorder="1" applyAlignment="1" applyProtection="1">
      <alignment horizontal="center" vertical="top" wrapText="1"/>
      <protection hidden="1"/>
    </xf>
    <xf numFmtId="0" fontId="7" fillId="0" borderId="9" xfId="0" applyFont="1" applyFill="1" applyBorder="1" applyAlignment="1" applyProtection="1">
      <alignment horizontal="center" vertical="top" wrapText="1"/>
      <protection hidden="1"/>
    </xf>
    <xf numFmtId="0" fontId="8" fillId="6" borderId="7" xfId="0" applyFont="1" applyFill="1" applyBorder="1" applyAlignment="1" applyProtection="1">
      <alignment vertical="top"/>
      <protection hidden="1"/>
    </xf>
    <xf numFmtId="0" fontId="8" fillId="6" borderId="0" xfId="0" applyFont="1" applyFill="1" applyBorder="1" applyAlignment="1" applyProtection="1">
      <alignment vertical="top"/>
      <protection hidden="1"/>
    </xf>
    <xf numFmtId="0" fontId="8" fillId="6" borderId="8" xfId="0" applyFont="1" applyFill="1" applyBorder="1" applyAlignment="1" applyProtection="1">
      <alignment vertical="top"/>
      <protection hidden="1"/>
    </xf>
    <xf numFmtId="0" fontId="7" fillId="7" borderId="9" xfId="0" applyFont="1" applyFill="1" applyBorder="1" applyAlignment="1" applyProtection="1">
      <alignment vertical="top"/>
      <protection hidden="1"/>
    </xf>
    <xf numFmtId="0" fontId="22" fillId="0" borderId="0" xfId="0" applyFont="1" applyBorder="1" applyAlignment="1" applyProtection="1">
      <alignment horizontal="center" vertical="top" wrapText="1"/>
      <protection hidden="1"/>
    </xf>
    <xf numFmtId="0" fontId="22" fillId="0" borderId="42" xfId="0" applyFont="1" applyBorder="1" applyAlignment="1" applyProtection="1">
      <alignment horizontal="center" vertical="top" wrapText="1"/>
      <protection hidden="1"/>
    </xf>
    <xf numFmtId="0" fontId="22" fillId="0" borderId="0" xfId="0" applyFont="1" applyFill="1" applyBorder="1" applyAlignment="1" applyProtection="1">
      <alignment horizontal="center" vertical="top" wrapText="1"/>
      <protection hidden="1"/>
    </xf>
    <xf numFmtId="0" fontId="22" fillId="0" borderId="42" xfId="0" applyFont="1" applyFill="1" applyBorder="1" applyAlignment="1" applyProtection="1">
      <alignment horizontal="center" vertical="top" wrapText="1"/>
      <protection hidden="1"/>
    </xf>
    <xf numFmtId="0" fontId="8" fillId="8" borderId="7" xfId="0" applyFont="1" applyFill="1" applyBorder="1" applyAlignment="1" applyProtection="1">
      <alignment vertical="top"/>
      <protection hidden="1"/>
    </xf>
    <xf numFmtId="0" fontId="8" fillId="8" borderId="0" xfId="0" applyFont="1" applyFill="1" applyBorder="1" applyAlignment="1" applyProtection="1">
      <alignment vertical="top"/>
      <protection hidden="1"/>
    </xf>
    <xf numFmtId="0" fontId="8" fillId="8" borderId="8" xfId="0" applyFont="1" applyFill="1" applyBorder="1" applyAlignment="1" applyProtection="1">
      <alignment vertical="top"/>
      <protection hidden="1"/>
    </xf>
    <xf numFmtId="0" fontId="7" fillId="9" borderId="9" xfId="0" applyFont="1" applyFill="1" applyBorder="1" applyAlignment="1" applyProtection="1">
      <alignment vertical="top"/>
      <protection hidden="1"/>
    </xf>
    <xf numFmtId="14" fontId="7" fillId="0" borderId="0" xfId="0" applyNumberFormat="1" applyFont="1" applyFill="1" applyBorder="1" applyAlignment="1" applyProtection="1">
      <alignment horizontal="center" vertical="top" wrapText="1"/>
      <protection hidden="1"/>
    </xf>
    <xf numFmtId="0" fontId="8" fillId="10" borderId="7" xfId="0" applyFont="1" applyFill="1" applyBorder="1" applyAlignment="1" applyProtection="1">
      <alignment vertical="top"/>
      <protection hidden="1"/>
    </xf>
    <xf numFmtId="0" fontId="8" fillId="10" borderId="0" xfId="0" applyFont="1" applyFill="1" applyBorder="1" applyAlignment="1" applyProtection="1">
      <alignment vertical="top"/>
      <protection hidden="1"/>
    </xf>
    <xf numFmtId="0" fontId="8" fillId="10" borderId="8" xfId="0" applyFont="1" applyFill="1" applyBorder="1" applyAlignment="1" applyProtection="1">
      <alignment vertical="top"/>
      <protection hidden="1"/>
    </xf>
    <xf numFmtId="14" fontId="11" fillId="0" borderId="107" xfId="0" applyNumberFormat="1" applyFont="1" applyFill="1" applyBorder="1" applyAlignment="1" applyProtection="1">
      <alignment horizontal="center" vertical="top" wrapText="1"/>
      <protection hidden="1"/>
    </xf>
    <xf numFmtId="0" fontId="11" fillId="0" borderId="108" xfId="0" applyFont="1" applyFill="1" applyBorder="1" applyAlignment="1" applyProtection="1">
      <alignment horizontal="center" vertical="top" wrapText="1"/>
      <protection hidden="1"/>
    </xf>
    <xf numFmtId="0" fontId="11" fillId="0" borderId="109" xfId="0" applyFont="1" applyFill="1" applyBorder="1" applyAlignment="1" applyProtection="1">
      <alignment horizontal="center" vertical="top" wrapText="1"/>
      <protection hidden="1"/>
    </xf>
    <xf numFmtId="0" fontId="11" fillId="0" borderId="107" xfId="0" applyFont="1" applyFill="1" applyBorder="1" applyAlignment="1" applyProtection="1">
      <alignment horizontal="center" vertical="top" wrapText="1"/>
      <protection hidden="1"/>
    </xf>
    <xf numFmtId="0" fontId="11" fillId="0" borderId="110" xfId="0" applyFont="1" applyFill="1" applyBorder="1" applyAlignment="1" applyProtection="1">
      <alignment horizontal="center" vertical="top" wrapText="1"/>
      <protection hidden="1"/>
    </xf>
    <xf numFmtId="0" fontId="11" fillId="0" borderId="104" xfId="0" applyFont="1" applyFill="1" applyBorder="1" applyAlignment="1" applyProtection="1">
      <alignment horizontal="center" vertical="top" wrapText="1"/>
      <protection hidden="1"/>
    </xf>
    <xf numFmtId="0" fontId="11" fillId="0" borderId="84" xfId="0" applyFont="1" applyFill="1" applyBorder="1" applyAlignment="1" applyProtection="1">
      <alignment horizontal="center" vertical="top" wrapText="1"/>
      <protection hidden="1"/>
    </xf>
    <xf numFmtId="0" fontId="11" fillId="0" borderId="105" xfId="0" applyFont="1" applyFill="1" applyBorder="1" applyAlignment="1" applyProtection="1">
      <alignment horizontal="center" vertical="top" wrapText="1"/>
      <protection hidden="1"/>
    </xf>
    <xf numFmtId="0" fontId="11" fillId="0" borderId="106" xfId="0" applyFont="1" applyFill="1" applyBorder="1" applyAlignment="1" applyProtection="1">
      <alignment horizontal="center" vertical="top" wrapText="1"/>
      <protection hidden="1"/>
    </xf>
    <xf numFmtId="0" fontId="17" fillId="0" borderId="7" xfId="0" applyFont="1" applyFill="1" applyBorder="1" applyAlignment="1" applyProtection="1">
      <alignment horizontal="left" vertical="top" indent="1"/>
      <protection hidden="1"/>
    </xf>
    <xf numFmtId="0" fontId="11" fillId="9" borderId="106" xfId="0" applyFont="1" applyFill="1" applyBorder="1" applyAlignment="1" applyProtection="1">
      <alignment horizontal="center" vertical="top"/>
      <protection hidden="1"/>
    </xf>
    <xf numFmtId="0" fontId="11" fillId="10" borderId="103" xfId="0" applyFont="1" applyFill="1" applyBorder="1" applyAlignment="1" applyProtection="1">
      <alignment horizontal="center" vertical="top"/>
      <protection hidden="1"/>
    </xf>
    <xf numFmtId="0" fontId="11" fillId="10" borderId="104" xfId="0" applyFont="1" applyFill="1" applyBorder="1" applyAlignment="1" applyProtection="1">
      <alignment horizontal="center" vertical="top"/>
      <protection hidden="1"/>
    </xf>
    <xf numFmtId="0" fontId="11" fillId="10" borderId="105" xfId="0" applyFont="1" applyFill="1" applyBorder="1" applyAlignment="1" applyProtection="1">
      <alignment horizontal="center" vertical="top"/>
      <protection hidden="1"/>
    </xf>
    <xf numFmtId="0" fontId="26" fillId="0" borderId="104" xfId="0" applyFont="1" applyFill="1" applyBorder="1" applyAlignment="1" applyProtection="1">
      <alignment horizontal="center" vertical="center" wrapText="1"/>
      <protection hidden="1"/>
    </xf>
    <xf numFmtId="0" fontId="17" fillId="0" borderId="104" xfId="0" applyFont="1" applyFill="1" applyBorder="1" applyAlignment="1" applyProtection="1">
      <alignment horizontal="left" vertical="top" indent="1"/>
      <protection hidden="1"/>
    </xf>
    <xf numFmtId="0" fontId="17" fillId="0" borderId="8" xfId="0" applyFont="1" applyFill="1" applyBorder="1" applyAlignment="1" applyProtection="1">
      <alignment horizontal="left" vertical="top" indent="1"/>
      <protection hidden="1"/>
    </xf>
    <xf numFmtId="0" fontId="17" fillId="0" borderId="105" xfId="0" applyFont="1" applyFill="1" applyBorder="1" applyAlignment="1" applyProtection="1">
      <alignment horizontal="left" vertical="top" indent="1"/>
      <protection hidden="1"/>
    </xf>
    <xf numFmtId="0" fontId="17" fillId="0" borderId="106" xfId="0" applyFont="1" applyFill="1" applyBorder="1" applyAlignment="1" applyProtection="1">
      <alignment horizontal="left" vertical="center" indent="1"/>
      <protection hidden="1"/>
    </xf>
    <xf numFmtId="0" fontId="11" fillId="2" borderId="103" xfId="0" applyFont="1" applyFill="1" applyBorder="1" applyAlignment="1" applyProtection="1">
      <alignment horizontal="center" vertical="top"/>
      <protection hidden="1"/>
    </xf>
    <xf numFmtId="0" fontId="11" fillId="2" borderId="104" xfId="0" applyFont="1" applyFill="1" applyBorder="1" applyAlignment="1" applyProtection="1">
      <alignment horizontal="center" vertical="top"/>
      <protection hidden="1"/>
    </xf>
    <xf numFmtId="0" fontId="11" fillId="2" borderId="105" xfId="0" applyFont="1" applyFill="1" applyBorder="1" applyAlignment="1" applyProtection="1">
      <alignment horizontal="center" vertical="top"/>
      <protection hidden="1"/>
    </xf>
    <xf numFmtId="0" fontId="11" fillId="3" borderId="106" xfId="0" applyFont="1" applyFill="1" applyBorder="1" applyAlignment="1" applyProtection="1">
      <alignment horizontal="left" vertical="top" wrapText="1"/>
      <protection hidden="1"/>
    </xf>
    <xf numFmtId="0" fontId="11" fillId="3" borderId="106" xfId="0" applyFont="1" applyFill="1" applyBorder="1" applyAlignment="1" applyProtection="1">
      <alignment horizontal="center" vertical="top" wrapText="1"/>
      <protection hidden="1"/>
    </xf>
    <xf numFmtId="0" fontId="11" fillId="4" borderId="103" xfId="0" applyFont="1" applyFill="1" applyBorder="1" applyAlignment="1" applyProtection="1">
      <alignment horizontal="center" vertical="top"/>
      <protection hidden="1"/>
    </xf>
    <xf numFmtId="0" fontId="11" fillId="4" borderId="104" xfId="0" applyFont="1" applyFill="1" applyBorder="1" applyAlignment="1" applyProtection="1">
      <alignment horizontal="center" vertical="top"/>
      <protection hidden="1"/>
    </xf>
    <xf numFmtId="0" fontId="11" fillId="4" borderId="105" xfId="0" applyFont="1" applyFill="1" applyBorder="1" applyAlignment="1" applyProtection="1">
      <alignment horizontal="center" vertical="top"/>
      <protection hidden="1"/>
    </xf>
    <xf numFmtId="0" fontId="11" fillId="5" borderId="106" xfId="0" applyFont="1" applyFill="1" applyBorder="1" applyAlignment="1" applyProtection="1">
      <alignment horizontal="center" vertical="top"/>
      <protection hidden="1"/>
    </xf>
    <xf numFmtId="0" fontId="11" fillId="5" borderId="106" xfId="0" applyFont="1" applyFill="1" applyBorder="1" applyAlignment="1" applyProtection="1">
      <alignment horizontal="center" vertical="top" wrapText="1"/>
      <protection hidden="1"/>
    </xf>
    <xf numFmtId="0" fontId="11" fillId="6" borderId="103" xfId="0" applyFont="1" applyFill="1" applyBorder="1" applyAlignment="1" applyProtection="1">
      <alignment horizontal="center" vertical="top"/>
      <protection hidden="1"/>
    </xf>
    <xf numFmtId="0" fontId="11" fillId="6" borderId="104" xfId="0" applyFont="1" applyFill="1" applyBorder="1" applyAlignment="1" applyProtection="1">
      <alignment horizontal="center" vertical="top"/>
      <protection hidden="1"/>
    </xf>
    <xf numFmtId="0" fontId="11" fillId="6" borderId="105" xfId="0" applyFont="1" applyFill="1" applyBorder="1" applyAlignment="1" applyProtection="1">
      <alignment horizontal="center" vertical="top"/>
      <protection hidden="1"/>
    </xf>
    <xf numFmtId="0" fontId="11" fillId="7" borderId="106" xfId="0" applyFont="1" applyFill="1" applyBorder="1" applyAlignment="1" applyProtection="1">
      <alignment horizontal="center" vertical="top"/>
      <protection hidden="1"/>
    </xf>
    <xf numFmtId="0" fontId="11" fillId="0" borderId="103" xfId="0" applyFont="1" applyFill="1" applyBorder="1" applyAlignment="1" applyProtection="1">
      <alignment horizontal="center" vertical="top" wrapText="1"/>
      <protection hidden="1"/>
    </xf>
    <xf numFmtId="0" fontId="11" fillId="8" borderId="103" xfId="0" applyFont="1" applyFill="1" applyBorder="1" applyAlignment="1" applyProtection="1">
      <alignment horizontal="center" vertical="top"/>
      <protection hidden="1"/>
    </xf>
    <xf numFmtId="0" fontId="11" fillId="8" borderId="104" xfId="0" applyFont="1" applyFill="1" applyBorder="1" applyAlignment="1" applyProtection="1">
      <alignment horizontal="center" vertical="top"/>
      <protection hidden="1"/>
    </xf>
    <xf numFmtId="0" fontId="11" fillId="8" borderId="105" xfId="0" applyFont="1" applyFill="1" applyBorder="1" applyAlignment="1" applyProtection="1">
      <alignment horizontal="center" vertical="top"/>
      <protection hidden="1"/>
    </xf>
    <xf numFmtId="0" fontId="16" fillId="0" borderId="110" xfId="0" applyFont="1" applyBorder="1" applyAlignment="1" applyProtection="1">
      <alignment horizontal="center" vertical="top"/>
      <protection hidden="1"/>
    </xf>
    <xf numFmtId="1" fontId="10" fillId="0" borderId="7" xfId="0" applyNumberFormat="1" applyFont="1" applyFill="1" applyBorder="1" applyAlignment="1" applyProtection="1">
      <alignment horizontal="center" vertical="top"/>
      <protection hidden="1"/>
    </xf>
    <xf numFmtId="0" fontId="10" fillId="0" borderId="7" xfId="0" applyFont="1" applyFill="1" applyBorder="1" applyAlignment="1" applyProtection="1">
      <alignment horizontal="center" vertical="top"/>
      <protection hidden="1"/>
    </xf>
    <xf numFmtId="9" fontId="9" fillId="0" borderId="0" xfId="0" applyNumberFormat="1" applyFont="1" applyFill="1" applyBorder="1" applyAlignment="1" applyProtection="1">
      <alignment horizontal="right" vertical="top"/>
      <protection hidden="1"/>
    </xf>
    <xf numFmtId="1" fontId="10" fillId="13" borderId="9" xfId="0" applyNumberFormat="1" applyFont="1" applyFill="1" applyBorder="1" applyAlignment="1" applyProtection="1">
      <alignment horizontal="center" vertical="top"/>
      <protection hidden="1"/>
    </xf>
    <xf numFmtId="0" fontId="10" fillId="13" borderId="9" xfId="0" applyFont="1" applyFill="1" applyBorder="1" applyAlignment="1" applyProtection="1">
      <alignment horizontal="center" vertical="top"/>
      <protection hidden="1"/>
    </xf>
    <xf numFmtId="0" fontId="5" fillId="14" borderId="6" xfId="0" applyFont="1" applyFill="1" applyBorder="1" applyAlignment="1" applyProtection="1">
      <alignment horizontal="right" vertical="top"/>
      <protection hidden="1"/>
    </xf>
    <xf numFmtId="0" fontId="7" fillId="11" borderId="9" xfId="0" applyFont="1" applyFill="1" applyBorder="1" applyAlignment="1" applyProtection="1">
      <alignment horizontal="left" vertical="top"/>
      <protection hidden="1"/>
    </xf>
    <xf numFmtId="0" fontId="9" fillId="0" borderId="7" xfId="0" applyFont="1" applyFill="1" applyBorder="1" applyAlignment="1" applyProtection="1">
      <alignment horizontal="left" vertical="top" wrapText="1"/>
      <protection hidden="1"/>
    </xf>
    <xf numFmtId="0" fontId="7" fillId="13" borderId="9" xfId="0" applyFont="1" applyFill="1" applyBorder="1" applyAlignment="1" applyProtection="1">
      <alignment horizontal="left" vertical="top"/>
      <protection hidden="1"/>
    </xf>
    <xf numFmtId="0" fontId="7" fillId="11" borderId="106" xfId="0" applyFont="1" applyFill="1" applyBorder="1" applyAlignment="1" applyProtection="1">
      <alignment vertical="top"/>
      <protection hidden="1"/>
    </xf>
    <xf numFmtId="0" fontId="7" fillId="0" borderId="104" xfId="0" applyFont="1" applyFill="1" applyBorder="1" applyAlignment="1" applyProtection="1">
      <alignment horizontal="center" vertical="top" wrapText="1"/>
      <protection hidden="1"/>
    </xf>
    <xf numFmtId="0" fontId="10" fillId="0" borderId="7" xfId="0" applyFont="1" applyFill="1" applyBorder="1" applyAlignment="1" applyProtection="1">
      <alignment horizontal="center" vertical="top" wrapText="1"/>
      <protection hidden="1"/>
    </xf>
    <xf numFmtId="0" fontId="8" fillId="8" borderId="103" xfId="0" applyFont="1" applyFill="1" applyBorder="1" applyAlignment="1" applyProtection="1">
      <alignment vertical="top"/>
      <protection hidden="1"/>
    </xf>
    <xf numFmtId="0" fontId="8" fillId="8" borderId="104" xfId="0" applyFont="1" applyFill="1" applyBorder="1" applyAlignment="1" applyProtection="1">
      <alignment vertical="top"/>
      <protection hidden="1"/>
    </xf>
    <xf numFmtId="0" fontId="8" fillId="8" borderId="105" xfId="0" applyFont="1" applyFill="1" applyBorder="1" applyAlignment="1" applyProtection="1">
      <alignment vertical="top"/>
      <protection hidden="1"/>
    </xf>
    <xf numFmtId="0" fontId="7" fillId="13" borderId="106" xfId="0" applyFont="1" applyFill="1" applyBorder="1" applyAlignment="1" applyProtection="1">
      <alignment vertical="top"/>
      <protection hidden="1"/>
    </xf>
    <xf numFmtId="0" fontId="7" fillId="0" borderId="10" xfId="0" applyNumberFormat="1" applyFont="1" applyFill="1" applyBorder="1" applyAlignment="1" applyProtection="1">
      <alignment horizontal="center" vertical="top" wrapText="1"/>
      <protection hidden="1"/>
    </xf>
    <xf numFmtId="0" fontId="10" fillId="0" borderId="106" xfId="0" applyFont="1" applyFill="1" applyBorder="1" applyAlignment="1" applyProtection="1">
      <alignment horizontal="center" vertical="top" wrapText="1"/>
      <protection hidden="1"/>
    </xf>
    <xf numFmtId="164" fontId="9" fillId="12" borderId="82" xfId="0" applyNumberFormat="1" applyFont="1" applyFill="1" applyBorder="1" applyAlignment="1" applyProtection="1">
      <alignment horizontal="center" vertical="top"/>
      <protection locked="0"/>
    </xf>
    <xf numFmtId="1" fontId="10" fillId="0" borderId="97" xfId="0" applyNumberFormat="1" applyFont="1" applyFill="1" applyBorder="1" applyAlignment="1" applyProtection="1">
      <alignment horizontal="center" vertical="top"/>
      <protection hidden="1"/>
    </xf>
    <xf numFmtId="1" fontId="10" fillId="0" borderId="73" xfId="0" applyNumberFormat="1" applyFont="1" applyFill="1" applyBorder="1" applyAlignment="1" applyProtection="1">
      <alignment horizontal="center" vertical="top"/>
      <protection hidden="1"/>
    </xf>
    <xf numFmtId="165" fontId="20" fillId="10" borderId="6" xfId="0" applyNumberFormat="1" applyFont="1" applyFill="1" applyBorder="1" applyAlignment="1" applyProtection="1">
      <alignment horizontal="right" vertical="top"/>
      <protection hidden="1"/>
    </xf>
    <xf numFmtId="1" fontId="10" fillId="0" borderId="91" xfId="0" applyNumberFormat="1" applyFont="1" applyFill="1" applyBorder="1" applyAlignment="1" applyProtection="1">
      <alignment horizontal="center" vertical="top"/>
      <protection hidden="1"/>
    </xf>
    <xf numFmtId="1" fontId="10" fillId="0" borderId="63" xfId="0" applyNumberFormat="1" applyFont="1" applyFill="1" applyBorder="1" applyAlignment="1" applyProtection="1">
      <alignment horizontal="center" vertical="top"/>
      <protection hidden="1"/>
    </xf>
    <xf numFmtId="1" fontId="10" fillId="0" borderId="90" xfId="0" applyNumberFormat="1" applyFont="1" applyFill="1" applyBorder="1" applyAlignment="1" applyProtection="1">
      <alignment horizontal="center" vertical="top"/>
      <protection hidden="1"/>
    </xf>
    <xf numFmtId="1" fontId="10" fillId="0" borderId="61" xfId="0" applyNumberFormat="1" applyFont="1" applyFill="1" applyBorder="1" applyAlignment="1" applyProtection="1">
      <alignment horizontal="center" vertical="top"/>
      <protection hidden="1"/>
    </xf>
    <xf numFmtId="164" fontId="10" fillId="0" borderId="7" xfId="0" applyNumberFormat="1" applyFont="1" applyFill="1" applyBorder="1" applyAlignment="1" applyProtection="1">
      <alignment horizontal="center" vertical="top"/>
      <protection hidden="1"/>
    </xf>
    <xf numFmtId="0" fontId="9" fillId="0" borderId="7" xfId="0" applyFont="1" applyFill="1" applyBorder="1" applyAlignment="1" applyProtection="1">
      <alignment horizontal="center" vertical="top"/>
      <protection hidden="1"/>
    </xf>
    <xf numFmtId="164" fontId="10" fillId="13" borderId="9" xfId="0" applyNumberFormat="1" applyFont="1" applyFill="1" applyBorder="1" applyAlignment="1" applyProtection="1">
      <alignment horizontal="center" vertical="top"/>
      <protection hidden="1"/>
    </xf>
    <xf numFmtId="0" fontId="9" fillId="13" borderId="9" xfId="0" applyFont="1" applyFill="1" applyBorder="1" applyAlignment="1" applyProtection="1">
      <alignment horizontal="center" vertical="top"/>
      <protection hidden="1"/>
    </xf>
    <xf numFmtId="1" fontId="10" fillId="0" borderId="88" xfId="0" applyNumberFormat="1" applyFont="1" applyFill="1" applyBorder="1" applyAlignment="1" applyProtection="1">
      <alignment horizontal="center" vertical="top"/>
      <protection hidden="1"/>
    </xf>
    <xf numFmtId="1" fontId="10" fillId="0" borderId="57" xfId="0" applyNumberFormat="1" applyFont="1" applyFill="1" applyBorder="1" applyAlignment="1" applyProtection="1">
      <alignment horizontal="center" vertical="top"/>
      <protection hidden="1"/>
    </xf>
    <xf numFmtId="166" fontId="10" fillId="0" borderId="115" xfId="0" applyNumberFormat="1" applyFont="1" applyFill="1" applyBorder="1" applyAlignment="1" applyProtection="1">
      <alignment horizontal="center" vertical="top"/>
      <protection hidden="1"/>
    </xf>
    <xf numFmtId="165" fontId="20" fillId="14" borderId="6" xfId="0" applyNumberFormat="1" applyFont="1" applyFill="1" applyBorder="1" applyAlignment="1" applyProtection="1">
      <alignment horizontal="right" vertical="top"/>
      <protection hidden="1"/>
    </xf>
    <xf numFmtId="1" fontId="10" fillId="0" borderId="89" xfId="0" applyNumberFormat="1" applyFont="1" applyFill="1" applyBorder="1" applyAlignment="1" applyProtection="1">
      <alignment horizontal="center" vertical="top"/>
      <protection hidden="1"/>
    </xf>
    <xf numFmtId="1" fontId="10" fillId="0" borderId="59" xfId="0" applyNumberFormat="1" applyFont="1" applyFill="1" applyBorder="1" applyAlignment="1" applyProtection="1">
      <alignment horizontal="center" vertical="top"/>
      <protection hidden="1"/>
    </xf>
    <xf numFmtId="0" fontId="10" fillId="0" borderId="44" xfId="0" quotePrefix="1" applyFont="1" applyFill="1" applyBorder="1" applyAlignment="1" applyProtection="1">
      <alignment horizontal="center" vertical="top" wrapText="1"/>
      <protection hidden="1"/>
    </xf>
    <xf numFmtId="166" fontId="10" fillId="0" borderId="102" xfId="0" quotePrefix="1" applyNumberFormat="1" applyFont="1" applyFill="1" applyBorder="1" applyAlignment="1" applyProtection="1">
      <alignment horizontal="center" vertical="top" wrapText="1"/>
      <protection hidden="1"/>
    </xf>
    <xf numFmtId="0" fontId="10" fillId="0" borderId="37" xfId="0" quotePrefix="1" applyFont="1" applyFill="1" applyBorder="1" applyAlignment="1" applyProtection="1">
      <alignment horizontal="center" vertical="top" wrapText="1"/>
      <protection hidden="1"/>
    </xf>
    <xf numFmtId="166" fontId="10" fillId="0" borderId="116" xfId="0" quotePrefix="1" applyNumberFormat="1" applyFont="1" applyFill="1" applyBorder="1" applyAlignment="1" applyProtection="1">
      <alignment horizontal="center" vertical="top" wrapText="1"/>
      <protection hidden="1"/>
    </xf>
    <xf numFmtId="0" fontId="10" fillId="0" borderId="117" xfId="0" quotePrefix="1" applyFont="1" applyFill="1" applyBorder="1" applyAlignment="1" applyProtection="1">
      <alignment horizontal="center" vertical="top"/>
      <protection hidden="1"/>
    </xf>
    <xf numFmtId="166" fontId="10" fillId="0" borderId="114" xfId="0" quotePrefix="1" applyNumberFormat="1" applyFont="1" applyFill="1" applyBorder="1" applyAlignment="1" applyProtection="1">
      <alignment horizontal="center" vertical="top"/>
      <protection hidden="1"/>
    </xf>
    <xf numFmtId="165" fontId="20" fillId="14" borderId="35" xfId="0" applyNumberFormat="1" applyFont="1" applyFill="1" applyBorder="1" applyAlignment="1" applyProtection="1">
      <alignment horizontal="right" vertical="top"/>
      <protection hidden="1"/>
    </xf>
    <xf numFmtId="0" fontId="7" fillId="11" borderId="9" xfId="0" applyFont="1" applyFill="1" applyBorder="1" applyAlignment="1" applyProtection="1">
      <alignment vertical="top"/>
      <protection hidden="1"/>
    </xf>
    <xf numFmtId="0" fontId="7" fillId="0" borderId="110" xfId="0" applyFont="1" applyFill="1" applyBorder="1" applyAlignment="1" applyProtection="1">
      <alignment horizontal="center" vertical="top" wrapText="1"/>
      <protection hidden="1"/>
    </xf>
    <xf numFmtId="0" fontId="7" fillId="0" borderId="109" xfId="0" applyFont="1" applyFill="1" applyBorder="1" applyAlignment="1" applyProtection="1">
      <alignment horizontal="center" vertical="top" wrapText="1"/>
      <protection hidden="1"/>
    </xf>
    <xf numFmtId="0" fontId="7" fillId="13" borderId="9" xfId="0" applyFont="1" applyFill="1" applyBorder="1" applyAlignment="1" applyProtection="1">
      <alignment vertical="top"/>
      <protection hidden="1"/>
    </xf>
    <xf numFmtId="0" fontId="7" fillId="0" borderId="107" xfId="0" applyNumberFormat="1" applyFont="1" applyFill="1" applyBorder="1" applyAlignment="1" applyProtection="1">
      <alignment horizontal="center" vertical="top" wrapText="1"/>
      <protection hidden="1"/>
    </xf>
    <xf numFmtId="0" fontId="7" fillId="0" borderId="108" xfId="0" applyFont="1" applyFill="1" applyBorder="1" applyAlignment="1" applyProtection="1">
      <alignment horizontal="center" vertical="top" wrapText="1"/>
      <protection hidden="1"/>
    </xf>
    <xf numFmtId="0" fontId="9" fillId="0" borderId="42" xfId="0" applyFont="1" applyFill="1" applyBorder="1" applyAlignment="1" applyProtection="1">
      <alignment horizontal="right" vertical="top" wrapText="1"/>
      <protection hidden="1"/>
    </xf>
    <xf numFmtId="1" fontId="9" fillId="0" borderId="32" xfId="0" applyNumberFormat="1" applyFont="1" applyFill="1" applyBorder="1" applyAlignment="1" applyProtection="1">
      <alignment horizontal="center" vertical="top"/>
      <protection hidden="1"/>
    </xf>
    <xf numFmtId="1" fontId="9" fillId="0" borderId="99" xfId="0" applyNumberFormat="1" applyFont="1" applyFill="1" applyBorder="1" applyAlignment="1" applyProtection="1">
      <alignment horizontal="center" vertical="top"/>
      <protection locked="0"/>
    </xf>
    <xf numFmtId="1" fontId="9" fillId="0" borderId="77" xfId="0" applyNumberFormat="1" applyFont="1" applyFill="1" applyBorder="1" applyAlignment="1" applyProtection="1">
      <alignment horizontal="center" vertical="top"/>
      <protection locked="0"/>
    </xf>
    <xf numFmtId="164" fontId="9" fillId="12" borderId="84" xfId="0" applyNumberFormat="1" applyFont="1" applyFill="1" applyBorder="1" applyAlignment="1" applyProtection="1">
      <alignment horizontal="center" vertical="top"/>
      <protection locked="0"/>
    </xf>
    <xf numFmtId="165" fontId="20" fillId="10" borderId="35" xfId="0" applyNumberFormat="1" applyFont="1" applyFill="1" applyBorder="1" applyAlignment="1" applyProtection="1">
      <alignment horizontal="right" vertical="top"/>
      <protection hidden="1"/>
    </xf>
    <xf numFmtId="10" fontId="10" fillId="0" borderId="42" xfId="0" quotePrefix="1" applyNumberFormat="1" applyFont="1" applyFill="1" applyBorder="1" applyAlignment="1" applyProtection="1">
      <alignment horizontal="center" vertical="top"/>
      <protection hidden="1"/>
    </xf>
    <xf numFmtId="166" fontId="9" fillId="0" borderId="32" xfId="0" applyNumberFormat="1" applyFont="1" applyFill="1" applyBorder="1" applyAlignment="1" applyProtection="1">
      <alignment horizontal="center" vertical="top"/>
      <protection hidden="1"/>
    </xf>
    <xf numFmtId="0" fontId="31" fillId="0" borderId="0" xfId="0" applyFont="1" applyFill="1" applyBorder="1" applyAlignment="1" applyProtection="1">
      <alignment horizontal="left" vertical="center"/>
      <protection hidden="1"/>
    </xf>
    <xf numFmtId="0" fontId="31" fillId="0" borderId="0" xfId="0" applyFont="1" applyFill="1" applyBorder="1" applyAlignment="1" applyProtection="1">
      <alignment horizontal="center" vertical="center"/>
      <protection hidden="1"/>
    </xf>
    <xf numFmtId="0" fontId="32" fillId="0" borderId="0" xfId="0" applyFont="1" applyFill="1" applyBorder="1" applyAlignment="1" applyProtection="1">
      <alignment horizontal="left" vertical="top" wrapText="1"/>
      <protection hidden="1"/>
    </xf>
    <xf numFmtId="0" fontId="33" fillId="0" borderId="0" xfId="0" applyFont="1" applyFill="1" applyAlignment="1" applyProtection="1">
      <alignment vertical="top"/>
      <protection hidden="1"/>
    </xf>
    <xf numFmtId="0" fontId="33" fillId="0" borderId="0" xfId="0" applyFont="1" applyFill="1" applyAlignment="1" applyProtection="1">
      <alignment horizontal="center" vertical="top"/>
      <protection hidden="1"/>
    </xf>
    <xf numFmtId="0" fontId="34" fillId="0" borderId="0" xfId="0" applyFont="1" applyFill="1" applyAlignment="1" applyProtection="1">
      <alignment vertical="top"/>
      <protection hidden="1"/>
    </xf>
    <xf numFmtId="0" fontId="34" fillId="0" borderId="0" xfId="0" applyFont="1" applyProtection="1">
      <protection hidden="1"/>
    </xf>
    <xf numFmtId="0" fontId="34" fillId="0" borderId="0" xfId="0" applyFont="1" applyAlignment="1" applyProtection="1">
      <alignment vertical="top"/>
      <protection hidden="1"/>
    </xf>
    <xf numFmtId="0" fontId="37" fillId="0" borderId="0" xfId="0" applyFont="1" applyAlignment="1" applyProtection="1">
      <alignment vertical="top"/>
      <protection hidden="1"/>
    </xf>
    <xf numFmtId="0" fontId="38" fillId="0" borderId="0" xfId="0" applyFont="1" applyAlignment="1" applyProtection="1">
      <alignment vertical="top"/>
      <protection hidden="1"/>
    </xf>
    <xf numFmtId="0" fontId="33" fillId="0" borderId="9" xfId="0" applyFont="1" applyFill="1" applyBorder="1" applyAlignment="1" applyProtection="1">
      <alignment horizontal="center" vertical="center"/>
      <protection hidden="1"/>
    </xf>
    <xf numFmtId="1" fontId="33" fillId="0" borderId="9" xfId="0" applyNumberFormat="1" applyFont="1" applyFill="1" applyBorder="1" applyAlignment="1" applyProtection="1">
      <alignment horizontal="center" vertical="center"/>
      <protection hidden="1"/>
    </xf>
    <xf numFmtId="165" fontId="33" fillId="0" borderId="9" xfId="0" applyNumberFormat="1" applyFont="1" applyFill="1" applyBorder="1" applyAlignment="1" applyProtection="1">
      <alignment horizontal="center" vertical="center"/>
      <protection locked="0"/>
    </xf>
    <xf numFmtId="0" fontId="34" fillId="0" borderId="3" xfId="0" applyFont="1" applyBorder="1" applyAlignment="1" applyProtection="1">
      <alignment vertical="center"/>
      <protection hidden="1"/>
    </xf>
    <xf numFmtId="0" fontId="34" fillId="0" borderId="0" xfId="0" applyFont="1" applyBorder="1" applyAlignment="1" applyProtection="1">
      <alignment vertical="center"/>
      <protection hidden="1"/>
    </xf>
    <xf numFmtId="0" fontId="34" fillId="0" borderId="0" xfId="0" applyFont="1" applyAlignment="1" applyProtection="1">
      <alignment vertical="center"/>
      <protection hidden="1"/>
    </xf>
    <xf numFmtId="0" fontId="41" fillId="0" borderId="0" xfId="0" applyFont="1" applyAlignment="1" applyProtection="1">
      <alignment vertical="center"/>
      <protection hidden="1"/>
    </xf>
    <xf numFmtId="0" fontId="39" fillId="0" borderId="103" xfId="0" applyFont="1" applyFill="1" applyBorder="1" applyAlignment="1" applyProtection="1">
      <alignment horizontal="left" vertical="top" indent="1"/>
      <protection hidden="1"/>
    </xf>
    <xf numFmtId="0" fontId="39" fillId="0" borderId="7" xfId="0" applyFont="1" applyFill="1" applyBorder="1" applyAlignment="1" applyProtection="1">
      <alignment horizontal="center" vertical="top"/>
      <protection hidden="1"/>
    </xf>
    <xf numFmtId="0" fontId="34" fillId="0" borderId="3" xfId="0" applyFont="1" applyBorder="1" applyAlignment="1" applyProtection="1">
      <alignment horizontal="center" wrapText="1"/>
      <protection hidden="1"/>
    </xf>
    <xf numFmtId="0" fontId="42" fillId="0" borderId="4" xfId="0" applyFont="1" applyFill="1" applyBorder="1" applyAlignment="1" applyProtection="1">
      <alignment horizontal="center" vertical="top" wrapText="1"/>
      <protection hidden="1"/>
    </xf>
    <xf numFmtId="0" fontId="34" fillId="0" borderId="5" xfId="0" applyFont="1" applyBorder="1" applyProtection="1">
      <protection hidden="1"/>
    </xf>
    <xf numFmtId="0" fontId="39" fillId="0" borderId="104" xfId="0" applyFont="1" applyFill="1" applyBorder="1" applyAlignment="1" applyProtection="1">
      <alignment horizontal="left" vertical="top" indent="1"/>
      <protection hidden="1"/>
    </xf>
    <xf numFmtId="0" fontId="39" fillId="0" borderId="0" xfId="0" applyFont="1" applyFill="1" applyBorder="1" applyAlignment="1" applyProtection="1">
      <alignment horizontal="center" vertical="top"/>
      <protection hidden="1"/>
    </xf>
    <xf numFmtId="0" fontId="34" fillId="0" borderId="5" xfId="0" applyFont="1" applyBorder="1" applyAlignment="1" applyProtection="1">
      <alignment horizontal="center" wrapText="1"/>
      <protection hidden="1"/>
    </xf>
    <xf numFmtId="0" fontId="33" fillId="0" borderId="6" xfId="0" applyFont="1" applyFill="1" applyBorder="1" applyAlignment="1" applyProtection="1">
      <alignment horizontal="center" vertical="top" wrapText="1"/>
      <protection hidden="1"/>
    </xf>
    <xf numFmtId="0" fontId="43" fillId="0" borderId="105" xfId="0" applyFont="1" applyFill="1" applyBorder="1" applyAlignment="1" applyProtection="1">
      <alignment horizontal="center" vertical="center" wrapText="1"/>
      <protection hidden="1"/>
    </xf>
    <xf numFmtId="0" fontId="43" fillId="0" borderId="0" xfId="0" applyFont="1" applyFill="1" applyBorder="1" applyAlignment="1" applyProtection="1">
      <alignment horizontal="center" vertical="center" wrapText="1"/>
      <protection hidden="1"/>
    </xf>
    <xf numFmtId="0" fontId="44" fillId="2" borderId="103" xfId="0" applyFont="1" applyFill="1" applyBorder="1" applyAlignment="1" applyProtection="1">
      <alignment vertical="top"/>
      <protection hidden="1"/>
    </xf>
    <xf numFmtId="0" fontId="45" fillId="2" borderId="7" xfId="0" applyFont="1" applyFill="1" applyBorder="1" applyAlignment="1" applyProtection="1">
      <alignment horizontal="center" vertical="top"/>
      <protection hidden="1"/>
    </xf>
    <xf numFmtId="0" fontId="33" fillId="2" borderId="7" xfId="0" applyFont="1" applyFill="1" applyBorder="1" applyAlignment="1" applyProtection="1">
      <alignment horizontal="center" vertical="top"/>
      <protection hidden="1"/>
    </xf>
    <xf numFmtId="1" fontId="33" fillId="2" borderId="7" xfId="0" applyNumberFormat="1" applyFont="1" applyFill="1" applyBorder="1" applyAlignment="1" applyProtection="1">
      <alignment horizontal="center" vertical="top"/>
      <protection hidden="1"/>
    </xf>
    <xf numFmtId="0" fontId="33" fillId="2" borderId="7" xfId="0" applyFont="1" applyFill="1" applyBorder="1" applyAlignment="1" applyProtection="1">
      <alignment horizontal="center" vertical="center"/>
      <protection hidden="1"/>
    </xf>
    <xf numFmtId="165" fontId="40" fillId="2" borderId="7" xfId="0" applyNumberFormat="1" applyFont="1" applyFill="1" applyBorder="1" applyAlignment="1" applyProtection="1">
      <alignment horizontal="center" vertical="center"/>
      <protection hidden="1"/>
    </xf>
    <xf numFmtId="0" fontId="40" fillId="2" borderId="7" xfId="0" applyNumberFormat="1" applyFont="1" applyFill="1" applyBorder="1" applyAlignment="1" applyProtection="1">
      <alignment horizontal="center" vertical="center"/>
      <protection hidden="1"/>
    </xf>
    <xf numFmtId="165" fontId="40" fillId="2" borderId="3" xfId="0" applyNumberFormat="1" applyFont="1" applyFill="1" applyBorder="1" applyAlignment="1" applyProtection="1">
      <alignment horizontal="right" vertical="center"/>
      <protection hidden="1"/>
    </xf>
    <xf numFmtId="1" fontId="33" fillId="2" borderId="0" xfId="0" applyNumberFormat="1" applyFont="1" applyFill="1" applyBorder="1" applyAlignment="1" applyProtection="1">
      <alignment horizontal="center" vertical="top"/>
      <protection hidden="1"/>
    </xf>
    <xf numFmtId="0" fontId="33" fillId="2" borderId="0" xfId="0" applyFont="1" applyFill="1" applyBorder="1" applyAlignment="1" applyProtection="1">
      <alignment horizontal="center" vertical="center"/>
      <protection hidden="1"/>
    </xf>
    <xf numFmtId="165" fontId="40" fillId="2" borderId="0" xfId="0" applyNumberFormat="1" applyFont="1" applyFill="1" applyBorder="1" applyAlignment="1" applyProtection="1">
      <alignment horizontal="center" vertical="center"/>
      <protection locked="0"/>
    </xf>
    <xf numFmtId="1" fontId="40" fillId="2" borderId="0" xfId="0" applyNumberFormat="1" applyFont="1" applyFill="1" applyBorder="1" applyAlignment="1" applyProtection="1">
      <alignment horizontal="center" vertical="center"/>
      <protection hidden="1"/>
    </xf>
    <xf numFmtId="165" fontId="40" fillId="2" borderId="5" xfId="0" applyNumberFormat="1" applyFont="1" applyFill="1" applyBorder="1" applyAlignment="1" applyProtection="1">
      <alignment horizontal="right" vertical="center"/>
      <protection hidden="1"/>
    </xf>
    <xf numFmtId="0" fontId="44" fillId="2" borderId="105" xfId="0" applyFont="1" applyFill="1" applyBorder="1" applyAlignment="1" applyProtection="1">
      <alignment vertical="top"/>
      <protection hidden="1"/>
    </xf>
    <xf numFmtId="0" fontId="45" fillId="2" borderId="8" xfId="0" applyFont="1" applyFill="1" applyBorder="1" applyAlignment="1" applyProtection="1">
      <alignment horizontal="center" vertical="top"/>
      <protection hidden="1"/>
    </xf>
    <xf numFmtId="0" fontId="33" fillId="2" borderId="8" xfId="0" applyFont="1" applyFill="1" applyBorder="1" applyAlignment="1" applyProtection="1">
      <alignment horizontal="center" vertical="top"/>
      <protection hidden="1"/>
    </xf>
    <xf numFmtId="1" fontId="33" fillId="2" borderId="8" xfId="0" applyNumberFormat="1" applyFont="1" applyFill="1" applyBorder="1" applyAlignment="1" applyProtection="1">
      <alignment horizontal="center" vertical="top"/>
      <protection hidden="1"/>
    </xf>
    <xf numFmtId="0" fontId="33" fillId="2" borderId="8" xfId="0" applyFont="1" applyFill="1" applyBorder="1" applyAlignment="1" applyProtection="1">
      <alignment horizontal="center" vertical="center"/>
      <protection hidden="1"/>
    </xf>
    <xf numFmtId="165" fontId="40" fillId="2" borderId="8" xfId="0" applyNumberFormat="1" applyFont="1" applyFill="1" applyBorder="1" applyAlignment="1" applyProtection="1">
      <alignment horizontal="center" vertical="center"/>
      <protection hidden="1"/>
    </xf>
    <xf numFmtId="0" fontId="40" fillId="2" borderId="8" xfId="0" applyNumberFormat="1" applyFont="1" applyFill="1" applyBorder="1" applyAlignment="1" applyProtection="1">
      <alignment horizontal="center" vertical="center"/>
      <protection hidden="1"/>
    </xf>
    <xf numFmtId="0" fontId="35" fillId="3" borderId="106" xfId="0" applyFont="1" applyFill="1" applyBorder="1" applyAlignment="1" applyProtection="1">
      <alignment horizontal="left" vertical="top"/>
      <protection hidden="1"/>
    </xf>
    <xf numFmtId="1" fontId="33" fillId="3" borderId="9" xfId="0" applyNumberFormat="1" applyFont="1" applyFill="1" applyBorder="1" applyAlignment="1" applyProtection="1">
      <alignment horizontal="center" vertical="top" wrapText="1"/>
      <protection hidden="1"/>
    </xf>
    <xf numFmtId="0" fontId="33" fillId="3" borderId="9" xfId="0" applyFont="1" applyFill="1" applyBorder="1" applyAlignment="1" applyProtection="1">
      <alignment horizontal="center" vertical="top" wrapText="1"/>
      <protection hidden="1"/>
    </xf>
    <xf numFmtId="0" fontId="34" fillId="3" borderId="8" xfId="0" applyFont="1" applyFill="1" applyBorder="1" applyAlignment="1" applyProtection="1">
      <alignment vertical="top"/>
      <protection hidden="1"/>
    </xf>
    <xf numFmtId="0" fontId="34" fillId="2" borderId="6" xfId="0" applyFont="1" applyFill="1" applyBorder="1" applyAlignment="1" applyProtection="1">
      <alignment horizontal="right" vertical="top"/>
      <protection hidden="1"/>
    </xf>
    <xf numFmtId="14" fontId="35" fillId="0" borderId="107" xfId="0" applyNumberFormat="1" applyFont="1" applyFill="1" applyBorder="1" applyAlignment="1" applyProtection="1">
      <alignment horizontal="center" vertical="top" wrapText="1"/>
      <protection hidden="1"/>
    </xf>
    <xf numFmtId="14" fontId="33" fillId="0" borderId="10" xfId="0" applyNumberFormat="1" applyFont="1" applyFill="1" applyBorder="1" applyAlignment="1" applyProtection="1">
      <alignment horizontal="center" vertical="top" wrapText="1"/>
      <protection hidden="1"/>
    </xf>
    <xf numFmtId="0" fontId="46" fillId="0" borderId="10" xfId="0" applyFont="1" applyFill="1" applyBorder="1" applyAlignment="1" applyProtection="1">
      <alignment horizontal="left" vertical="top" wrapText="1"/>
      <protection hidden="1"/>
    </xf>
    <xf numFmtId="1" fontId="46" fillId="0" borderId="11" xfId="0" applyNumberFormat="1" applyFont="1" applyFill="1" applyBorder="1" applyAlignment="1" applyProtection="1">
      <alignment horizontal="center" vertical="top"/>
      <protection hidden="1"/>
    </xf>
    <xf numFmtId="166" fontId="46" fillId="0" borderId="12" xfId="0" applyNumberFormat="1" applyFont="1" applyFill="1" applyBorder="1" applyAlignment="1" applyProtection="1">
      <alignment horizontal="center" vertical="top"/>
      <protection hidden="1"/>
    </xf>
    <xf numFmtId="1" fontId="32" fillId="0" borderId="13" xfId="0" applyNumberFormat="1" applyFont="1" applyFill="1" applyBorder="1" applyAlignment="1" applyProtection="1">
      <alignment vertical="top"/>
      <protection hidden="1"/>
    </xf>
    <xf numFmtId="165" fontId="47" fillId="2" borderId="6" xfId="0" applyNumberFormat="1" applyFont="1" applyFill="1" applyBorder="1" applyAlignment="1" applyProtection="1">
      <alignment horizontal="right" vertical="top"/>
      <protection hidden="1"/>
    </xf>
    <xf numFmtId="0" fontId="41" fillId="0" borderId="0" xfId="0" applyFont="1" applyAlignment="1" applyProtection="1">
      <alignment vertical="top"/>
      <protection hidden="1"/>
    </xf>
    <xf numFmtId="0" fontId="35" fillId="0" borderId="108" xfId="0" applyFont="1" applyFill="1" applyBorder="1" applyAlignment="1" applyProtection="1">
      <alignment horizontal="center" vertical="top" wrapText="1"/>
      <protection hidden="1"/>
    </xf>
    <xf numFmtId="0" fontId="33" fillId="0" borderId="14" xfId="0" applyFont="1" applyFill="1" applyBorder="1" applyAlignment="1" applyProtection="1">
      <alignment horizontal="center" vertical="top" wrapText="1"/>
      <protection hidden="1"/>
    </xf>
    <xf numFmtId="0" fontId="46" fillId="0" borderId="14" xfId="0" applyFont="1" applyFill="1" applyBorder="1" applyAlignment="1" applyProtection="1">
      <alignment horizontal="left" vertical="top" wrapText="1"/>
      <protection hidden="1"/>
    </xf>
    <xf numFmtId="1" fontId="46" fillId="0" borderId="15" xfId="0" applyNumberFormat="1" applyFont="1" applyFill="1" applyBorder="1" applyAlignment="1" applyProtection="1">
      <alignment horizontal="center" vertical="top"/>
      <protection hidden="1"/>
    </xf>
    <xf numFmtId="166" fontId="46" fillId="0" borderId="16" xfId="0" applyNumberFormat="1" applyFont="1" applyFill="1" applyBorder="1" applyAlignment="1" applyProtection="1">
      <alignment horizontal="center" vertical="top"/>
      <protection hidden="1"/>
    </xf>
    <xf numFmtId="1" fontId="32" fillId="0" borderId="17" xfId="0" applyNumberFormat="1" applyFont="1" applyFill="1" applyBorder="1" applyAlignment="1" applyProtection="1">
      <alignment vertical="top"/>
      <protection hidden="1"/>
    </xf>
    <xf numFmtId="1" fontId="32" fillId="0" borderId="18" xfId="0" applyNumberFormat="1" applyFont="1" applyFill="1" applyBorder="1" applyAlignment="1" applyProtection="1">
      <alignment vertical="top"/>
      <protection hidden="1"/>
    </xf>
    <xf numFmtId="0" fontId="35" fillId="0" borderId="110" xfId="0" applyFont="1" applyFill="1" applyBorder="1" applyAlignment="1" applyProtection="1">
      <alignment horizontal="center" vertical="top" wrapText="1"/>
      <protection hidden="1"/>
    </xf>
    <xf numFmtId="0" fontId="33" fillId="0" borderId="22" xfId="0" applyFont="1" applyFill="1" applyBorder="1" applyAlignment="1" applyProtection="1">
      <alignment horizontal="center" vertical="top" wrapText="1"/>
      <protection hidden="1"/>
    </xf>
    <xf numFmtId="0" fontId="46" fillId="0" borderId="22" xfId="0" applyFont="1" applyFill="1" applyBorder="1" applyAlignment="1" applyProtection="1">
      <alignment horizontal="left" vertical="top" wrapText="1"/>
      <protection hidden="1"/>
    </xf>
    <xf numFmtId="1" fontId="46" fillId="0" borderId="23" xfId="0" applyNumberFormat="1" applyFont="1" applyFill="1" applyBorder="1" applyAlignment="1" applyProtection="1">
      <alignment horizontal="center" vertical="top"/>
      <protection hidden="1"/>
    </xf>
    <xf numFmtId="166" fontId="46" fillId="0" borderId="24" xfId="0" applyNumberFormat="1" applyFont="1" applyFill="1" applyBorder="1" applyAlignment="1" applyProtection="1">
      <alignment horizontal="center" vertical="top"/>
      <protection hidden="1"/>
    </xf>
    <xf numFmtId="1" fontId="32" fillId="0" borderId="25" xfId="0" applyNumberFormat="1" applyFont="1" applyFill="1" applyBorder="1" applyAlignment="1" applyProtection="1">
      <alignment vertical="top"/>
      <protection hidden="1"/>
    </xf>
    <xf numFmtId="0" fontId="35" fillId="0" borderId="104" xfId="0" applyFont="1" applyFill="1" applyBorder="1" applyAlignment="1" applyProtection="1">
      <alignment horizontal="center" vertical="top" wrapText="1"/>
      <protection hidden="1"/>
    </xf>
    <xf numFmtId="0" fontId="33" fillId="0" borderId="0" xfId="0" applyFont="1" applyFill="1" applyBorder="1" applyAlignment="1" applyProtection="1">
      <alignment horizontal="center" vertical="top" wrapText="1"/>
      <protection hidden="1"/>
    </xf>
    <xf numFmtId="0" fontId="32" fillId="0" borderId="28" xfId="0" applyFont="1" applyFill="1" applyBorder="1" applyAlignment="1" applyProtection="1">
      <alignment horizontal="right" vertical="top" wrapText="1"/>
      <protection hidden="1"/>
    </xf>
    <xf numFmtId="1" fontId="32" fillId="0" borderId="29" xfId="0" applyNumberFormat="1" applyFont="1" applyFill="1" applyBorder="1" applyAlignment="1" applyProtection="1">
      <alignment horizontal="center" vertical="top"/>
      <protection locked="0"/>
    </xf>
    <xf numFmtId="0" fontId="46" fillId="0" borderId="6" xfId="0" applyFont="1" applyFill="1" applyBorder="1" applyAlignment="1" applyProtection="1">
      <alignment horizontal="center" vertical="top"/>
      <protection hidden="1"/>
    </xf>
    <xf numFmtId="166" fontId="46" fillId="0" borderId="5" xfId="0" applyNumberFormat="1" applyFont="1" applyFill="1" applyBorder="1" applyAlignment="1" applyProtection="1">
      <alignment horizontal="center" vertical="top"/>
      <protection hidden="1"/>
    </xf>
    <xf numFmtId="1" fontId="32" fillId="0" borderId="27" xfId="0" applyNumberFormat="1" applyFont="1" applyFill="1" applyBorder="1" applyAlignment="1" applyProtection="1">
      <alignment vertical="top"/>
      <protection hidden="1"/>
    </xf>
    <xf numFmtId="0" fontId="35" fillId="0" borderId="84" xfId="0" applyFont="1" applyFill="1" applyBorder="1" applyAlignment="1" applyProtection="1">
      <alignment horizontal="center" vertical="top" wrapText="1"/>
      <protection hidden="1"/>
    </xf>
    <xf numFmtId="0" fontId="33" fillId="0" borderId="42" xfId="0" applyFont="1" applyFill="1" applyBorder="1" applyAlignment="1" applyProtection="1">
      <alignment horizontal="center" vertical="top" wrapText="1"/>
      <protection hidden="1"/>
    </xf>
    <xf numFmtId="0" fontId="32" fillId="0" borderId="30" xfId="0" applyFont="1" applyFill="1" applyBorder="1" applyAlignment="1" applyProtection="1">
      <alignment horizontal="right" vertical="top" wrapText="1"/>
      <protection hidden="1"/>
    </xf>
    <xf numFmtId="1" fontId="32" fillId="0" borderId="31" xfId="0" applyNumberFormat="1" applyFont="1" applyFill="1" applyBorder="1" applyAlignment="1" applyProtection="1">
      <alignment horizontal="center" vertical="top"/>
      <protection locked="0"/>
    </xf>
    <xf numFmtId="0" fontId="46" fillId="0" borderId="32" xfId="0" applyFont="1" applyFill="1" applyBorder="1" applyAlignment="1" applyProtection="1">
      <alignment horizontal="center" vertical="top"/>
      <protection hidden="1"/>
    </xf>
    <xf numFmtId="0" fontId="35" fillId="0" borderId="109" xfId="0" applyFont="1" applyFill="1" applyBorder="1" applyAlignment="1" applyProtection="1">
      <alignment horizontal="center" vertical="top" wrapText="1"/>
      <protection hidden="1"/>
    </xf>
    <xf numFmtId="0" fontId="33" fillId="0" borderId="19" xfId="0" applyFont="1" applyFill="1" applyBorder="1" applyAlignment="1" applyProtection="1">
      <alignment horizontal="center" vertical="top" wrapText="1"/>
      <protection hidden="1"/>
    </xf>
    <xf numFmtId="0" fontId="46" fillId="0" borderId="19" xfId="0" applyFont="1" applyFill="1" applyBorder="1" applyAlignment="1" applyProtection="1">
      <alignment horizontal="left" vertical="top" wrapText="1"/>
      <protection hidden="1"/>
    </xf>
    <xf numFmtId="1" fontId="46" fillId="0" borderId="20" xfId="0" applyNumberFormat="1" applyFont="1" applyFill="1" applyBorder="1" applyAlignment="1" applyProtection="1">
      <alignment horizontal="center" vertical="top"/>
      <protection hidden="1"/>
    </xf>
    <xf numFmtId="166" fontId="46" fillId="0" borderId="21" xfId="0" applyNumberFormat="1" applyFont="1" applyFill="1" applyBorder="1" applyAlignment="1" applyProtection="1">
      <alignment horizontal="center" vertical="top"/>
      <protection hidden="1"/>
    </xf>
    <xf numFmtId="1" fontId="46" fillId="3" borderId="9" xfId="0" applyNumberFormat="1" applyFont="1" applyFill="1" applyBorder="1" applyAlignment="1" applyProtection="1">
      <alignment horizontal="center" vertical="top" wrapText="1"/>
      <protection hidden="1"/>
    </xf>
    <xf numFmtId="0" fontId="46" fillId="3" borderId="9" xfId="0" applyFont="1" applyFill="1" applyBorder="1" applyAlignment="1" applyProtection="1">
      <alignment horizontal="center" vertical="top" wrapText="1"/>
      <protection hidden="1"/>
    </xf>
    <xf numFmtId="0" fontId="46" fillId="3" borderId="9" xfId="0" applyFont="1" applyFill="1" applyBorder="1" applyAlignment="1" applyProtection="1">
      <alignment vertical="top"/>
      <protection hidden="1"/>
    </xf>
    <xf numFmtId="0" fontId="35" fillId="0" borderId="107" xfId="0" applyFont="1" applyFill="1" applyBorder="1" applyAlignment="1" applyProtection="1">
      <alignment horizontal="center" vertical="top" wrapText="1"/>
      <protection hidden="1"/>
    </xf>
    <xf numFmtId="0" fontId="33" fillId="0" borderId="10" xfId="0" applyFont="1" applyFill="1" applyBorder="1" applyAlignment="1" applyProtection="1">
      <alignment horizontal="center" vertical="top" wrapText="1"/>
      <protection hidden="1"/>
    </xf>
    <xf numFmtId="49" fontId="33" fillId="0" borderId="14" xfId="0" applyNumberFormat="1" applyFont="1" applyFill="1" applyBorder="1" applyAlignment="1" applyProtection="1">
      <alignment horizontal="center" vertical="top" wrapText="1"/>
      <protection hidden="1"/>
    </xf>
    <xf numFmtId="166" fontId="46" fillId="0" borderId="33" xfId="0" applyNumberFormat="1" applyFont="1" applyFill="1" applyBorder="1" applyAlignment="1" applyProtection="1">
      <alignment horizontal="center" vertical="top"/>
      <protection hidden="1"/>
    </xf>
    <xf numFmtId="1" fontId="32" fillId="0" borderId="44" xfId="0" applyNumberFormat="1" applyFont="1" applyFill="1" applyBorder="1" applyAlignment="1" applyProtection="1">
      <alignment vertical="top"/>
      <protection hidden="1"/>
    </xf>
    <xf numFmtId="166" fontId="46" fillId="0" borderId="23" xfId="0" applyNumberFormat="1" applyFont="1" applyFill="1" applyBorder="1" applyAlignment="1" applyProtection="1">
      <alignment horizontal="center" vertical="top"/>
      <protection hidden="1"/>
    </xf>
    <xf numFmtId="1" fontId="32" fillId="0" borderId="23" xfId="0" applyNumberFormat="1" applyFont="1" applyFill="1" applyBorder="1" applyAlignment="1" applyProtection="1">
      <alignment vertical="top"/>
      <protection hidden="1"/>
    </xf>
    <xf numFmtId="0" fontId="49" fillId="0" borderId="104" xfId="0" applyFont="1" applyBorder="1" applyAlignment="1" applyProtection="1">
      <alignment horizontal="center" vertical="top" wrapText="1"/>
      <protection hidden="1"/>
    </xf>
    <xf numFmtId="0" fontId="36" fillId="0" borderId="0" xfId="0" applyFont="1" applyBorder="1" applyAlignment="1" applyProtection="1">
      <alignment horizontal="center" vertical="top" wrapText="1"/>
      <protection hidden="1"/>
    </xf>
    <xf numFmtId="0" fontId="32" fillId="0" borderId="6" xfId="0" applyFont="1" applyBorder="1" applyAlignment="1" applyProtection="1">
      <alignment horizontal="center" vertical="top"/>
      <protection hidden="1"/>
    </xf>
    <xf numFmtId="166" fontId="32" fillId="0" borderId="6" xfId="0" applyNumberFormat="1" applyFont="1" applyBorder="1" applyAlignment="1" applyProtection="1">
      <alignment horizontal="center" vertical="top" wrapText="1"/>
      <protection hidden="1"/>
    </xf>
    <xf numFmtId="0" fontId="32" fillId="0" borderId="6" xfId="0" applyFont="1" applyBorder="1" applyAlignment="1" applyProtection="1">
      <alignment vertical="top"/>
      <protection hidden="1"/>
    </xf>
    <xf numFmtId="0" fontId="32" fillId="0" borderId="39" xfId="0" applyFont="1" applyFill="1" applyBorder="1" applyAlignment="1" applyProtection="1">
      <alignment horizontal="right" vertical="top" wrapText="1"/>
      <protection hidden="1"/>
    </xf>
    <xf numFmtId="1" fontId="32" fillId="0" borderId="43" xfId="0" applyNumberFormat="1" applyFont="1" applyFill="1" applyBorder="1" applyAlignment="1" applyProtection="1">
      <alignment horizontal="center" vertical="top"/>
      <protection locked="0"/>
    </xf>
    <xf numFmtId="166" fontId="32" fillId="0" borderId="35" xfId="0" applyNumberFormat="1" applyFont="1" applyBorder="1" applyAlignment="1" applyProtection="1">
      <alignment horizontal="center" vertical="top" wrapText="1"/>
      <protection hidden="1"/>
    </xf>
    <xf numFmtId="0" fontId="32" fillId="0" borderId="35" xfId="0" applyFont="1" applyBorder="1" applyAlignment="1" applyProtection="1">
      <alignment vertical="top"/>
      <protection hidden="1"/>
    </xf>
    <xf numFmtId="0" fontId="44" fillId="4" borderId="103" xfId="0" applyFont="1" applyFill="1" applyBorder="1" applyAlignment="1" applyProtection="1">
      <alignment vertical="top"/>
      <protection hidden="1"/>
    </xf>
    <xf numFmtId="0" fontId="45" fillId="4" borderId="7" xfId="0" applyFont="1" applyFill="1" applyBorder="1" applyAlignment="1" applyProtection="1">
      <alignment horizontal="center" vertical="top"/>
      <protection hidden="1"/>
    </xf>
    <xf numFmtId="0" fontId="33" fillId="4" borderId="7" xfId="0" applyFont="1" applyFill="1" applyBorder="1" applyAlignment="1" applyProtection="1">
      <alignment horizontal="center" vertical="top"/>
      <protection hidden="1"/>
    </xf>
    <xf numFmtId="1" fontId="33" fillId="4" borderId="7" xfId="0" applyNumberFormat="1" applyFont="1" applyFill="1" applyBorder="1" applyAlignment="1" applyProtection="1">
      <alignment horizontal="center" vertical="top"/>
      <protection hidden="1"/>
    </xf>
    <xf numFmtId="0" fontId="33" fillId="4" borderId="7" xfId="0" applyFont="1" applyFill="1" applyBorder="1" applyAlignment="1" applyProtection="1">
      <alignment horizontal="center" vertical="center"/>
      <protection hidden="1"/>
    </xf>
    <xf numFmtId="165" fontId="40" fillId="4" borderId="7" xfId="0" applyNumberFormat="1" applyFont="1" applyFill="1" applyBorder="1" applyAlignment="1" applyProtection="1">
      <alignment horizontal="center" vertical="center"/>
      <protection hidden="1"/>
    </xf>
    <xf numFmtId="0" fontId="40" fillId="4" borderId="7" xfId="0" applyNumberFormat="1" applyFont="1" applyFill="1" applyBorder="1" applyAlignment="1" applyProtection="1">
      <alignment horizontal="center" vertical="center"/>
      <protection hidden="1"/>
    </xf>
    <xf numFmtId="165" fontId="40" fillId="4" borderId="3" xfId="0" applyNumberFormat="1" applyFont="1" applyFill="1" applyBorder="1" applyAlignment="1" applyProtection="1">
      <alignment horizontal="right" vertical="center"/>
      <protection hidden="1"/>
    </xf>
    <xf numFmtId="1" fontId="33" fillId="4" borderId="0" xfId="0" applyNumberFormat="1" applyFont="1" applyFill="1" applyBorder="1" applyAlignment="1" applyProtection="1">
      <alignment horizontal="center" vertical="top"/>
      <protection hidden="1"/>
    </xf>
    <xf numFmtId="0" fontId="33" fillId="4" borderId="0" xfId="0" applyFont="1" applyFill="1" applyBorder="1" applyAlignment="1" applyProtection="1">
      <alignment horizontal="center" vertical="center"/>
      <protection hidden="1"/>
    </xf>
    <xf numFmtId="165" fontId="40" fillId="4" borderId="0" xfId="0" applyNumberFormat="1" applyFont="1" applyFill="1" applyBorder="1" applyAlignment="1" applyProtection="1">
      <alignment horizontal="center" vertical="center"/>
      <protection locked="0"/>
    </xf>
    <xf numFmtId="0" fontId="40" fillId="4" borderId="0" xfId="0" applyNumberFormat="1" applyFont="1" applyFill="1" applyBorder="1" applyAlignment="1" applyProtection="1">
      <alignment horizontal="center" vertical="center"/>
      <protection hidden="1"/>
    </xf>
    <xf numFmtId="165" fontId="40" fillId="4" borderId="5" xfId="0" applyNumberFormat="1" applyFont="1" applyFill="1" applyBorder="1" applyAlignment="1" applyProtection="1">
      <alignment horizontal="right" vertical="center"/>
      <protection hidden="1"/>
    </xf>
    <xf numFmtId="0" fontId="44" fillId="4" borderId="105" xfId="0" applyFont="1" applyFill="1" applyBorder="1" applyAlignment="1" applyProtection="1">
      <alignment vertical="top"/>
      <protection hidden="1"/>
    </xf>
    <xf numFmtId="0" fontId="45" fillId="4" borderId="8" xfId="0" applyFont="1" applyFill="1" applyBorder="1" applyAlignment="1" applyProtection="1">
      <alignment horizontal="center" vertical="top"/>
      <protection hidden="1"/>
    </xf>
    <xf numFmtId="0" fontId="33" fillId="4" borderId="8" xfId="0" applyFont="1" applyFill="1" applyBorder="1" applyAlignment="1" applyProtection="1">
      <alignment horizontal="center" vertical="top"/>
      <protection hidden="1"/>
    </xf>
    <xf numFmtId="1" fontId="33" fillId="4" borderId="8" xfId="0" applyNumberFormat="1" applyFont="1" applyFill="1" applyBorder="1" applyAlignment="1" applyProtection="1">
      <alignment horizontal="center" vertical="top"/>
      <protection hidden="1"/>
    </xf>
    <xf numFmtId="0" fontId="33" fillId="4" borderId="8" xfId="0" applyFont="1" applyFill="1" applyBorder="1" applyAlignment="1" applyProtection="1">
      <alignment horizontal="center" vertical="center"/>
      <protection hidden="1"/>
    </xf>
    <xf numFmtId="165" fontId="40" fillId="4" borderId="8" xfId="0" applyNumberFormat="1" applyFont="1" applyFill="1" applyBorder="1" applyAlignment="1" applyProtection="1">
      <alignment horizontal="center" vertical="center"/>
      <protection hidden="1"/>
    </xf>
    <xf numFmtId="0" fontId="40" fillId="4" borderId="8" xfId="0" applyNumberFormat="1" applyFont="1" applyFill="1" applyBorder="1" applyAlignment="1" applyProtection="1">
      <alignment horizontal="center" vertical="center"/>
      <protection hidden="1"/>
    </xf>
    <xf numFmtId="0" fontId="35" fillId="5" borderId="106" xfId="0" applyFont="1" applyFill="1" applyBorder="1" applyAlignment="1" applyProtection="1">
      <alignment vertical="top"/>
      <protection hidden="1"/>
    </xf>
    <xf numFmtId="1" fontId="46" fillId="5" borderId="9" xfId="0" applyNumberFormat="1" applyFont="1" applyFill="1" applyBorder="1" applyAlignment="1" applyProtection="1">
      <alignment horizontal="center" vertical="top"/>
      <protection hidden="1"/>
    </xf>
    <xf numFmtId="0" fontId="46" fillId="5" borderId="9" xfId="0" applyFont="1" applyFill="1" applyBorder="1" applyAlignment="1" applyProtection="1">
      <alignment horizontal="center" vertical="top"/>
      <protection hidden="1"/>
    </xf>
    <xf numFmtId="0" fontId="46" fillId="5" borderId="7" xfId="0" applyFont="1" applyFill="1" applyBorder="1" applyAlignment="1" applyProtection="1">
      <alignment horizontal="center" vertical="top"/>
      <protection hidden="1"/>
    </xf>
    <xf numFmtId="0" fontId="34" fillId="5" borderId="7" xfId="0" applyFont="1" applyFill="1" applyBorder="1" applyAlignment="1" applyProtection="1">
      <alignment vertical="top"/>
      <protection hidden="1"/>
    </xf>
    <xf numFmtId="0" fontId="34" fillId="4" borderId="6" xfId="0" applyFont="1" applyFill="1" applyBorder="1" applyAlignment="1" applyProtection="1">
      <alignment horizontal="right" vertical="top"/>
      <protection hidden="1"/>
    </xf>
    <xf numFmtId="0" fontId="35" fillId="0" borderId="105" xfId="0" applyFont="1" applyFill="1" applyBorder="1" applyAlignment="1" applyProtection="1">
      <alignment horizontal="center" vertical="top" wrapText="1"/>
      <protection hidden="1"/>
    </xf>
    <xf numFmtId="0" fontId="33" fillId="0" borderId="8" xfId="0" applyFont="1" applyFill="1" applyBorder="1" applyAlignment="1" applyProtection="1">
      <alignment horizontal="center" vertical="top" wrapText="1"/>
      <protection hidden="1"/>
    </xf>
    <xf numFmtId="0" fontId="46" fillId="0" borderId="8" xfId="0" applyFont="1" applyFill="1" applyBorder="1" applyAlignment="1" applyProtection="1">
      <alignment horizontal="left" vertical="top" wrapText="1"/>
      <protection hidden="1"/>
    </xf>
    <xf numFmtId="1" fontId="46" fillId="0" borderId="34" xfId="0" applyNumberFormat="1" applyFont="1" applyFill="1" applyBorder="1" applyAlignment="1" applyProtection="1">
      <alignment horizontal="center" vertical="top"/>
      <protection hidden="1"/>
    </xf>
    <xf numFmtId="166" fontId="46" fillId="0" borderId="20" xfId="0" applyNumberFormat="1" applyFont="1" applyFill="1" applyBorder="1" applyAlignment="1" applyProtection="1">
      <alignment horizontal="center" vertical="top"/>
      <protection hidden="1"/>
    </xf>
    <xf numFmtId="1" fontId="32" fillId="0" borderId="20" xfId="0" applyNumberFormat="1" applyFont="1" applyFill="1" applyBorder="1" applyAlignment="1" applyProtection="1">
      <alignment vertical="top"/>
      <protection hidden="1"/>
    </xf>
    <xf numFmtId="165" fontId="47" fillId="4" borderId="6" xfId="0" applyNumberFormat="1" applyFont="1" applyFill="1" applyBorder="1" applyAlignment="1" applyProtection="1">
      <alignment horizontal="right" vertical="top"/>
      <protection hidden="1"/>
    </xf>
    <xf numFmtId="0" fontId="35" fillId="5" borderId="106" xfId="0" applyFont="1" applyFill="1" applyBorder="1" applyAlignment="1" applyProtection="1">
      <alignment horizontal="left" vertical="top"/>
      <protection hidden="1"/>
    </xf>
    <xf numFmtId="164" fontId="46" fillId="5" borderId="7" xfId="0" applyNumberFormat="1" applyFont="1" applyFill="1" applyBorder="1" applyAlignment="1" applyProtection="1">
      <alignment horizontal="center" vertical="top"/>
      <protection hidden="1"/>
    </xf>
    <xf numFmtId="1" fontId="32" fillId="5" borderId="7" xfId="0" applyNumberFormat="1" applyFont="1" applyFill="1" applyBorder="1" applyAlignment="1" applyProtection="1">
      <alignment vertical="top"/>
      <protection hidden="1"/>
    </xf>
    <xf numFmtId="0" fontId="33" fillId="0" borderId="9" xfId="0" applyFont="1" applyFill="1" applyBorder="1" applyAlignment="1" applyProtection="1">
      <alignment horizontal="center" vertical="top" wrapText="1"/>
      <protection hidden="1"/>
    </xf>
    <xf numFmtId="0" fontId="46" fillId="0" borderId="9" xfId="0" applyFont="1" applyFill="1" applyBorder="1" applyAlignment="1" applyProtection="1">
      <alignment horizontal="left" vertical="top" wrapText="1"/>
      <protection hidden="1"/>
    </xf>
    <xf numFmtId="165" fontId="47" fillId="4" borderId="35" xfId="0" applyNumberFormat="1" applyFont="1" applyFill="1" applyBorder="1" applyAlignment="1" applyProtection="1">
      <alignment horizontal="right" vertical="top"/>
      <protection hidden="1"/>
    </xf>
    <xf numFmtId="0" fontId="44" fillId="6" borderId="103" xfId="0" applyFont="1" applyFill="1" applyBorder="1" applyAlignment="1" applyProtection="1">
      <alignment vertical="top"/>
      <protection hidden="1"/>
    </xf>
    <xf numFmtId="0" fontId="45" fillId="6" borderId="7" xfId="0" applyFont="1" applyFill="1" applyBorder="1" applyAlignment="1" applyProtection="1">
      <alignment horizontal="center" vertical="top"/>
      <protection hidden="1"/>
    </xf>
    <xf numFmtId="0" fontId="33" fillId="6" borderId="7" xfId="0" applyFont="1" applyFill="1" applyBorder="1" applyAlignment="1" applyProtection="1">
      <alignment horizontal="center" vertical="top"/>
      <protection hidden="1"/>
    </xf>
    <xf numFmtId="1" fontId="33" fillId="6" borderId="7" xfId="0" applyNumberFormat="1" applyFont="1" applyFill="1" applyBorder="1" applyAlignment="1" applyProtection="1">
      <alignment horizontal="center" vertical="top"/>
      <protection hidden="1"/>
    </xf>
    <xf numFmtId="0" fontId="33" fillId="6" borderId="7" xfId="0" applyFont="1" applyFill="1" applyBorder="1" applyAlignment="1" applyProtection="1">
      <alignment horizontal="center" vertical="center"/>
      <protection hidden="1"/>
    </xf>
    <xf numFmtId="165" fontId="40" fillId="6" borderId="7" xfId="0" applyNumberFormat="1" applyFont="1" applyFill="1" applyBorder="1" applyAlignment="1" applyProtection="1">
      <alignment horizontal="center" vertical="center"/>
      <protection hidden="1"/>
    </xf>
    <xf numFmtId="0" fontId="40" fillId="6" borderId="7" xfId="0" applyNumberFormat="1" applyFont="1" applyFill="1" applyBorder="1" applyAlignment="1" applyProtection="1">
      <alignment horizontal="center" vertical="center"/>
      <protection hidden="1"/>
    </xf>
    <xf numFmtId="165" fontId="40" fillId="6" borderId="3" xfId="0" applyNumberFormat="1" applyFont="1" applyFill="1" applyBorder="1" applyAlignment="1" applyProtection="1">
      <alignment horizontal="right" vertical="center"/>
      <protection hidden="1"/>
    </xf>
    <xf numFmtId="1" fontId="33" fillId="6" borderId="0" xfId="0" applyNumberFormat="1" applyFont="1" applyFill="1" applyBorder="1" applyAlignment="1" applyProtection="1">
      <alignment horizontal="center" vertical="top"/>
      <protection hidden="1"/>
    </xf>
    <xf numFmtId="0" fontId="33" fillId="6" borderId="0" xfId="0" applyFont="1" applyFill="1" applyBorder="1" applyAlignment="1" applyProtection="1">
      <alignment horizontal="center" vertical="center"/>
      <protection hidden="1"/>
    </xf>
    <xf numFmtId="165" fontId="40" fillId="6" borderId="0" xfId="0" applyNumberFormat="1" applyFont="1" applyFill="1" applyBorder="1" applyAlignment="1" applyProtection="1">
      <alignment horizontal="center" vertical="center"/>
      <protection locked="0"/>
    </xf>
    <xf numFmtId="1" fontId="40" fillId="6" borderId="0" xfId="0" applyNumberFormat="1" applyFont="1" applyFill="1" applyBorder="1" applyAlignment="1" applyProtection="1">
      <alignment horizontal="center" vertical="center"/>
      <protection hidden="1"/>
    </xf>
    <xf numFmtId="165" fontId="40" fillId="6" borderId="5" xfId="0" applyNumberFormat="1" applyFont="1" applyFill="1" applyBorder="1" applyAlignment="1" applyProtection="1">
      <alignment horizontal="right" vertical="center"/>
      <protection hidden="1"/>
    </xf>
    <xf numFmtId="0" fontId="44" fillId="6" borderId="105" xfId="0" applyFont="1" applyFill="1" applyBorder="1" applyAlignment="1" applyProtection="1">
      <alignment vertical="top"/>
      <protection hidden="1"/>
    </xf>
    <xf numFmtId="0" fontId="45" fillId="6" borderId="8" xfId="0" applyFont="1" applyFill="1" applyBorder="1" applyAlignment="1" applyProtection="1">
      <alignment horizontal="center" vertical="top"/>
      <protection hidden="1"/>
    </xf>
    <xf numFmtId="0" fontId="33" fillId="6" borderId="8" xfId="0" applyFont="1" applyFill="1" applyBorder="1" applyAlignment="1" applyProtection="1">
      <alignment horizontal="center" vertical="top"/>
      <protection hidden="1"/>
    </xf>
    <xf numFmtId="1" fontId="33" fillId="6" borderId="8" xfId="0" applyNumberFormat="1" applyFont="1" applyFill="1" applyBorder="1" applyAlignment="1" applyProtection="1">
      <alignment horizontal="center" vertical="top"/>
      <protection hidden="1"/>
    </xf>
    <xf numFmtId="0" fontId="33" fillId="6" borderId="8" xfId="0" applyFont="1" applyFill="1" applyBorder="1" applyAlignment="1" applyProtection="1">
      <alignment horizontal="center" vertical="center"/>
      <protection hidden="1"/>
    </xf>
    <xf numFmtId="165" fontId="40" fillId="6" borderId="8" xfId="0" applyNumberFormat="1" applyFont="1" applyFill="1" applyBorder="1" applyAlignment="1" applyProtection="1">
      <alignment horizontal="center" vertical="center"/>
      <protection hidden="1"/>
    </xf>
    <xf numFmtId="0" fontId="40" fillId="6" borderId="8" xfId="0" applyNumberFormat="1" applyFont="1" applyFill="1" applyBorder="1" applyAlignment="1" applyProtection="1">
      <alignment horizontal="center" vertical="center"/>
      <protection hidden="1"/>
    </xf>
    <xf numFmtId="0" fontId="35" fillId="7" borderId="106" xfId="0" applyFont="1" applyFill="1" applyBorder="1" applyAlignment="1" applyProtection="1">
      <alignment vertical="top"/>
      <protection hidden="1"/>
    </xf>
    <xf numFmtId="1" fontId="46" fillId="7" borderId="9" xfId="0" applyNumberFormat="1" applyFont="1" applyFill="1" applyBorder="1" applyAlignment="1" applyProtection="1">
      <alignment horizontal="center" vertical="top"/>
      <protection hidden="1"/>
    </xf>
    <xf numFmtId="0" fontId="46" fillId="7" borderId="9" xfId="0" applyFont="1" applyFill="1" applyBorder="1" applyAlignment="1" applyProtection="1">
      <alignment horizontal="center" vertical="top"/>
      <protection hidden="1"/>
    </xf>
    <xf numFmtId="0" fontId="34" fillId="7" borderId="9" xfId="0" applyFont="1" applyFill="1" applyBorder="1" applyAlignment="1" applyProtection="1">
      <alignment vertical="top"/>
      <protection hidden="1"/>
    </xf>
    <xf numFmtId="0" fontId="34" fillId="6" borderId="6" xfId="0" applyFont="1" applyFill="1" applyBorder="1" applyAlignment="1" applyProtection="1">
      <alignment horizontal="right" vertical="top"/>
      <protection hidden="1"/>
    </xf>
    <xf numFmtId="0" fontId="49" fillId="0" borderId="0" xfId="0" applyFont="1" applyAlignment="1" applyProtection="1">
      <alignment vertical="top"/>
      <protection hidden="1"/>
    </xf>
    <xf numFmtId="0" fontId="46" fillId="0" borderId="7" xfId="0" applyFont="1" applyFill="1" applyBorder="1" applyAlignment="1" applyProtection="1">
      <alignment horizontal="left" vertical="top" wrapText="1"/>
      <protection hidden="1"/>
    </xf>
    <xf numFmtId="1" fontId="46" fillId="0" borderId="4" xfId="0" applyNumberFormat="1" applyFont="1" applyFill="1" applyBorder="1" applyAlignment="1" applyProtection="1">
      <alignment horizontal="center" vertical="top"/>
      <protection hidden="1"/>
    </xf>
    <xf numFmtId="1" fontId="32" fillId="0" borderId="36" xfId="0" applyNumberFormat="1" applyFont="1" applyFill="1" applyBorder="1" applyAlignment="1" applyProtection="1">
      <alignment vertical="top"/>
      <protection hidden="1"/>
    </xf>
    <xf numFmtId="165" fontId="47" fillId="6" borderId="5" xfId="0" applyNumberFormat="1" applyFont="1" applyFill="1" applyBorder="1" applyAlignment="1" applyProtection="1">
      <alignment horizontal="right" vertical="top"/>
      <protection hidden="1"/>
    </xf>
    <xf numFmtId="166" fontId="32" fillId="0" borderId="5" xfId="0" applyNumberFormat="1" applyFont="1" applyBorder="1" applyAlignment="1" applyProtection="1">
      <alignment horizontal="center" vertical="top"/>
      <protection hidden="1"/>
    </xf>
    <xf numFmtId="166" fontId="32" fillId="0" borderId="16" xfId="0" applyNumberFormat="1" applyFont="1" applyBorder="1" applyAlignment="1" applyProtection="1">
      <alignment horizontal="center" vertical="top"/>
      <protection hidden="1"/>
    </xf>
    <xf numFmtId="1" fontId="32" fillId="0" borderId="37" xfId="0" applyNumberFormat="1" applyFont="1" applyFill="1" applyBorder="1" applyAlignment="1" applyProtection="1">
      <alignment vertical="top"/>
      <protection hidden="1"/>
    </xf>
    <xf numFmtId="1" fontId="32" fillId="0" borderId="38" xfId="0" applyNumberFormat="1" applyFont="1" applyFill="1" applyBorder="1" applyAlignment="1" applyProtection="1">
      <alignment vertical="top"/>
      <protection hidden="1"/>
    </xf>
    <xf numFmtId="0" fontId="32" fillId="0" borderId="27" xfId="0" applyFont="1" applyBorder="1" applyAlignment="1" applyProtection="1">
      <alignment vertical="top"/>
      <protection hidden="1"/>
    </xf>
    <xf numFmtId="165" fontId="47" fillId="6" borderId="6" xfId="0" applyNumberFormat="1" applyFont="1" applyFill="1" applyBorder="1" applyAlignment="1" applyProtection="1">
      <alignment horizontal="right" vertical="top"/>
      <protection hidden="1"/>
    </xf>
    <xf numFmtId="0" fontId="49" fillId="0" borderId="84" xfId="0" applyFont="1" applyBorder="1" applyAlignment="1" applyProtection="1">
      <alignment horizontal="center" vertical="top" wrapText="1"/>
      <protection hidden="1"/>
    </xf>
    <xf numFmtId="0" fontId="36" fillId="0" borderId="42" xfId="0" applyFont="1" applyBorder="1" applyAlignment="1" applyProtection="1">
      <alignment horizontal="center" vertical="top" wrapText="1"/>
      <protection hidden="1"/>
    </xf>
    <xf numFmtId="0" fontId="32" fillId="0" borderId="32" xfId="0" applyFont="1" applyBorder="1" applyAlignment="1" applyProtection="1">
      <alignment horizontal="center" vertical="top"/>
      <protection hidden="1"/>
    </xf>
    <xf numFmtId="0" fontId="32" fillId="0" borderId="18" xfId="0" applyFont="1" applyBorder="1" applyAlignment="1" applyProtection="1">
      <alignment vertical="top"/>
      <protection hidden="1"/>
    </xf>
    <xf numFmtId="1" fontId="32" fillId="0" borderId="40" xfId="0" applyNumberFormat="1" applyFont="1" applyFill="1" applyBorder="1" applyAlignment="1" applyProtection="1">
      <alignment horizontal="center" vertical="top"/>
      <protection locked="0"/>
    </xf>
    <xf numFmtId="0" fontId="50" fillId="0" borderId="41" xfId="0" applyFont="1" applyFill="1" applyBorder="1" applyAlignment="1" applyProtection="1">
      <alignment horizontal="right" vertical="top" wrapText="1"/>
      <protection hidden="1"/>
    </xf>
    <xf numFmtId="1" fontId="32" fillId="0" borderId="26" xfId="0" applyNumberFormat="1" applyFont="1" applyFill="1" applyBorder="1" applyAlignment="1" applyProtection="1">
      <alignment horizontal="center" vertical="top"/>
      <protection hidden="1"/>
    </xf>
    <xf numFmtId="0" fontId="50" fillId="0" borderId="42" xfId="0" applyFont="1" applyFill="1" applyBorder="1" applyAlignment="1" applyProtection="1">
      <alignment horizontal="right" vertical="top" wrapText="1"/>
      <protection hidden="1"/>
    </xf>
    <xf numFmtId="167" fontId="32" fillId="0" borderId="32" xfId="0" applyNumberFormat="1" applyFont="1" applyFill="1" applyBorder="1" applyAlignment="1" applyProtection="1">
      <alignment horizontal="center" vertical="top"/>
      <protection hidden="1"/>
    </xf>
    <xf numFmtId="166" fontId="32" fillId="0" borderId="5" xfId="0" applyNumberFormat="1" applyFont="1" applyBorder="1" applyAlignment="1" applyProtection="1">
      <alignment horizontal="center" vertical="top" wrapText="1"/>
      <protection hidden="1"/>
    </xf>
    <xf numFmtId="0" fontId="32" fillId="0" borderId="36" xfId="0" applyFont="1" applyBorder="1" applyAlignment="1" applyProtection="1">
      <alignment vertical="top"/>
      <protection hidden="1"/>
    </xf>
    <xf numFmtId="166" fontId="32" fillId="0" borderId="16" xfId="0" applyNumberFormat="1" applyFont="1" applyBorder="1" applyAlignment="1" applyProtection="1">
      <alignment horizontal="center" vertical="top" wrapText="1"/>
      <protection hidden="1"/>
    </xf>
    <xf numFmtId="0" fontId="32" fillId="0" borderId="37" xfId="0" applyFont="1" applyBorder="1" applyAlignment="1" applyProtection="1">
      <alignment vertical="top"/>
      <protection hidden="1"/>
    </xf>
    <xf numFmtId="166" fontId="46" fillId="7" borderId="9" xfId="0" applyNumberFormat="1" applyFont="1" applyFill="1" applyBorder="1" applyAlignment="1" applyProtection="1">
      <alignment horizontal="center" vertical="top"/>
      <protection hidden="1"/>
    </xf>
    <xf numFmtId="0" fontId="46" fillId="7" borderId="9" xfId="0" applyFont="1" applyFill="1" applyBorder="1" applyAlignment="1" applyProtection="1">
      <alignment vertical="top"/>
      <protection hidden="1"/>
    </xf>
    <xf numFmtId="0" fontId="49" fillId="0" borderId="104" xfId="0" applyFont="1" applyFill="1" applyBorder="1" applyAlignment="1" applyProtection="1">
      <alignment horizontal="center" vertical="top" wrapText="1"/>
      <protection hidden="1"/>
    </xf>
    <xf numFmtId="0" fontId="36" fillId="0" borderId="0" xfId="0" applyFont="1" applyFill="1" applyBorder="1" applyAlignment="1" applyProtection="1">
      <alignment horizontal="center" vertical="top" wrapText="1"/>
      <protection hidden="1"/>
    </xf>
    <xf numFmtId="0" fontId="32" fillId="0" borderId="6" xfId="0" applyFont="1" applyFill="1" applyBorder="1" applyAlignment="1" applyProtection="1">
      <alignment horizontal="center" vertical="top"/>
      <protection hidden="1"/>
    </xf>
    <xf numFmtId="166" fontId="32" fillId="0" borderId="5" xfId="0" applyNumberFormat="1" applyFont="1" applyFill="1" applyBorder="1" applyAlignment="1" applyProtection="1">
      <alignment horizontal="center" vertical="top"/>
      <protection hidden="1"/>
    </xf>
    <xf numFmtId="0" fontId="32" fillId="0" borderId="36" xfId="0" applyFont="1" applyFill="1" applyBorder="1" applyAlignment="1" applyProtection="1">
      <alignment vertical="top"/>
      <protection hidden="1"/>
    </xf>
    <xf numFmtId="0" fontId="49" fillId="0" borderId="84" xfId="0" applyFont="1" applyFill="1" applyBorder="1" applyAlignment="1" applyProtection="1">
      <alignment horizontal="center" vertical="top" wrapText="1"/>
      <protection hidden="1"/>
    </xf>
    <xf numFmtId="0" fontId="36" fillId="0" borderId="42" xfId="0" applyFont="1" applyFill="1" applyBorder="1" applyAlignment="1" applyProtection="1">
      <alignment horizontal="center" vertical="top" wrapText="1"/>
      <protection hidden="1"/>
    </xf>
    <xf numFmtId="0" fontId="32" fillId="0" borderId="32" xfId="0" applyFont="1" applyFill="1" applyBorder="1" applyAlignment="1" applyProtection="1">
      <alignment horizontal="center" vertical="top"/>
      <protection hidden="1"/>
    </xf>
    <xf numFmtId="166" fontId="32" fillId="0" borderId="16" xfId="0" applyNumberFormat="1" applyFont="1" applyFill="1" applyBorder="1" applyAlignment="1" applyProtection="1">
      <alignment horizontal="center" vertical="top"/>
      <protection hidden="1"/>
    </xf>
    <xf numFmtId="0" fontId="32" fillId="0" borderId="37" xfId="0" applyFont="1" applyFill="1" applyBorder="1" applyAlignment="1" applyProtection="1">
      <alignment vertical="top"/>
      <protection hidden="1"/>
    </xf>
    <xf numFmtId="0" fontId="46" fillId="7" borderId="45" xfId="0" applyFont="1" applyFill="1" applyBorder="1" applyAlignment="1" applyProtection="1">
      <alignment vertical="top"/>
      <protection hidden="1"/>
    </xf>
    <xf numFmtId="0" fontId="46" fillId="0" borderId="0" xfId="0" applyFont="1" applyFill="1" applyBorder="1" applyAlignment="1" applyProtection="1">
      <alignment horizontal="left" vertical="top" wrapText="1"/>
      <protection hidden="1"/>
    </xf>
    <xf numFmtId="1" fontId="46" fillId="0" borderId="6" xfId="0" applyNumberFormat="1" applyFont="1" applyFill="1" applyBorder="1" applyAlignment="1" applyProtection="1">
      <alignment horizontal="center" vertical="top"/>
      <protection hidden="1"/>
    </xf>
    <xf numFmtId="166" fontId="46" fillId="0" borderId="112" xfId="0" applyNumberFormat="1" applyFont="1" applyFill="1" applyBorder="1" applyAlignment="1" applyProtection="1">
      <alignment horizontal="center" vertical="top"/>
      <protection hidden="1"/>
    </xf>
    <xf numFmtId="1" fontId="32" fillId="0" borderId="47" xfId="0" applyNumberFormat="1" applyFont="1" applyFill="1" applyBorder="1" applyAlignment="1" applyProtection="1">
      <alignment vertical="top"/>
      <protection hidden="1"/>
    </xf>
    <xf numFmtId="165" fontId="47" fillId="6" borderId="21" xfId="0" applyNumberFormat="1" applyFont="1" applyFill="1" applyBorder="1" applyAlignment="1" applyProtection="1">
      <alignment horizontal="right" vertical="top"/>
      <protection hidden="1"/>
    </xf>
    <xf numFmtId="0" fontId="32" fillId="0" borderId="41" xfId="0" applyFont="1" applyFill="1" applyBorder="1" applyAlignment="1" applyProtection="1">
      <alignment horizontal="right" vertical="top" wrapText="1"/>
      <protection hidden="1"/>
    </xf>
    <xf numFmtId="1" fontId="32" fillId="0" borderId="26" xfId="0" applyNumberFormat="1" applyFont="1" applyFill="1" applyBorder="1" applyAlignment="1" applyProtection="1">
      <alignment horizontal="center" vertical="top"/>
      <protection locked="0"/>
    </xf>
    <xf numFmtId="0" fontId="32" fillId="0" borderId="46" xfId="0" applyFont="1" applyFill="1" applyBorder="1" applyAlignment="1" applyProtection="1">
      <alignment horizontal="right" vertical="top" wrapText="1"/>
      <protection hidden="1"/>
    </xf>
    <xf numFmtId="0" fontId="44" fillId="8" borderId="103" xfId="0" applyFont="1" applyFill="1" applyBorder="1" applyAlignment="1" applyProtection="1">
      <alignment vertical="top"/>
      <protection hidden="1"/>
    </xf>
    <xf numFmtId="0" fontId="45" fillId="8" borderId="7" xfId="0" applyFont="1" applyFill="1" applyBorder="1" applyAlignment="1" applyProtection="1">
      <alignment horizontal="center" vertical="top"/>
      <protection hidden="1"/>
    </xf>
    <xf numFmtId="0" fontId="33" fillId="8" borderId="7" xfId="0" applyFont="1" applyFill="1" applyBorder="1" applyAlignment="1" applyProtection="1">
      <alignment horizontal="center" vertical="top"/>
      <protection hidden="1"/>
    </xf>
    <xf numFmtId="1" fontId="33" fillId="8" borderId="7" xfId="0" applyNumberFormat="1" applyFont="1" applyFill="1" applyBorder="1" applyAlignment="1" applyProtection="1">
      <alignment horizontal="center" vertical="top"/>
      <protection hidden="1"/>
    </xf>
    <xf numFmtId="0" fontId="33" fillId="8" borderId="7" xfId="0" applyFont="1" applyFill="1" applyBorder="1" applyAlignment="1" applyProtection="1">
      <alignment horizontal="center" vertical="center"/>
      <protection hidden="1"/>
    </xf>
    <xf numFmtId="165" fontId="40" fillId="8" borderId="7" xfId="0" applyNumberFormat="1" applyFont="1" applyFill="1" applyBorder="1" applyAlignment="1" applyProtection="1">
      <alignment horizontal="center" vertical="center"/>
      <protection hidden="1"/>
    </xf>
    <xf numFmtId="0" fontId="40" fillId="8" borderId="7" xfId="0" applyNumberFormat="1" applyFont="1" applyFill="1" applyBorder="1" applyAlignment="1" applyProtection="1">
      <alignment horizontal="center" vertical="center"/>
      <protection hidden="1"/>
    </xf>
    <xf numFmtId="165" fontId="40" fillId="8" borderId="3" xfId="0" applyNumberFormat="1" applyFont="1" applyFill="1" applyBorder="1" applyAlignment="1" applyProtection="1">
      <alignment horizontal="right" vertical="center"/>
      <protection hidden="1"/>
    </xf>
    <xf numFmtId="1" fontId="33" fillId="8" borderId="0" xfId="0" applyNumberFormat="1" applyFont="1" applyFill="1" applyBorder="1" applyAlignment="1" applyProtection="1">
      <alignment horizontal="center" vertical="top"/>
      <protection hidden="1"/>
    </xf>
    <xf numFmtId="0" fontId="33" fillId="8" borderId="0" xfId="0" applyFont="1" applyFill="1" applyBorder="1" applyAlignment="1" applyProtection="1">
      <alignment horizontal="center" vertical="center"/>
      <protection hidden="1"/>
    </xf>
    <xf numFmtId="165" fontId="40" fillId="8" borderId="0" xfId="0" applyNumberFormat="1" applyFont="1" applyFill="1" applyBorder="1" applyAlignment="1" applyProtection="1">
      <alignment horizontal="center" vertical="center"/>
      <protection locked="0"/>
    </xf>
    <xf numFmtId="0" fontId="40" fillId="8" borderId="0" xfId="0" applyNumberFormat="1" applyFont="1" applyFill="1" applyBorder="1" applyAlignment="1" applyProtection="1">
      <alignment horizontal="center" vertical="center"/>
      <protection hidden="1"/>
    </xf>
    <xf numFmtId="165" fontId="40" fillId="8" borderId="5" xfId="0" applyNumberFormat="1" applyFont="1" applyFill="1" applyBorder="1" applyAlignment="1" applyProtection="1">
      <alignment horizontal="right" vertical="center"/>
      <protection hidden="1"/>
    </xf>
    <xf numFmtId="0" fontId="44" fillId="8" borderId="105" xfId="0" applyFont="1" applyFill="1" applyBorder="1" applyAlignment="1" applyProtection="1">
      <alignment vertical="top"/>
      <protection hidden="1"/>
    </xf>
    <xf numFmtId="0" fontId="45" fillId="8" borderId="8" xfId="0" applyFont="1" applyFill="1" applyBorder="1" applyAlignment="1" applyProtection="1">
      <alignment horizontal="center" vertical="top"/>
      <protection hidden="1"/>
    </xf>
    <xf numFmtId="0" fontId="33" fillId="8" borderId="8" xfId="0" applyFont="1" applyFill="1" applyBorder="1" applyAlignment="1" applyProtection="1">
      <alignment horizontal="center" vertical="top"/>
      <protection hidden="1"/>
    </xf>
    <xf numFmtId="1" fontId="33" fillId="8" borderId="8" xfId="0" applyNumberFormat="1" applyFont="1" applyFill="1" applyBorder="1" applyAlignment="1" applyProtection="1">
      <alignment horizontal="center" vertical="top"/>
      <protection hidden="1"/>
    </xf>
    <xf numFmtId="0" fontId="33" fillId="8" borderId="8" xfId="0" applyFont="1" applyFill="1" applyBorder="1" applyAlignment="1" applyProtection="1">
      <alignment horizontal="center" vertical="center"/>
      <protection hidden="1"/>
    </xf>
    <xf numFmtId="165" fontId="40" fillId="8" borderId="8" xfId="0" applyNumberFormat="1" applyFont="1" applyFill="1" applyBorder="1" applyAlignment="1" applyProtection="1">
      <alignment horizontal="center" vertical="center"/>
      <protection hidden="1"/>
    </xf>
    <xf numFmtId="0" fontId="40" fillId="8" borderId="8" xfId="0" applyNumberFormat="1" applyFont="1" applyFill="1" applyBorder="1" applyAlignment="1" applyProtection="1">
      <alignment horizontal="center" vertical="center"/>
      <protection hidden="1"/>
    </xf>
    <xf numFmtId="0" fontId="35" fillId="9" borderId="106" xfId="0" applyFont="1" applyFill="1" applyBorder="1" applyAlignment="1" applyProtection="1">
      <alignment vertical="top"/>
      <protection hidden="1"/>
    </xf>
    <xf numFmtId="1" fontId="46" fillId="9" borderId="9" xfId="0" applyNumberFormat="1" applyFont="1" applyFill="1" applyBorder="1" applyAlignment="1" applyProtection="1">
      <alignment horizontal="center" vertical="top"/>
      <protection hidden="1"/>
    </xf>
    <xf numFmtId="0" fontId="46" fillId="9" borderId="9" xfId="0" applyFont="1" applyFill="1" applyBorder="1" applyAlignment="1" applyProtection="1">
      <alignment horizontal="center" vertical="top"/>
      <protection hidden="1"/>
    </xf>
    <xf numFmtId="0" fontId="34" fillId="9" borderId="45" xfId="0" applyFont="1" applyFill="1" applyBorder="1" applyAlignment="1" applyProtection="1">
      <alignment vertical="top"/>
      <protection hidden="1"/>
    </xf>
    <xf numFmtId="0" fontId="34" fillId="8" borderId="5" xfId="0" applyFont="1" applyFill="1" applyBorder="1" applyAlignment="1" applyProtection="1">
      <alignment horizontal="right" vertical="top"/>
      <protection hidden="1"/>
    </xf>
    <xf numFmtId="14" fontId="33" fillId="0" borderId="0" xfId="0" applyNumberFormat="1" applyFont="1" applyFill="1" applyBorder="1" applyAlignment="1" applyProtection="1">
      <alignment horizontal="center" vertical="top" wrapText="1"/>
      <protection hidden="1"/>
    </xf>
    <xf numFmtId="165" fontId="47" fillId="8" borderId="5" xfId="0" applyNumberFormat="1" applyFont="1" applyFill="1" applyBorder="1" applyAlignment="1" applyProtection="1">
      <alignment horizontal="right" vertical="top"/>
      <protection hidden="1"/>
    </xf>
    <xf numFmtId="0" fontId="32" fillId="0" borderId="5" xfId="0" applyFont="1" applyBorder="1" applyAlignment="1" applyProtection="1">
      <alignment horizontal="center" vertical="top"/>
      <protection hidden="1"/>
    </xf>
    <xf numFmtId="0" fontId="32" fillId="0" borderId="16" xfId="0" applyFont="1" applyBorder="1" applyAlignment="1" applyProtection="1">
      <alignment horizontal="center" vertical="top"/>
      <protection hidden="1"/>
    </xf>
    <xf numFmtId="0" fontId="51" fillId="0" borderId="22" xfId="0" applyFont="1" applyBorder="1" applyAlignment="1" applyProtection="1">
      <alignment vertical="top"/>
      <protection hidden="1"/>
    </xf>
    <xf numFmtId="1" fontId="32" fillId="0" borderId="6" xfId="0" applyNumberFormat="1" applyFont="1" applyFill="1" applyBorder="1" applyAlignment="1" applyProtection="1">
      <alignment vertical="top"/>
      <protection hidden="1"/>
    </xf>
    <xf numFmtId="1" fontId="32" fillId="0" borderId="32" xfId="0" applyNumberFormat="1" applyFont="1" applyFill="1" applyBorder="1" applyAlignment="1" applyProtection="1">
      <alignment vertical="top"/>
      <protection hidden="1"/>
    </xf>
    <xf numFmtId="165" fontId="47" fillId="8" borderId="35" xfId="0" applyNumberFormat="1" applyFont="1" applyFill="1" applyBorder="1" applyAlignment="1" applyProtection="1">
      <alignment horizontal="right" vertical="top"/>
      <protection hidden="1"/>
    </xf>
    <xf numFmtId="0" fontId="44" fillId="10" borderId="103" xfId="0" applyFont="1" applyFill="1" applyBorder="1" applyAlignment="1" applyProtection="1">
      <alignment vertical="top"/>
      <protection hidden="1"/>
    </xf>
    <xf numFmtId="0" fontId="45" fillId="10" borderId="7" xfId="0" applyFont="1" applyFill="1" applyBorder="1" applyAlignment="1" applyProtection="1">
      <alignment horizontal="center" vertical="top"/>
      <protection hidden="1"/>
    </xf>
    <xf numFmtId="0" fontId="33" fillId="10" borderId="7" xfId="0" applyFont="1" applyFill="1" applyBorder="1" applyAlignment="1" applyProtection="1">
      <alignment horizontal="center" vertical="top"/>
      <protection hidden="1"/>
    </xf>
    <xf numFmtId="1" fontId="33" fillId="10" borderId="7" xfId="0" applyNumberFormat="1" applyFont="1" applyFill="1" applyBorder="1" applyAlignment="1" applyProtection="1">
      <alignment horizontal="center" vertical="top"/>
      <protection hidden="1"/>
    </xf>
    <xf numFmtId="0" fontId="33" fillId="10" borderId="7" xfId="0" applyFont="1" applyFill="1" applyBorder="1" applyAlignment="1" applyProtection="1">
      <alignment horizontal="center" vertical="center"/>
      <protection hidden="1"/>
    </xf>
    <xf numFmtId="165" fontId="40" fillId="10" borderId="7" xfId="0" applyNumberFormat="1" applyFont="1" applyFill="1" applyBorder="1" applyAlignment="1" applyProtection="1">
      <alignment horizontal="center" vertical="center"/>
      <protection hidden="1"/>
    </xf>
    <xf numFmtId="0" fontId="40" fillId="10" borderId="7" xfId="0" applyNumberFormat="1" applyFont="1" applyFill="1" applyBorder="1" applyAlignment="1" applyProtection="1">
      <alignment horizontal="center" vertical="center"/>
      <protection hidden="1"/>
    </xf>
    <xf numFmtId="165" fontId="40" fillId="10" borderId="3" xfId="0" applyNumberFormat="1" applyFont="1" applyFill="1" applyBorder="1" applyAlignment="1" applyProtection="1">
      <alignment horizontal="right" vertical="center"/>
      <protection hidden="1"/>
    </xf>
    <xf numFmtId="1" fontId="33" fillId="10" borderId="0" xfId="0" applyNumberFormat="1" applyFont="1" applyFill="1" applyBorder="1" applyAlignment="1" applyProtection="1">
      <alignment horizontal="center" vertical="top"/>
      <protection hidden="1"/>
    </xf>
    <xf numFmtId="0" fontId="33" fillId="10" borderId="0" xfId="0" applyFont="1" applyFill="1" applyBorder="1" applyAlignment="1" applyProtection="1">
      <alignment horizontal="center" vertical="center"/>
      <protection hidden="1"/>
    </xf>
    <xf numFmtId="165" fontId="40" fillId="10" borderId="0" xfId="0" applyNumberFormat="1" applyFont="1" applyFill="1" applyBorder="1" applyAlignment="1" applyProtection="1">
      <alignment horizontal="center" vertical="center"/>
      <protection hidden="1"/>
    </xf>
    <xf numFmtId="0" fontId="40" fillId="10" borderId="0" xfId="0" applyNumberFormat="1" applyFont="1" applyFill="1" applyBorder="1" applyAlignment="1" applyProtection="1">
      <alignment horizontal="center" vertical="center"/>
      <protection hidden="1"/>
    </xf>
    <xf numFmtId="165" fontId="40" fillId="10" borderId="5" xfId="0" applyNumberFormat="1" applyFont="1" applyFill="1" applyBorder="1" applyAlignment="1" applyProtection="1">
      <alignment horizontal="right" vertical="center"/>
      <protection hidden="1"/>
    </xf>
    <xf numFmtId="0" fontId="45" fillId="10" borderId="105" xfId="0" applyFont="1" applyFill="1" applyBorder="1" applyAlignment="1" applyProtection="1">
      <alignment vertical="top"/>
      <protection hidden="1"/>
    </xf>
    <xf numFmtId="0" fontId="45" fillId="10" borderId="8" xfId="0" applyFont="1" applyFill="1" applyBorder="1" applyAlignment="1" applyProtection="1">
      <alignment horizontal="center" vertical="top"/>
      <protection hidden="1"/>
    </xf>
    <xf numFmtId="0" fontId="33" fillId="10" borderId="8" xfId="0" applyFont="1" applyFill="1" applyBorder="1" applyAlignment="1" applyProtection="1">
      <alignment horizontal="center" vertical="top"/>
      <protection hidden="1"/>
    </xf>
    <xf numFmtId="1" fontId="33" fillId="10" borderId="8" xfId="0" applyNumberFormat="1" applyFont="1" applyFill="1" applyBorder="1" applyAlignment="1" applyProtection="1">
      <alignment horizontal="center" vertical="top"/>
      <protection hidden="1"/>
    </xf>
    <xf numFmtId="0" fontId="33" fillId="10" borderId="8" xfId="0" applyFont="1" applyFill="1" applyBorder="1" applyAlignment="1" applyProtection="1">
      <alignment horizontal="center" vertical="center"/>
      <protection hidden="1"/>
    </xf>
    <xf numFmtId="165" fontId="40" fillId="10" borderId="8" xfId="0" applyNumberFormat="1" applyFont="1" applyFill="1" applyBorder="1" applyAlignment="1" applyProtection="1">
      <alignment horizontal="center" vertical="center"/>
      <protection hidden="1"/>
    </xf>
    <xf numFmtId="0" fontId="40" fillId="10" borderId="8" xfId="0" applyNumberFormat="1" applyFont="1" applyFill="1" applyBorder="1" applyAlignment="1" applyProtection="1">
      <alignment horizontal="center" vertical="center"/>
      <protection hidden="1"/>
    </xf>
    <xf numFmtId="0" fontId="33" fillId="11" borderId="106" xfId="0" applyFont="1" applyFill="1" applyBorder="1" applyAlignment="1" applyProtection="1">
      <alignment vertical="top"/>
      <protection hidden="1"/>
    </xf>
    <xf numFmtId="1" fontId="46" fillId="11" borderId="9" xfId="0" applyNumberFormat="1" applyFont="1" applyFill="1" applyBorder="1" applyAlignment="1" applyProtection="1">
      <alignment horizontal="center" vertical="top"/>
      <protection hidden="1"/>
    </xf>
    <xf numFmtId="0" fontId="46" fillId="11" borderId="9" xfId="0" applyFont="1" applyFill="1" applyBorder="1" applyAlignment="1" applyProtection="1">
      <alignment horizontal="center" vertical="top"/>
      <protection hidden="1"/>
    </xf>
    <xf numFmtId="0" fontId="34" fillId="11" borderId="45" xfId="0" applyFont="1" applyFill="1" applyBorder="1" applyAlignment="1" applyProtection="1">
      <alignment vertical="top"/>
      <protection hidden="1"/>
    </xf>
    <xf numFmtId="0" fontId="34" fillId="10" borderId="5" xfId="0" applyFont="1" applyFill="1" applyBorder="1" applyAlignment="1" applyProtection="1">
      <alignment horizontal="right" vertical="top"/>
      <protection hidden="1"/>
    </xf>
    <xf numFmtId="165" fontId="47" fillId="10" borderId="5" xfId="0" applyNumberFormat="1" applyFont="1" applyFill="1" applyBorder="1" applyAlignment="1" applyProtection="1">
      <alignment horizontal="right" vertical="top"/>
      <protection hidden="1"/>
    </xf>
    <xf numFmtId="0" fontId="36" fillId="0" borderId="104" xfId="0" applyFont="1" applyBorder="1" applyAlignment="1" applyProtection="1">
      <alignment horizontal="center" vertical="top" wrapText="1"/>
      <protection hidden="1"/>
    </xf>
    <xf numFmtId="1" fontId="32" fillId="0" borderId="29" xfId="0" applyNumberFormat="1" applyFont="1" applyFill="1" applyBorder="1" applyAlignment="1" applyProtection="1">
      <alignment horizontal="center" vertical="top"/>
      <protection hidden="1"/>
    </xf>
    <xf numFmtId="0" fontId="32" fillId="0" borderId="5" xfId="0" applyFont="1" applyBorder="1" applyAlignment="1" applyProtection="1">
      <alignment vertical="top"/>
      <protection hidden="1"/>
    </xf>
    <xf numFmtId="0" fontId="36" fillId="0" borderId="84" xfId="0" applyFont="1" applyBorder="1" applyAlignment="1" applyProtection="1">
      <alignment horizontal="center" vertical="top" wrapText="1"/>
      <protection hidden="1"/>
    </xf>
    <xf numFmtId="1" fontId="32" fillId="0" borderId="31" xfId="0" applyNumberFormat="1" applyFont="1" applyFill="1" applyBorder="1" applyAlignment="1" applyProtection="1">
      <alignment horizontal="center" vertical="top"/>
      <protection hidden="1"/>
    </xf>
    <xf numFmtId="0" fontId="32" fillId="0" borderId="16" xfId="0" applyFont="1" applyBorder="1" applyAlignment="1" applyProtection="1">
      <alignment vertical="top"/>
      <protection hidden="1"/>
    </xf>
    <xf numFmtId="0" fontId="46" fillId="0" borderId="23" xfId="0" applyFont="1" applyFill="1" applyBorder="1" applyAlignment="1" applyProtection="1">
      <alignment horizontal="center" vertical="top"/>
      <protection hidden="1"/>
    </xf>
    <xf numFmtId="0" fontId="32" fillId="0" borderId="5" xfId="0" applyFont="1" applyBorder="1" applyAlignment="1" applyProtection="1">
      <alignment horizontal="center" vertical="top" wrapText="1"/>
      <protection hidden="1"/>
    </xf>
    <xf numFmtId="0" fontId="32" fillId="0" borderId="16" xfId="0" applyFont="1" applyBorder="1" applyAlignment="1" applyProtection="1">
      <alignment horizontal="center" vertical="top" wrapText="1"/>
      <protection hidden="1"/>
    </xf>
    <xf numFmtId="0" fontId="46" fillId="0" borderId="111" xfId="0" applyFont="1" applyFill="1" applyBorder="1" applyAlignment="1" applyProtection="1">
      <alignment horizontal="left" vertical="top" wrapText="1"/>
      <protection hidden="1"/>
    </xf>
    <xf numFmtId="1" fontId="46" fillId="0" borderId="48" xfId="0" applyNumberFormat="1" applyFont="1" applyFill="1" applyBorder="1" applyAlignment="1" applyProtection="1">
      <alignment horizontal="center" vertical="top"/>
      <protection hidden="1"/>
    </xf>
    <xf numFmtId="0" fontId="33" fillId="0" borderId="104" xfId="0" applyFont="1" applyFill="1" applyBorder="1" applyAlignment="1" applyProtection="1">
      <alignment horizontal="center" vertical="top" wrapText="1"/>
      <protection hidden="1"/>
    </xf>
    <xf numFmtId="0" fontId="32" fillId="0" borderId="5" xfId="0" applyFont="1" applyBorder="1" applyAlignment="1" applyProtection="1">
      <alignment horizontal="left" vertical="top"/>
      <protection hidden="1"/>
    </xf>
    <xf numFmtId="0" fontId="33" fillId="0" borderId="84" xfId="0" applyFont="1" applyFill="1" applyBorder="1" applyAlignment="1" applyProtection="1">
      <alignment horizontal="center" vertical="top" wrapText="1"/>
      <protection hidden="1"/>
    </xf>
    <xf numFmtId="0" fontId="32" fillId="0" borderId="16" xfId="0" applyFont="1" applyBorder="1" applyAlignment="1" applyProtection="1">
      <alignment horizontal="left" vertical="top"/>
      <protection hidden="1"/>
    </xf>
    <xf numFmtId="0" fontId="46" fillId="11" borderId="45" xfId="0" applyFont="1" applyFill="1" applyBorder="1" applyAlignment="1" applyProtection="1">
      <alignment vertical="top"/>
      <protection hidden="1"/>
    </xf>
    <xf numFmtId="0" fontId="46" fillId="0" borderId="5" xfId="0" applyFont="1" applyFill="1" applyBorder="1" applyAlignment="1" applyProtection="1">
      <alignment horizontal="left" vertical="top" wrapText="1"/>
      <protection hidden="1"/>
    </xf>
    <xf numFmtId="0" fontId="46" fillId="0" borderId="16" xfId="0" applyFont="1" applyFill="1" applyBorder="1" applyAlignment="1" applyProtection="1">
      <alignment horizontal="left" vertical="top" wrapText="1"/>
      <protection hidden="1"/>
    </xf>
    <xf numFmtId="0" fontId="46" fillId="0" borderId="5" xfId="0" applyFont="1" applyFill="1" applyBorder="1" applyAlignment="1" applyProtection="1">
      <alignment horizontal="left" vertical="top"/>
      <protection hidden="1"/>
    </xf>
    <xf numFmtId="0" fontId="46" fillId="0" borderId="20" xfId="0" applyFont="1" applyFill="1" applyBorder="1" applyAlignment="1" applyProtection="1">
      <alignment horizontal="center" vertical="top"/>
      <protection hidden="1"/>
    </xf>
    <xf numFmtId="165" fontId="47" fillId="10" borderId="21" xfId="0" applyNumberFormat="1" applyFont="1" applyFill="1" applyBorder="1" applyAlignment="1" applyProtection="1">
      <alignment horizontal="right" vertical="top"/>
      <protection hidden="1"/>
    </xf>
    <xf numFmtId="0" fontId="46" fillId="0" borderId="106" xfId="0" applyFont="1" applyFill="1" applyBorder="1" applyAlignment="1" applyProtection="1">
      <alignment horizontal="center" vertical="top" wrapText="1"/>
      <protection hidden="1"/>
    </xf>
    <xf numFmtId="0" fontId="46" fillId="0" borderId="7" xfId="0" applyFont="1" applyFill="1" applyBorder="1" applyAlignment="1" applyProtection="1">
      <alignment horizontal="center" vertical="top" wrapText="1"/>
      <protection hidden="1"/>
    </xf>
    <xf numFmtId="0" fontId="32" fillId="0" borderId="7" xfId="0" applyFont="1" applyFill="1" applyBorder="1" applyAlignment="1" applyProtection="1">
      <alignment horizontal="left" vertical="top" wrapText="1"/>
      <protection hidden="1"/>
    </xf>
    <xf numFmtId="1" fontId="46" fillId="0" borderId="7" xfId="0" applyNumberFormat="1" applyFont="1" applyFill="1" applyBorder="1" applyAlignment="1" applyProtection="1">
      <alignment horizontal="center" vertical="top"/>
      <protection hidden="1"/>
    </xf>
    <xf numFmtId="0" fontId="46" fillId="0" borderId="7" xfId="0" applyFont="1" applyFill="1" applyBorder="1" applyAlignment="1" applyProtection="1">
      <alignment horizontal="center" vertical="top"/>
      <protection hidden="1"/>
    </xf>
    <xf numFmtId="1" fontId="32" fillId="0" borderId="7" xfId="0" applyNumberFormat="1" applyFont="1" applyFill="1" applyBorder="1" applyAlignment="1" applyProtection="1">
      <alignment vertical="top"/>
      <protection hidden="1"/>
    </xf>
    <xf numFmtId="9" fontId="32" fillId="0" borderId="0" xfId="0" applyNumberFormat="1" applyFont="1" applyFill="1" applyBorder="1" applyAlignment="1" applyProtection="1">
      <alignment horizontal="right" vertical="top"/>
      <protection hidden="1"/>
    </xf>
    <xf numFmtId="0" fontId="33" fillId="13" borderId="106" xfId="0" applyFont="1" applyFill="1" applyBorder="1" applyAlignment="1" applyProtection="1">
      <alignment vertical="top"/>
      <protection hidden="1"/>
    </xf>
    <xf numFmtId="1" fontId="46" fillId="13" borderId="9" xfId="0" applyNumberFormat="1" applyFont="1" applyFill="1" applyBorder="1" applyAlignment="1" applyProtection="1">
      <alignment horizontal="center" vertical="top"/>
      <protection hidden="1"/>
    </xf>
    <xf numFmtId="0" fontId="46" fillId="13" borderId="9" xfId="0" applyFont="1" applyFill="1" applyBorder="1" applyAlignment="1" applyProtection="1">
      <alignment horizontal="center" vertical="top"/>
      <protection hidden="1"/>
    </xf>
    <xf numFmtId="0" fontId="34" fillId="13" borderId="9" xfId="0" applyFont="1" applyFill="1" applyBorder="1" applyAlignment="1" applyProtection="1">
      <alignment vertical="top"/>
      <protection hidden="1"/>
    </xf>
    <xf numFmtId="0" fontId="33" fillId="0" borderId="10" xfId="0" applyNumberFormat="1" applyFont="1" applyFill="1" applyBorder="1" applyAlignment="1" applyProtection="1">
      <alignment horizontal="center" vertical="top" wrapText="1"/>
      <protection hidden="1"/>
    </xf>
    <xf numFmtId="0" fontId="46" fillId="0" borderId="11" xfId="0" applyFont="1" applyFill="1" applyBorder="1" applyAlignment="1" applyProtection="1">
      <alignment horizontal="center" vertical="top"/>
      <protection hidden="1"/>
    </xf>
    <xf numFmtId="0" fontId="46" fillId="0" borderId="42" xfId="0" quotePrefix="1" applyFont="1" applyFill="1" applyBorder="1" applyAlignment="1" applyProtection="1">
      <alignment horizontal="center" vertical="top"/>
      <protection hidden="1"/>
    </xf>
    <xf numFmtId="1" fontId="32" fillId="0" borderId="49" xfId="0" applyNumberFormat="1" applyFont="1" applyFill="1" applyBorder="1" applyAlignment="1" applyProtection="1">
      <alignment vertical="top"/>
      <protection hidden="1"/>
    </xf>
    <xf numFmtId="165" fontId="47" fillId="14" borderId="5" xfId="0" applyNumberFormat="1" applyFont="1" applyFill="1" applyBorder="1" applyAlignment="1" applyProtection="1">
      <alignment horizontal="right" vertical="top"/>
      <protection hidden="1"/>
    </xf>
    <xf numFmtId="0" fontId="46" fillId="0" borderId="15" xfId="0" applyFont="1" applyFill="1" applyBorder="1" applyAlignment="1" applyProtection="1">
      <alignment horizontal="center" vertical="top"/>
      <protection hidden="1"/>
    </xf>
    <xf numFmtId="0" fontId="46" fillId="0" borderId="42" xfId="0" quotePrefix="1" applyFont="1" applyFill="1" applyBorder="1" applyAlignment="1" applyProtection="1">
      <alignment horizontal="center" vertical="top" wrapText="1"/>
      <protection hidden="1"/>
    </xf>
    <xf numFmtId="0" fontId="46" fillId="0" borderId="8" xfId="0" quotePrefix="1" applyFont="1" applyFill="1" applyBorder="1" applyAlignment="1" applyProtection="1">
      <alignment horizontal="center" vertical="top"/>
      <protection hidden="1"/>
    </xf>
    <xf numFmtId="165" fontId="47" fillId="14" borderId="21" xfId="0" applyNumberFormat="1" applyFont="1" applyFill="1" applyBorder="1" applyAlignment="1" applyProtection="1">
      <alignment horizontal="right" vertical="top"/>
      <protection hidden="1"/>
    </xf>
    <xf numFmtId="0" fontId="34" fillId="0" borderId="21" xfId="0" applyFont="1" applyBorder="1" applyProtection="1">
      <protection hidden="1"/>
    </xf>
    <xf numFmtId="0" fontId="32" fillId="0" borderId="0" xfId="0" applyFont="1" applyFill="1" applyBorder="1" applyAlignment="1" applyProtection="1">
      <alignment horizontal="center" vertical="top" wrapText="1"/>
      <protection hidden="1"/>
    </xf>
    <xf numFmtId="0" fontId="46" fillId="0" borderId="0" xfId="0" applyFont="1" applyFill="1" applyBorder="1" applyAlignment="1" applyProtection="1">
      <alignment vertical="top"/>
      <protection hidden="1"/>
    </xf>
    <xf numFmtId="0" fontId="46" fillId="0" borderId="0" xfId="0" applyFont="1" applyFill="1" applyBorder="1" applyAlignment="1" applyProtection="1">
      <alignment horizontal="center" vertical="top"/>
      <protection hidden="1"/>
    </xf>
    <xf numFmtId="0" fontId="41" fillId="0" borderId="0" xfId="0" applyFont="1" applyFill="1" applyBorder="1" applyAlignment="1" applyProtection="1">
      <alignment vertical="top"/>
      <protection hidden="1"/>
    </xf>
    <xf numFmtId="0" fontId="46" fillId="0" borderId="0" xfId="0" applyFont="1" applyFill="1" applyAlignment="1" applyProtection="1">
      <alignment vertical="top"/>
      <protection hidden="1"/>
    </xf>
    <xf numFmtId="0" fontId="46" fillId="0" borderId="0" xfId="0" applyFont="1" applyFill="1" applyAlignment="1" applyProtection="1">
      <alignment horizontal="center" vertical="top"/>
      <protection hidden="1"/>
    </xf>
    <xf numFmtId="0" fontId="41" fillId="0" borderId="0" xfId="0" applyFont="1" applyFill="1" applyAlignment="1" applyProtection="1">
      <alignment vertical="top"/>
      <protection hidden="1"/>
    </xf>
    <xf numFmtId="166" fontId="46" fillId="0" borderId="34" xfId="0" applyNumberFormat="1" applyFont="1" applyFill="1" applyBorder="1" applyAlignment="1" applyProtection="1">
      <alignment horizontal="center" vertical="top"/>
      <protection hidden="1"/>
    </xf>
    <xf numFmtId="0" fontId="39" fillId="0" borderId="106" xfId="0" applyFont="1" applyFill="1" applyBorder="1" applyAlignment="1" applyProtection="1">
      <alignment horizontal="left" vertical="center" indent="1"/>
      <protection hidden="1"/>
    </xf>
    <xf numFmtId="0" fontId="39" fillId="0" borderId="9" xfId="0" applyFont="1" applyFill="1" applyBorder="1" applyAlignment="1" applyProtection="1">
      <alignment horizontal="center" vertical="center"/>
      <protection hidden="1"/>
    </xf>
    <xf numFmtId="165" fontId="40" fillId="0" borderId="45" xfId="0" applyNumberFormat="1" applyFont="1" applyFill="1" applyBorder="1" applyAlignment="1" applyProtection="1">
      <alignment horizontal="right" vertical="center"/>
      <protection hidden="1"/>
    </xf>
    <xf numFmtId="166" fontId="46" fillId="0" borderId="15" xfId="0" applyNumberFormat="1" applyFont="1" applyFill="1" applyBorder="1" applyAlignment="1" applyProtection="1">
      <alignment horizontal="center" vertical="top"/>
      <protection hidden="1"/>
    </xf>
    <xf numFmtId="165" fontId="40" fillId="2" borderId="5" xfId="0" applyNumberFormat="1" applyFont="1" applyFill="1" applyBorder="1" applyAlignment="1" applyProtection="1">
      <alignment horizontal="center" vertical="center"/>
      <protection hidden="1"/>
    </xf>
    <xf numFmtId="165" fontId="40" fillId="4" borderId="5" xfId="0" applyNumberFormat="1" applyFont="1" applyFill="1" applyBorder="1" applyAlignment="1" applyProtection="1">
      <alignment horizontal="center" vertical="center"/>
      <protection hidden="1"/>
    </xf>
    <xf numFmtId="165" fontId="40" fillId="6" borderId="5" xfId="0" applyNumberFormat="1" applyFont="1" applyFill="1" applyBorder="1" applyAlignment="1" applyProtection="1">
      <alignment horizontal="center" vertical="center"/>
      <protection hidden="1"/>
    </xf>
    <xf numFmtId="165" fontId="40" fillId="8" borderId="5" xfId="0" applyNumberFormat="1" applyFont="1" applyFill="1" applyBorder="1" applyAlignment="1" applyProtection="1">
      <alignment horizontal="center" vertical="center"/>
      <protection hidden="1"/>
    </xf>
    <xf numFmtId="165" fontId="40" fillId="10" borderId="5" xfId="0" applyNumberFormat="1" applyFont="1" applyFill="1" applyBorder="1" applyAlignment="1" applyProtection="1">
      <alignment horizontal="center" vertical="center"/>
      <protection hidden="1"/>
    </xf>
    <xf numFmtId="0" fontId="45" fillId="17" borderId="103" xfId="0" applyFont="1" applyFill="1" applyBorder="1" applyAlignment="1" applyProtection="1">
      <alignment vertical="top"/>
      <protection hidden="1"/>
    </xf>
    <xf numFmtId="0" fontId="45" fillId="17" borderId="7" xfId="0" applyFont="1" applyFill="1" applyBorder="1" applyAlignment="1" applyProtection="1">
      <alignment horizontal="center" vertical="top"/>
      <protection hidden="1"/>
    </xf>
    <xf numFmtId="0" fontId="33" fillId="17" borderId="7" xfId="0" applyFont="1" applyFill="1" applyBorder="1" applyAlignment="1" applyProtection="1">
      <alignment horizontal="center" vertical="top"/>
      <protection hidden="1"/>
    </xf>
    <xf numFmtId="1" fontId="33" fillId="17" borderId="7" xfId="0" applyNumberFormat="1" applyFont="1" applyFill="1" applyBorder="1" applyAlignment="1" applyProtection="1">
      <alignment horizontal="center" vertical="top"/>
      <protection hidden="1"/>
    </xf>
    <xf numFmtId="0" fontId="33" fillId="17" borderId="7" xfId="0" applyFont="1" applyFill="1" applyBorder="1" applyAlignment="1" applyProtection="1">
      <alignment horizontal="center" vertical="center"/>
      <protection hidden="1"/>
    </xf>
    <xf numFmtId="165" fontId="40" fillId="17" borderId="7" xfId="0" applyNumberFormat="1" applyFont="1" applyFill="1" applyBorder="1" applyAlignment="1" applyProtection="1">
      <alignment horizontal="center" vertical="center"/>
      <protection hidden="1"/>
    </xf>
    <xf numFmtId="0" fontId="40" fillId="17" borderId="7" xfId="0" applyNumberFormat="1" applyFont="1" applyFill="1" applyBorder="1" applyAlignment="1" applyProtection="1">
      <alignment horizontal="center" vertical="center"/>
      <protection hidden="1"/>
    </xf>
    <xf numFmtId="165" fontId="40" fillId="17" borderId="3" xfId="0" applyNumberFormat="1" applyFont="1" applyFill="1" applyBorder="1" applyAlignment="1" applyProtection="1">
      <alignment horizontal="right" vertical="center"/>
      <protection hidden="1"/>
    </xf>
    <xf numFmtId="1" fontId="33" fillId="17" borderId="0" xfId="0" applyNumberFormat="1" applyFont="1" applyFill="1" applyBorder="1" applyAlignment="1" applyProtection="1">
      <alignment horizontal="center" vertical="top"/>
      <protection hidden="1"/>
    </xf>
    <xf numFmtId="0" fontId="33" fillId="17" borderId="0" xfId="0" applyFont="1" applyFill="1" applyBorder="1" applyAlignment="1" applyProtection="1">
      <alignment horizontal="center" vertical="center"/>
      <protection hidden="1"/>
    </xf>
    <xf numFmtId="165" fontId="40" fillId="17" borderId="0" xfId="0" applyNumberFormat="1" applyFont="1" applyFill="1" applyBorder="1" applyAlignment="1" applyProtection="1">
      <alignment horizontal="center" vertical="center"/>
      <protection hidden="1"/>
    </xf>
    <xf numFmtId="0" fontId="40" fillId="17" borderId="0" xfId="0" applyNumberFormat="1" applyFont="1" applyFill="1" applyBorder="1" applyAlignment="1" applyProtection="1">
      <alignment horizontal="center" vertical="center"/>
      <protection hidden="1"/>
    </xf>
    <xf numFmtId="165" fontId="40" fillId="17" borderId="5" xfId="0" applyNumberFormat="1" applyFont="1" applyFill="1" applyBorder="1" applyAlignment="1" applyProtection="1">
      <alignment horizontal="right" vertical="center"/>
      <protection hidden="1"/>
    </xf>
    <xf numFmtId="0" fontId="45" fillId="17" borderId="105" xfId="0" applyFont="1" applyFill="1" applyBorder="1" applyAlignment="1" applyProtection="1">
      <alignment vertical="top"/>
      <protection hidden="1"/>
    </xf>
    <xf numFmtId="0" fontId="45" fillId="17" borderId="8" xfId="0" applyFont="1" applyFill="1" applyBorder="1" applyAlignment="1" applyProtection="1">
      <alignment horizontal="center" vertical="top"/>
      <protection hidden="1"/>
    </xf>
    <xf numFmtId="0" fontId="33" fillId="17" borderId="8" xfId="0" applyFont="1" applyFill="1" applyBorder="1" applyAlignment="1" applyProtection="1">
      <alignment horizontal="center" vertical="top"/>
      <protection hidden="1"/>
    </xf>
    <xf numFmtId="1" fontId="33" fillId="17" borderId="8" xfId="0" applyNumberFormat="1" applyFont="1" applyFill="1" applyBorder="1" applyAlignment="1" applyProtection="1">
      <alignment horizontal="center" vertical="top"/>
      <protection hidden="1"/>
    </xf>
    <xf numFmtId="0" fontId="33" fillId="17" borderId="8" xfId="0" applyFont="1" applyFill="1" applyBorder="1" applyAlignment="1" applyProtection="1">
      <alignment horizontal="center" vertical="center"/>
      <protection hidden="1"/>
    </xf>
    <xf numFmtId="165" fontId="40" fillId="17" borderId="8" xfId="0" applyNumberFormat="1" applyFont="1" applyFill="1" applyBorder="1" applyAlignment="1" applyProtection="1">
      <alignment horizontal="center" vertical="center"/>
      <protection hidden="1"/>
    </xf>
    <xf numFmtId="0" fontId="40" fillId="17" borderId="8" xfId="0" applyNumberFormat="1" applyFont="1" applyFill="1" applyBorder="1" applyAlignment="1" applyProtection="1">
      <alignment horizontal="center" vertical="center"/>
      <protection hidden="1"/>
    </xf>
    <xf numFmtId="0" fontId="52" fillId="0" borderId="0" xfId="0" applyFont="1" applyFill="1" applyBorder="1" applyAlignment="1" applyProtection="1">
      <alignment horizontal="left"/>
      <protection hidden="1"/>
    </xf>
    <xf numFmtId="0" fontId="53" fillId="0" borderId="0" xfId="0" applyFont="1" applyFill="1" applyBorder="1" applyAlignment="1" applyProtection="1">
      <alignment horizontal="center"/>
      <protection hidden="1"/>
    </xf>
    <xf numFmtId="0" fontId="52" fillId="0" borderId="0" xfId="0" applyFont="1" applyFill="1" applyBorder="1" applyAlignment="1" applyProtection="1">
      <alignment horizontal="left" vertical="top" wrapText="1"/>
      <protection hidden="1"/>
    </xf>
    <xf numFmtId="0" fontId="53" fillId="0" borderId="0" xfId="0" applyFont="1" applyFill="1" applyAlignment="1" applyProtection="1">
      <alignment vertical="top"/>
      <protection hidden="1"/>
    </xf>
    <xf numFmtId="0" fontId="53" fillId="0" borderId="0" xfId="0" applyFont="1" applyFill="1" applyAlignment="1" applyProtection="1">
      <alignment horizontal="center" vertical="top"/>
      <protection hidden="1"/>
    </xf>
    <xf numFmtId="0" fontId="54" fillId="0" borderId="0" xfId="0" applyFont="1" applyFill="1" applyAlignment="1" applyProtection="1">
      <alignment vertical="top"/>
      <protection hidden="1"/>
    </xf>
    <xf numFmtId="0" fontId="53" fillId="0" borderId="0" xfId="0" applyFont="1" applyFill="1" applyBorder="1" applyAlignment="1" applyProtection="1">
      <alignment horizontal="left" vertical="top"/>
      <protection hidden="1"/>
    </xf>
    <xf numFmtId="0" fontId="53" fillId="0" borderId="0" xfId="0" applyFont="1" applyFill="1" applyBorder="1" applyAlignment="1" applyProtection="1">
      <alignment horizontal="center" vertical="top"/>
      <protection hidden="1"/>
    </xf>
    <xf numFmtId="0" fontId="53" fillId="0" borderId="0" xfId="0" applyFont="1" applyFill="1" applyBorder="1" applyAlignment="1" applyProtection="1">
      <alignment horizontal="left" vertical="top" wrapText="1"/>
      <protection hidden="1"/>
    </xf>
    <xf numFmtId="0" fontId="55" fillId="0" borderId="0" xfId="0" applyFont="1" applyFill="1" applyAlignment="1" applyProtection="1">
      <alignment horizontal="right" vertical="center"/>
      <protection hidden="1"/>
    </xf>
    <xf numFmtId="14" fontId="55" fillId="0" borderId="0" xfId="0" applyNumberFormat="1" applyFont="1" applyFill="1" applyBorder="1" applyAlignment="1" applyProtection="1">
      <alignment horizontal="center" vertical="center"/>
      <protection hidden="1"/>
    </xf>
    <xf numFmtId="0" fontId="38" fillId="0" borderId="8" xfId="0" applyFont="1" applyBorder="1" applyAlignment="1" applyProtection="1">
      <alignment vertical="top"/>
      <protection hidden="1"/>
    </xf>
    <xf numFmtId="0" fontId="34" fillId="14" borderId="5" xfId="0" applyFont="1" applyFill="1" applyBorder="1" applyAlignment="1" applyProtection="1">
      <alignment horizontal="right" vertical="top"/>
      <protection hidden="1"/>
    </xf>
    <xf numFmtId="49" fontId="33" fillId="16" borderId="108" xfId="0" applyNumberFormat="1" applyFont="1" applyFill="1" applyBorder="1" applyAlignment="1" applyProtection="1">
      <alignment horizontal="center" vertical="top" wrapText="1"/>
      <protection hidden="1"/>
    </xf>
    <xf numFmtId="0" fontId="33" fillId="16" borderId="106" xfId="0" applyFont="1" applyFill="1" applyBorder="1" applyAlignment="1" applyProtection="1">
      <alignment horizontal="center" vertical="top" wrapText="1"/>
      <protection hidden="1"/>
    </xf>
    <xf numFmtId="0" fontId="33" fillId="16" borderId="104" xfId="0" applyFont="1" applyFill="1" applyBorder="1" applyAlignment="1" applyProtection="1">
      <alignment horizontal="center" vertical="top" wrapText="1"/>
      <protection hidden="1"/>
    </xf>
    <xf numFmtId="0" fontId="33" fillId="16" borderId="110" xfId="0" applyFont="1" applyFill="1" applyBorder="1" applyAlignment="1" applyProtection="1">
      <alignment horizontal="center" vertical="top" wrapText="1"/>
      <protection hidden="1"/>
    </xf>
    <xf numFmtId="0" fontId="33" fillId="16" borderId="107" xfId="0" applyFont="1" applyFill="1" applyBorder="1" applyAlignment="1" applyProtection="1">
      <alignment horizontal="center" vertical="top" wrapText="1"/>
      <protection hidden="1"/>
    </xf>
    <xf numFmtId="0" fontId="33" fillId="16" borderId="108" xfId="0" applyFont="1" applyFill="1" applyBorder="1" applyAlignment="1" applyProtection="1">
      <alignment horizontal="center" vertical="top" wrapText="1"/>
      <protection hidden="1"/>
    </xf>
    <xf numFmtId="0" fontId="36" fillId="0" borderId="104" xfId="0" applyFont="1" applyFill="1" applyBorder="1" applyAlignment="1" applyProtection="1">
      <alignment horizontal="center" vertical="top" wrapText="1"/>
      <protection hidden="1"/>
    </xf>
    <xf numFmtId="0" fontId="36" fillId="0" borderId="84" xfId="0" applyFont="1" applyFill="1" applyBorder="1" applyAlignment="1" applyProtection="1">
      <alignment horizontal="center" vertical="top" wrapText="1"/>
      <protection hidden="1"/>
    </xf>
    <xf numFmtId="14" fontId="33" fillId="16" borderId="104" xfId="0" applyNumberFormat="1" applyFont="1" applyFill="1" applyBorder="1" applyAlignment="1" applyProtection="1">
      <alignment horizontal="center" vertical="top" wrapText="1"/>
      <protection hidden="1"/>
    </xf>
    <xf numFmtId="0" fontId="33" fillId="16" borderId="109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33" fillId="0" borderId="104" xfId="0" applyFont="1" applyFill="1" applyBorder="1" applyAlignment="1" applyProtection="1">
      <alignment horizontal="center" vertical="top" wrapText="1"/>
      <protection hidden="1"/>
    </xf>
    <xf numFmtId="0" fontId="46" fillId="0" borderId="11" xfId="0" applyFont="1" applyFill="1" applyBorder="1" applyAlignment="1" applyProtection="1">
      <alignment horizontal="center" vertical="top"/>
    </xf>
    <xf numFmtId="0" fontId="46" fillId="0" borderId="15" xfId="0" applyFont="1" applyFill="1" applyBorder="1" applyAlignment="1" applyProtection="1">
      <alignment horizontal="center" vertical="top"/>
    </xf>
    <xf numFmtId="0" fontId="46" fillId="0" borderId="23" xfId="0" applyFont="1" applyFill="1" applyBorder="1" applyAlignment="1" applyProtection="1">
      <alignment horizontal="center" vertical="top"/>
    </xf>
    <xf numFmtId="0" fontId="46" fillId="0" borderId="6" xfId="0" applyFont="1" applyFill="1" applyBorder="1" applyAlignment="1" applyProtection="1">
      <alignment horizontal="center" vertical="top"/>
    </xf>
    <xf numFmtId="0" fontId="46" fillId="0" borderId="35" xfId="0" applyFont="1" applyFill="1" applyBorder="1" applyAlignment="1" applyProtection="1">
      <alignment horizontal="center" vertical="top"/>
    </xf>
    <xf numFmtId="0" fontId="46" fillId="0" borderId="32" xfId="0" applyFont="1" applyFill="1" applyBorder="1" applyAlignment="1" applyProtection="1">
      <alignment horizontal="center" vertical="top"/>
    </xf>
    <xf numFmtId="0" fontId="46" fillId="0" borderId="2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18" fillId="0" borderId="103" xfId="0" applyFont="1" applyFill="1" applyBorder="1" applyAlignment="1" applyProtection="1">
      <alignment horizontal="center" vertical="top" wrapText="1"/>
      <protection hidden="1"/>
    </xf>
    <xf numFmtId="0" fontId="18" fillId="0" borderId="3" xfId="0" applyFont="1" applyFill="1" applyBorder="1" applyAlignment="1" applyProtection="1">
      <alignment horizontal="center" vertical="top" wrapText="1"/>
      <protection hidden="1"/>
    </xf>
    <xf numFmtId="0" fontId="7" fillId="0" borderId="4" xfId="0" applyFont="1" applyFill="1" applyBorder="1" applyAlignment="1" applyProtection="1">
      <alignment horizontal="center" vertical="top" wrapText="1"/>
      <protection hidden="1"/>
    </xf>
    <xf numFmtId="0" fontId="7" fillId="0" borderId="6" xfId="0" applyFont="1" applyFill="1" applyBorder="1" applyAlignment="1" applyProtection="1">
      <alignment horizontal="center" vertical="top" wrapText="1"/>
      <protection hidden="1"/>
    </xf>
    <xf numFmtId="0" fontId="7" fillId="0" borderId="35" xfId="0" applyFont="1" applyFill="1" applyBorder="1" applyAlignment="1" applyProtection="1">
      <alignment horizontal="center" vertical="top" wrapText="1"/>
      <protection hidden="1"/>
    </xf>
    <xf numFmtId="0" fontId="7" fillId="0" borderId="113" xfId="0" applyFont="1" applyFill="1" applyBorder="1" applyAlignment="1" applyProtection="1">
      <alignment horizontal="center" vertical="top" wrapText="1"/>
      <protection hidden="1"/>
    </xf>
    <xf numFmtId="0" fontId="7" fillId="0" borderId="114" xfId="0" applyFont="1" applyFill="1" applyBorder="1" applyAlignment="1" applyProtection="1">
      <alignment horizontal="center" vertical="top" wrapText="1"/>
      <protection hidden="1"/>
    </xf>
    <xf numFmtId="14" fontId="12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Fill="1" applyBorder="1" applyAlignment="1" applyProtection="1">
      <alignment horizontal="right" vertical="center"/>
      <protection locked="0"/>
    </xf>
    <xf numFmtId="165" fontId="27" fillId="0" borderId="9" xfId="0" applyNumberFormat="1" applyFont="1" applyFill="1" applyBorder="1" applyAlignment="1" applyProtection="1">
      <alignment horizontal="center" vertical="center"/>
      <protection hidden="1"/>
    </xf>
    <xf numFmtId="0" fontId="7" fillId="0" borderId="103" xfId="0" applyFont="1" applyFill="1" applyBorder="1" applyAlignment="1" applyProtection="1">
      <alignment horizontal="center" vertical="top" wrapText="1"/>
      <protection hidden="1"/>
    </xf>
    <xf numFmtId="0" fontId="7" fillId="0" borderId="7" xfId="0" applyFont="1" applyFill="1" applyBorder="1" applyAlignment="1" applyProtection="1">
      <alignment horizontal="center" vertical="top" wrapText="1"/>
      <protection hidden="1"/>
    </xf>
    <xf numFmtId="0" fontId="7" fillId="0" borderId="104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105" xfId="0" applyFont="1" applyFill="1" applyBorder="1" applyAlignment="1" applyProtection="1">
      <alignment horizontal="center" vertical="top" wrapText="1"/>
      <protection hidden="1"/>
    </xf>
    <xf numFmtId="0" fontId="7" fillId="0" borderId="8" xfId="0" applyFont="1" applyFill="1" applyBorder="1" applyAlignment="1" applyProtection="1">
      <alignment horizontal="center" vertical="top" wrapText="1"/>
      <protection hidden="1"/>
    </xf>
    <xf numFmtId="0" fontId="18" fillId="0" borderId="7" xfId="0" applyFont="1" applyFill="1" applyBorder="1" applyAlignment="1" applyProtection="1">
      <alignment horizontal="center" vertical="top" wrapText="1"/>
      <protection hidden="1"/>
    </xf>
    <xf numFmtId="0" fontId="45" fillId="8" borderId="104" xfId="0" applyFont="1" applyFill="1" applyBorder="1" applyAlignment="1" applyProtection="1">
      <alignment horizontal="left" vertical="top"/>
      <protection hidden="1"/>
    </xf>
    <xf numFmtId="0" fontId="0" fillId="0" borderId="0" xfId="0" applyAlignment="1">
      <alignment vertical="top"/>
    </xf>
    <xf numFmtId="0" fontId="45" fillId="10" borderId="104" xfId="0" applyFont="1" applyFill="1" applyBorder="1" applyAlignment="1" applyProtection="1">
      <alignment horizontal="left" vertical="top"/>
      <protection hidden="1"/>
    </xf>
    <xf numFmtId="0" fontId="45" fillId="17" borderId="104" xfId="0" applyFont="1" applyFill="1" applyBorder="1" applyAlignment="1" applyProtection="1">
      <alignment horizontal="left" vertical="top"/>
      <protection hidden="1"/>
    </xf>
    <xf numFmtId="0" fontId="33" fillId="13" borderId="9" xfId="0" applyFont="1" applyFill="1" applyBorder="1" applyAlignment="1" applyProtection="1">
      <alignment horizontal="left" vertical="top"/>
      <protection hidden="1"/>
    </xf>
    <xf numFmtId="0" fontId="0" fillId="0" borderId="9" xfId="0" applyBorder="1" applyAlignment="1">
      <alignment vertical="top"/>
    </xf>
    <xf numFmtId="0" fontId="33" fillId="11" borderId="9" xfId="0" applyFont="1" applyFill="1" applyBorder="1" applyAlignment="1" applyProtection="1">
      <alignment horizontal="left" vertical="top"/>
      <protection hidden="1"/>
    </xf>
    <xf numFmtId="0" fontId="33" fillId="9" borderId="9" xfId="0" applyFont="1" applyFill="1" applyBorder="1" applyAlignment="1" applyProtection="1">
      <alignment horizontal="left" vertical="top"/>
      <protection hidden="1"/>
    </xf>
    <xf numFmtId="0" fontId="33" fillId="0" borderId="103" xfId="0" applyFont="1" applyFill="1" applyBorder="1" applyAlignment="1" applyProtection="1">
      <alignment horizontal="center" vertical="top" wrapText="1"/>
      <protection hidden="1"/>
    </xf>
    <xf numFmtId="0" fontId="33" fillId="0" borderId="3" xfId="0" applyFont="1" applyFill="1" applyBorder="1" applyAlignment="1" applyProtection="1">
      <alignment horizontal="center" vertical="top" wrapText="1"/>
      <protection hidden="1"/>
    </xf>
    <xf numFmtId="0" fontId="33" fillId="0" borderId="104" xfId="0" applyFont="1" applyFill="1" applyBorder="1" applyAlignment="1" applyProtection="1">
      <alignment horizontal="center" vertical="top" wrapText="1"/>
      <protection hidden="1"/>
    </xf>
    <xf numFmtId="0" fontId="33" fillId="0" borderId="5" xfId="0" applyFont="1" applyFill="1" applyBorder="1" applyAlignment="1" applyProtection="1">
      <alignment horizontal="center" vertical="top" wrapText="1"/>
      <protection hidden="1"/>
    </xf>
    <xf numFmtId="0" fontId="33" fillId="0" borderId="105" xfId="0" applyFont="1" applyFill="1" applyBorder="1" applyAlignment="1" applyProtection="1">
      <alignment horizontal="center" vertical="top" wrapText="1"/>
      <protection hidden="1"/>
    </xf>
    <xf numFmtId="0" fontId="33" fillId="0" borderId="21" xfId="0" applyFont="1" applyFill="1" applyBorder="1" applyAlignment="1" applyProtection="1">
      <alignment horizontal="center" vertical="top" wrapText="1"/>
      <protection hidden="1"/>
    </xf>
    <xf numFmtId="0" fontId="45" fillId="2" borderId="104" xfId="0" applyFont="1" applyFill="1" applyBorder="1" applyAlignment="1" applyProtection="1">
      <alignment horizontal="left" vertical="top"/>
      <protection hidden="1"/>
    </xf>
    <xf numFmtId="0" fontId="45" fillId="4" borderId="104" xfId="0" applyFont="1" applyFill="1" applyBorder="1" applyAlignment="1" applyProtection="1">
      <alignment horizontal="left" vertical="top"/>
      <protection hidden="1"/>
    </xf>
    <xf numFmtId="0" fontId="33" fillId="7" borderId="9" xfId="0" applyFont="1" applyFill="1" applyBorder="1" applyAlignment="1" applyProtection="1">
      <alignment horizontal="left" vertical="top"/>
      <protection hidden="1"/>
    </xf>
    <xf numFmtId="0" fontId="33" fillId="0" borderId="4" xfId="0" applyFont="1" applyFill="1" applyBorder="1" applyAlignment="1" applyProtection="1">
      <alignment horizontal="center" vertical="top" wrapText="1"/>
      <protection hidden="1"/>
    </xf>
    <xf numFmtId="0" fontId="33" fillId="0" borderId="6" xfId="0" applyFont="1" applyFill="1" applyBorder="1" applyAlignment="1" applyProtection="1">
      <alignment horizontal="center" vertical="top" wrapText="1"/>
      <protection hidden="1"/>
    </xf>
    <xf numFmtId="0" fontId="33" fillId="0" borderId="35" xfId="0" applyFont="1" applyFill="1" applyBorder="1" applyAlignment="1" applyProtection="1">
      <alignment horizontal="center" vertical="top" wrapText="1"/>
      <protection hidden="1"/>
    </xf>
    <xf numFmtId="0" fontId="46" fillId="5" borderId="9" xfId="0" applyFont="1" applyFill="1" applyBorder="1" applyAlignment="1" applyProtection="1">
      <alignment horizontal="left" vertical="top"/>
      <protection hidden="1"/>
    </xf>
    <xf numFmtId="0" fontId="33" fillId="5" borderId="9" xfId="0" applyFont="1" applyFill="1" applyBorder="1" applyAlignment="1" applyProtection="1">
      <alignment horizontal="left" vertical="top"/>
      <protection hidden="1"/>
    </xf>
    <xf numFmtId="0" fontId="33" fillId="3" borderId="9" xfId="0" applyFont="1" applyFill="1" applyBorder="1" applyAlignment="1" applyProtection="1">
      <alignment horizontal="left" vertical="top"/>
      <protection hidden="1"/>
    </xf>
    <xf numFmtId="0" fontId="45" fillId="6" borderId="104" xfId="0" applyFont="1" applyFill="1" applyBorder="1" applyAlignment="1" applyProtection="1">
      <alignment horizontal="left" vertical="top"/>
      <protection hidden="1"/>
    </xf>
  </cellXfs>
  <cellStyles count="4">
    <cellStyle name="Ergebnis 1" xfId="1"/>
    <cellStyle name="Gut" xfId="2" builtinId="26"/>
    <cellStyle name="Standard" xfId="0" builtinId="0"/>
    <cellStyle name="Überschrift 1 1" xfId="3"/>
  </cellStyles>
  <dxfs count="24">
    <dxf>
      <font>
        <b/>
        <i val="0"/>
        <condense val="0"/>
        <extend val="0"/>
      </font>
      <fill>
        <patternFill>
          <bgColor indexed="46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60"/>
        </patternFill>
      </fill>
    </dxf>
    <dxf>
      <font>
        <color indexed="9"/>
      </font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60"/>
        </patternFill>
      </fill>
    </dxf>
    <dxf>
      <font>
        <condense val="0"/>
        <extend val="0"/>
        <color auto="1"/>
      </font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60"/>
        </patternFill>
      </fill>
    </dxf>
    <dxf>
      <font>
        <b/>
        <i val="0"/>
        <color indexed="8"/>
      </font>
      <fill>
        <patternFill>
          <bgColor indexed="13"/>
        </patternFill>
      </fill>
    </dxf>
    <dxf>
      <font>
        <b/>
        <i val="0"/>
        <color indexed="8"/>
      </font>
      <fill>
        <patternFill>
          <bgColor indexed="22"/>
        </patternFill>
      </fill>
    </dxf>
    <dxf>
      <font>
        <b/>
        <i val="0"/>
        <color indexed="8"/>
      </font>
      <fill>
        <patternFill>
          <bgColor indexed="22"/>
        </patternFill>
      </fill>
    </dxf>
    <dxf>
      <font>
        <b/>
        <i val="0"/>
        <color indexed="8"/>
      </font>
      <fill>
        <patternFill>
          <bgColor indexed="13"/>
        </patternFill>
      </fill>
    </dxf>
    <dxf>
      <font>
        <b/>
        <i val="0"/>
        <color indexed="8"/>
      </font>
      <fill>
        <patternFill>
          <bgColor indexed="6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A7C50"/>
      <rgbColor rgb="0000FF00"/>
      <rgbColor rgb="009C9D9F"/>
      <rgbColor rgb="00FFFF00"/>
      <rgbColor rgb="00FF00FF"/>
      <rgbColor rgb="0000FFFF"/>
      <rgbColor rgb="00B84516"/>
      <rgbColor rgb="00415D72"/>
      <rgbColor rgb="00000080"/>
      <rgbColor rgb="00A3AE02"/>
      <rgbColor rgb="00800080"/>
      <rgbColor rgb="0083B0A1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AEAEA"/>
      <rgbColor rgb="0099CCFF"/>
      <rgbColor rgb="00FF99CC"/>
      <rgbColor rgb="00CC99FF"/>
      <rgbColor rgb="00FFCC99"/>
      <rgbColor rgb="00DDDEDF"/>
      <rgbColor rgb="00BFD7CC"/>
      <rgbColor rgb="00D9E286"/>
      <rgbColor rgb="00FFCC00"/>
      <rgbColor rgb="00FAD89A"/>
      <rgbColor rgb="00F29634"/>
      <rgbColor rgb="00666699"/>
      <rgbColor rgb="00969696"/>
      <rgbColor rgb="00003366"/>
      <rgbColor rgb="00A8BBC4"/>
      <rgbColor rgb="00003300"/>
      <rgbColor rgb="00333300"/>
      <rgbColor rgb="00993300"/>
      <rgbColor rgb="00993366"/>
      <rgbColor rgb="00333399"/>
      <rgbColor rgb="00333333"/>
    </indexedColors>
    <mruColors>
      <color rgb="FF83B0A1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66675</xdr:colOff>
          <xdr:row>0</xdr:row>
          <xdr:rowOff>47625</xdr:rowOff>
        </xdr:from>
        <xdr:to>
          <xdr:col>15</xdr:col>
          <xdr:colOff>895350</xdr:colOff>
          <xdr:row>1</xdr:row>
          <xdr:rowOff>57150</xdr:rowOff>
        </xdr:to>
        <xdr:sp macro="" textlink="">
          <xdr:nvSpPr>
            <xdr:cNvPr id="13313" name="Button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Neue Demos"/>
                </a:rPr>
                <a:t>Nur Kriterien </a:t>
              </a:r>
            </a:p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Neue Demos"/>
                </a:rPr>
                <a:t>anzeigen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0</xdr:row>
          <xdr:rowOff>47625</xdr:rowOff>
        </xdr:from>
        <xdr:to>
          <xdr:col>16</xdr:col>
          <xdr:colOff>828675</xdr:colOff>
          <xdr:row>1</xdr:row>
          <xdr:rowOff>57150</xdr:rowOff>
        </xdr:to>
        <xdr:sp macro="" textlink="">
          <xdr:nvSpPr>
            <xdr:cNvPr id="13314" name="Button 2" hidden="1">
              <a:extLst>
                <a:ext uri="{63B3BB69-23CF-44E3-9099-C40C66FF867C}">
                  <a14:compatExt spid="_x0000_s13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Neue Demos"/>
                </a:rPr>
                <a:t>Pauschalen  anzeigen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66675</xdr:colOff>
          <xdr:row>0</xdr:row>
          <xdr:rowOff>47625</xdr:rowOff>
        </xdr:from>
        <xdr:to>
          <xdr:col>17</xdr:col>
          <xdr:colOff>895350</xdr:colOff>
          <xdr:row>1</xdr:row>
          <xdr:rowOff>57150</xdr:rowOff>
        </xdr:to>
        <xdr:sp macro="" textlink="">
          <xdr:nvSpPr>
            <xdr:cNvPr id="13315" name="Button 3" hidden="1">
              <a:extLst>
                <a:ext uri="{63B3BB69-23CF-44E3-9099-C40C66FF867C}">
                  <a14:compatExt spid="_x0000_s13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Neue Demos"/>
                </a:rPr>
                <a:t>Teilkriterien anzeigen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76200</xdr:colOff>
          <xdr:row>0</xdr:row>
          <xdr:rowOff>19050</xdr:rowOff>
        </xdr:from>
        <xdr:to>
          <xdr:col>11</xdr:col>
          <xdr:colOff>904875</xdr:colOff>
          <xdr:row>1</xdr:row>
          <xdr:rowOff>114300</xdr:rowOff>
        </xdr:to>
        <xdr:sp macro="" textlink="">
          <xdr:nvSpPr>
            <xdr:cNvPr id="11265" name="Button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Neue Demos"/>
                </a:rPr>
                <a:t>Nur Kriterien </a:t>
              </a:r>
            </a:p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Neue Demos"/>
                </a:rPr>
                <a:t>anzeigen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66675</xdr:colOff>
          <xdr:row>0</xdr:row>
          <xdr:rowOff>19050</xdr:rowOff>
        </xdr:from>
        <xdr:to>
          <xdr:col>12</xdr:col>
          <xdr:colOff>895350</xdr:colOff>
          <xdr:row>1</xdr:row>
          <xdr:rowOff>114300</xdr:rowOff>
        </xdr:to>
        <xdr:sp macro="" textlink="">
          <xdr:nvSpPr>
            <xdr:cNvPr id="11267" name="Button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Neue Demos"/>
                </a:rPr>
                <a:t>Teilkriterien  anzeigen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>
    <outlinePr summaryBelow="0"/>
    <pageSetUpPr fitToPage="1"/>
  </sheetPr>
  <dimension ref="A1:V367"/>
  <sheetViews>
    <sheetView showGridLines="0" tabSelected="1" topLeftCell="A21" zoomScaleNormal="100" workbookViewId="0">
      <selection activeCell="Q9" sqref="Q9"/>
    </sheetView>
  </sheetViews>
  <sheetFormatPr baseColWidth="10" defaultColWidth="7.28515625" defaultRowHeight="14.25" outlineLevelRow="2"/>
  <cols>
    <col min="1" max="1" width="1.28515625" style="1" customWidth="1"/>
    <col min="2" max="2" width="11" style="3" customWidth="1"/>
    <col min="3" max="3" width="7.28515625" style="125" customWidth="1"/>
    <col min="4" max="4" width="51" style="3" customWidth="1"/>
    <col min="5" max="5" width="9.85546875" style="4" customWidth="1"/>
    <col min="6" max="6" width="21.85546875" style="4" hidden="1" customWidth="1"/>
    <col min="7" max="7" width="20.85546875" style="4" hidden="1" customWidth="1"/>
    <col min="8" max="8" width="7.28515625" style="5" customWidth="1"/>
    <col min="9" max="10" width="28.7109375" style="128" customWidth="1"/>
    <col min="11" max="11" width="11.5703125" style="4" customWidth="1"/>
    <col min="12" max="12" width="10.140625" style="4" customWidth="1"/>
    <col min="13" max="13" width="10" style="5" customWidth="1"/>
    <col min="14" max="14" width="10" style="6" customWidth="1"/>
    <col min="15" max="15" width="1.140625" style="6" customWidth="1"/>
    <col min="16" max="18" width="14.42578125" style="6" customWidth="1"/>
    <col min="19" max="253" width="11.42578125" style="1" customWidth="1"/>
    <col min="254" max="254" width="1.28515625" style="1" customWidth="1"/>
    <col min="255" max="16384" width="7.28515625" style="1"/>
  </cols>
  <sheetData>
    <row r="1" spans="2:22" ht="27.75" customHeight="1">
      <c r="B1" s="248" t="s">
        <v>160</v>
      </c>
      <c r="C1" s="248"/>
      <c r="D1" s="248"/>
      <c r="E1" s="248" t="s">
        <v>161</v>
      </c>
      <c r="F1" s="248"/>
      <c r="G1" s="181"/>
      <c r="H1" s="182"/>
    </row>
    <row r="2" spans="2:22" ht="12.75" customHeight="1">
      <c r="B2" s="251" t="s">
        <v>162</v>
      </c>
      <c r="C2" s="251"/>
      <c r="D2" s="248"/>
      <c r="E2" s="2"/>
    </row>
    <row r="3" spans="2:22" s="7" customFormat="1" ht="14.25" customHeight="1" thickBot="1">
      <c r="B3" s="249" t="s">
        <v>271</v>
      </c>
      <c r="C3" s="249"/>
      <c r="D3" s="8"/>
      <c r="E3" s="130"/>
      <c r="F3" s="130"/>
      <c r="G3" s="130"/>
      <c r="H3" s="129"/>
      <c r="I3" s="130"/>
      <c r="J3" s="130"/>
      <c r="K3" s="250" t="s">
        <v>157</v>
      </c>
      <c r="L3" s="825"/>
      <c r="M3" s="826"/>
    </row>
    <row r="4" spans="2:22" ht="25.5" customHeight="1">
      <c r="B4" s="281" t="s">
        <v>29</v>
      </c>
      <c r="C4" s="342"/>
      <c r="D4" s="9"/>
      <c r="E4" s="820" t="s">
        <v>152</v>
      </c>
      <c r="F4" s="818" t="s">
        <v>30</v>
      </c>
      <c r="G4" s="819"/>
      <c r="H4" s="818" t="s">
        <v>146</v>
      </c>
      <c r="I4" s="834"/>
      <c r="J4" s="819"/>
      <c r="K4" s="820" t="s">
        <v>156</v>
      </c>
      <c r="L4" s="828" t="s">
        <v>154</v>
      </c>
      <c r="M4" s="829"/>
      <c r="N4" s="297"/>
    </row>
    <row r="5" spans="2:22" ht="15" customHeight="1">
      <c r="B5" s="348"/>
      <c r="C5" s="299"/>
      <c r="D5" s="282"/>
      <c r="E5" s="821"/>
      <c r="F5" s="175" t="s">
        <v>148</v>
      </c>
      <c r="G5" s="176" t="s">
        <v>150</v>
      </c>
      <c r="H5" s="823" t="s">
        <v>153</v>
      </c>
      <c r="I5" s="199" t="s">
        <v>159</v>
      </c>
      <c r="J5" s="176" t="s">
        <v>158</v>
      </c>
      <c r="K5" s="821"/>
      <c r="L5" s="830"/>
      <c r="M5" s="831"/>
      <c r="N5" s="290"/>
    </row>
    <row r="6" spans="2:22" ht="17.25" customHeight="1" thickBot="1">
      <c r="B6" s="350"/>
      <c r="C6" s="349"/>
      <c r="D6" s="278"/>
      <c r="E6" s="822"/>
      <c r="F6" s="131"/>
      <c r="G6" s="132" t="s">
        <v>151</v>
      </c>
      <c r="H6" s="824"/>
      <c r="I6" s="200"/>
      <c r="J6" s="132"/>
      <c r="K6" s="821"/>
      <c r="L6" s="832"/>
      <c r="M6" s="833"/>
      <c r="N6" s="291"/>
    </row>
    <row r="7" spans="2:22" s="285" customFormat="1" ht="31.5" customHeight="1" thickBot="1">
      <c r="B7" s="351" t="s">
        <v>256</v>
      </c>
      <c r="C7" s="298"/>
      <c r="D7" s="287"/>
      <c r="E7" s="294"/>
      <c r="F7" s="287"/>
      <c r="G7" s="292"/>
      <c r="H7" s="288"/>
      <c r="I7" s="294"/>
      <c r="J7" s="295" t="s">
        <v>147</v>
      </c>
      <c r="K7" s="296"/>
      <c r="L7" s="827">
        <f>L9+L34+L41+L137+L167</f>
        <v>0</v>
      </c>
      <c r="M7" s="827"/>
      <c r="N7" s="289"/>
      <c r="P7" s="286"/>
      <c r="Q7" s="286"/>
      <c r="R7" s="286"/>
      <c r="S7" s="286"/>
      <c r="T7" s="286"/>
    </row>
    <row r="8" spans="2:22" ht="7.5" customHeight="1" thickBot="1">
      <c r="B8" s="352"/>
      <c r="C8" s="300"/>
      <c r="D8" s="10"/>
      <c r="E8" s="11"/>
      <c r="F8" s="11"/>
      <c r="G8" s="11"/>
      <c r="H8" s="133"/>
      <c r="I8" s="134"/>
      <c r="J8" s="134"/>
      <c r="K8" s="12"/>
      <c r="L8" s="12"/>
      <c r="M8" s="13"/>
      <c r="N8" s="293"/>
    </row>
    <row r="9" spans="2:22" ht="18.75" customHeight="1" thickBot="1">
      <c r="B9" s="353"/>
      <c r="C9" s="301" t="str">
        <f>'BNB-System'!B10</f>
        <v>Ökologische Qualität</v>
      </c>
      <c r="D9" s="14"/>
      <c r="E9" s="15"/>
      <c r="F9" s="15"/>
      <c r="G9" s="15"/>
      <c r="H9" s="15"/>
      <c r="I9" s="135"/>
      <c r="J9" s="135"/>
      <c r="K9" s="16">
        <f>K12+K13+K14+K15+K16+K17+K21+K23+K24+K28+K29</f>
        <v>0.22499999999999998</v>
      </c>
      <c r="L9" s="136">
        <f>(L12+L13+L14+L15+L16+L17+L21+L23+L24+L28+L29)</f>
        <v>0</v>
      </c>
      <c r="M9" s="17"/>
      <c r="N9" s="293"/>
      <c r="Q9" s="284"/>
    </row>
    <row r="10" spans="2:22" ht="8.25" customHeight="1" thickBot="1">
      <c r="B10" s="354"/>
      <c r="C10" s="302"/>
      <c r="D10" s="18"/>
      <c r="E10" s="19"/>
      <c r="F10" s="19"/>
      <c r="G10" s="19"/>
      <c r="H10" s="137"/>
      <c r="I10" s="138"/>
      <c r="J10" s="138"/>
      <c r="K10" s="20"/>
      <c r="L10" s="20"/>
      <c r="M10" s="17"/>
      <c r="N10" s="293"/>
    </row>
    <row r="11" spans="2:22" ht="15.75" customHeight="1" thickBot="1">
      <c r="B11" s="355"/>
      <c r="C11" s="303"/>
      <c r="D11" s="21" t="str">
        <f>'BNB-System'!C12</f>
        <v>Wirkungen auf die globale und lokale  Umwelt</v>
      </c>
      <c r="E11" s="22"/>
      <c r="F11" s="22"/>
      <c r="G11" s="22"/>
      <c r="H11" s="139"/>
      <c r="I11" s="140"/>
      <c r="J11" s="140"/>
      <c r="K11" s="23"/>
      <c r="L11" s="23"/>
      <c r="M11" s="24"/>
      <c r="N11" s="293"/>
    </row>
    <row r="12" spans="2:22" ht="27" customHeight="1">
      <c r="B12" s="333" t="str">
        <f>'BNB-System'!B13</f>
        <v>BK</v>
      </c>
      <c r="C12" s="304" t="str">
        <f>'BNB-System'!C13</f>
        <v xml:space="preserve"> 1.1.1</v>
      </c>
      <c r="D12" s="25" t="str">
        <f>'BNB-System'!D13</f>
        <v>Treibhauspotenzial (GWP)</v>
      </c>
      <c r="E12" s="26">
        <f>'BNB-System'!E13</f>
        <v>100</v>
      </c>
      <c r="F12" s="252"/>
      <c r="G12" s="253"/>
      <c r="H12" s="246"/>
      <c r="I12" s="201"/>
      <c r="J12" s="202"/>
      <c r="K12" s="190">
        <f>'BNB-System'!G13</f>
        <v>3.3750000000000002E-2</v>
      </c>
      <c r="L12" s="190">
        <f>IF(ISNUMBER(H12*'BNB-System'!G13/100),H12*'BNB-System'!G13/100,0)</f>
        <v>0</v>
      </c>
      <c r="M12" s="27"/>
      <c r="N12" s="293"/>
      <c r="S12" s="28"/>
      <c r="T12" s="28"/>
      <c r="U12" s="28"/>
      <c r="V12" s="28"/>
    </row>
    <row r="13" spans="2:22" ht="27.75" customHeight="1">
      <c r="B13" s="334" t="str">
        <f>'BNB-System'!B14</f>
        <v>BK</v>
      </c>
      <c r="C13" s="305" t="str">
        <f>'BNB-System'!C14</f>
        <v xml:space="preserve"> 1.1.2</v>
      </c>
      <c r="D13" s="29" t="str">
        <f>'BNB-System'!D14</f>
        <v>Ozonschichtabbaupotenzial (ODP)</v>
      </c>
      <c r="E13" s="30">
        <f>'BNB-System'!E14</f>
        <v>100</v>
      </c>
      <c r="F13" s="254"/>
      <c r="G13" s="255"/>
      <c r="H13" s="246"/>
      <c r="I13" s="203"/>
      <c r="J13" s="204"/>
      <c r="K13" s="197">
        <f>'BNB-System'!G14</f>
        <v>1.1250000000000001E-2</v>
      </c>
      <c r="L13" s="197">
        <f>IF(ISNUMBER(H13*'BNB-System'!G14/100),H13*'BNB-System'!G14/100,0)</f>
        <v>0</v>
      </c>
      <c r="M13" s="27"/>
      <c r="N13" s="293"/>
      <c r="S13" s="28"/>
      <c r="T13" s="28"/>
      <c r="U13" s="28"/>
      <c r="V13" s="28"/>
    </row>
    <row r="14" spans="2:22" ht="27" customHeight="1">
      <c r="B14" s="334" t="str">
        <f>'BNB-System'!B15</f>
        <v>BK</v>
      </c>
      <c r="C14" s="305" t="str">
        <f>'BNB-System'!C15</f>
        <v xml:space="preserve"> 1.1.3</v>
      </c>
      <c r="D14" s="29" t="str">
        <f>'BNB-System'!D15</f>
        <v>Ozonbildungspotenzial (POCP)</v>
      </c>
      <c r="E14" s="30">
        <f>'BNB-System'!E15</f>
        <v>100</v>
      </c>
      <c r="F14" s="254"/>
      <c r="G14" s="255"/>
      <c r="H14" s="246"/>
      <c r="I14" s="203"/>
      <c r="J14" s="204"/>
      <c r="K14" s="197">
        <f>'BNB-System'!G15</f>
        <v>1.1250000000000001E-2</v>
      </c>
      <c r="L14" s="197">
        <f>IF(ISNUMBER(H14*'BNB-System'!G15/100),H14*'BNB-System'!G15/100,0)</f>
        <v>0</v>
      </c>
      <c r="M14" s="27"/>
      <c r="N14" s="293"/>
      <c r="S14" s="28"/>
      <c r="T14" s="28"/>
      <c r="U14" s="28"/>
      <c r="V14" s="28"/>
    </row>
    <row r="15" spans="2:22" ht="27" customHeight="1">
      <c r="B15" s="334" t="str">
        <f>'BNB-System'!B16</f>
        <v>BK</v>
      </c>
      <c r="C15" s="305" t="str">
        <f>'BNB-System'!C16</f>
        <v xml:space="preserve"> 1.1.4</v>
      </c>
      <c r="D15" s="29" t="str">
        <f>'BNB-System'!D16</f>
        <v>Versauerungspotenzial (AP)</v>
      </c>
      <c r="E15" s="30">
        <f>'BNB-System'!E16</f>
        <v>100</v>
      </c>
      <c r="F15" s="254"/>
      <c r="G15" s="255"/>
      <c r="H15" s="246"/>
      <c r="I15" s="203"/>
      <c r="J15" s="204"/>
      <c r="K15" s="197">
        <f>'BNB-System'!G16</f>
        <v>1.1250000000000001E-2</v>
      </c>
      <c r="L15" s="197">
        <f>IF(ISNUMBER(H15*'BNB-System'!G16/100),H15*'BNB-System'!G16/100,0)</f>
        <v>0</v>
      </c>
      <c r="M15" s="27"/>
      <c r="N15" s="293"/>
      <c r="S15" s="28"/>
      <c r="T15" s="28"/>
      <c r="U15" s="28"/>
      <c r="V15" s="28"/>
    </row>
    <row r="16" spans="2:22" ht="28.5" customHeight="1">
      <c r="B16" s="334" t="str">
        <f>'BNB-System'!B17</f>
        <v>BK</v>
      </c>
      <c r="C16" s="305" t="str">
        <f>'BNB-System'!C17</f>
        <v xml:space="preserve"> 1.1.5</v>
      </c>
      <c r="D16" s="29" t="str">
        <f>'BNB-System'!D17</f>
        <v>Überdüngungspotenzial (EP)</v>
      </c>
      <c r="E16" s="30">
        <f>'BNB-System'!E17</f>
        <v>100</v>
      </c>
      <c r="F16" s="254"/>
      <c r="G16" s="255"/>
      <c r="H16" s="246"/>
      <c r="I16" s="203"/>
      <c r="J16" s="204"/>
      <c r="K16" s="197">
        <f>'BNB-System'!G17</f>
        <v>1.1250000000000001E-2</v>
      </c>
      <c r="L16" s="197">
        <f>IF(ISNUMBER(H16*'BNB-System'!G17/100),H16*'BNB-System'!G17/100,0)</f>
        <v>0</v>
      </c>
      <c r="M16" s="27"/>
      <c r="N16" s="293"/>
      <c r="S16" s="28"/>
      <c r="T16" s="28"/>
      <c r="U16" s="28"/>
      <c r="V16" s="28"/>
    </row>
    <row r="17" spans="2:22" collapsed="1">
      <c r="B17" s="337" t="str">
        <f>'BNB-System'!B18</f>
        <v>BK</v>
      </c>
      <c r="C17" s="308" t="str">
        <f>'BNB-System'!C18</f>
        <v xml:space="preserve"> 1.1.6</v>
      </c>
      <c r="D17" s="35" t="str">
        <f>'BNB-System'!D18</f>
        <v>Risiken für die lokale Umwelt</v>
      </c>
      <c r="E17" s="36">
        <f>'BNB-System'!E18</f>
        <v>100</v>
      </c>
      <c r="F17" s="258"/>
      <c r="G17" s="259"/>
      <c r="H17" s="245">
        <f>IF(AND(ISNUMBER($H18),$H18&gt;=0),H18,IF(SUM(H19:H20)&gt;100,100,SUM(H19:H20)))</f>
        <v>0</v>
      </c>
      <c r="I17" s="207"/>
      <c r="J17" s="208"/>
      <c r="K17" s="185">
        <f>'BNB-System'!G18</f>
        <v>3.3750000000000002E-2</v>
      </c>
      <c r="L17" s="185">
        <f>IF(ISNUMBER(H17*'BNB-System'!G18/100),H17*'BNB-System'!G18/100,0)</f>
        <v>0</v>
      </c>
      <c r="M17" s="27"/>
      <c r="N17" s="293"/>
      <c r="S17" s="28"/>
      <c r="T17" s="28"/>
      <c r="U17" s="28"/>
      <c r="V17" s="28"/>
    </row>
    <row r="18" spans="2:22" hidden="1" outlineLevel="1">
      <c r="B18" s="347"/>
      <c r="C18" s="309"/>
      <c r="D18" s="283" t="s">
        <v>155</v>
      </c>
      <c r="E18" s="37"/>
      <c r="F18" s="260"/>
      <c r="G18" s="261"/>
      <c r="H18" s="247"/>
      <c r="I18" s="209"/>
      <c r="J18" s="210"/>
      <c r="K18" s="184"/>
      <c r="L18" s="184"/>
      <c r="M18" s="27"/>
      <c r="N18" s="293"/>
      <c r="S18" s="28"/>
      <c r="T18" s="28"/>
      <c r="U18" s="28"/>
      <c r="V18" s="28"/>
    </row>
    <row r="19" spans="2:22" hidden="1" outlineLevel="2">
      <c r="B19" s="338"/>
      <c r="C19" s="309"/>
      <c r="D19" s="38" t="str">
        <f>'BNB-System'!D19</f>
        <v>Risiken aus der Neusubstanz</v>
      </c>
      <c r="E19" s="39">
        <f>'BNB-System'!E19</f>
        <v>50</v>
      </c>
      <c r="F19" s="262"/>
      <c r="G19" s="263"/>
      <c r="H19" s="239"/>
      <c r="I19" s="211"/>
      <c r="J19" s="212"/>
      <c r="K19" s="184"/>
      <c r="L19" s="184"/>
      <c r="M19" s="27"/>
      <c r="N19" s="293"/>
      <c r="S19" s="28"/>
      <c r="T19" s="28"/>
      <c r="U19" s="28"/>
      <c r="V19" s="28"/>
    </row>
    <row r="20" spans="2:22" hidden="1" outlineLevel="2">
      <c r="B20" s="339"/>
      <c r="C20" s="310"/>
      <c r="D20" s="40" t="str">
        <f>'BNB-System'!D20</f>
        <v>Risiken aus der Altsubstanz</v>
      </c>
      <c r="E20" s="41">
        <f>'BNB-System'!E20</f>
        <v>50</v>
      </c>
      <c r="F20" s="264"/>
      <c r="G20" s="265"/>
      <c r="H20" s="240"/>
      <c r="I20" s="213"/>
      <c r="J20" s="214"/>
      <c r="K20" s="197"/>
      <c r="L20" s="197"/>
      <c r="M20" s="27"/>
      <c r="N20" s="293"/>
      <c r="S20" s="28"/>
      <c r="T20" s="28"/>
      <c r="U20" s="28"/>
      <c r="V20" s="28"/>
    </row>
    <row r="21" spans="2:22" ht="15" thickBot="1">
      <c r="B21" s="335" t="str">
        <f>'BNB-System'!B21</f>
        <v>BK</v>
      </c>
      <c r="C21" s="306" t="str">
        <f>'BNB-System'!C21</f>
        <v xml:space="preserve"> 1.1.7</v>
      </c>
      <c r="D21" s="31" t="str">
        <f>'BNB-System'!D21</f>
        <v>Nachhaltige Materialgewinnung / Holz</v>
      </c>
      <c r="E21" s="32">
        <f>'BNB-System'!E21</f>
        <v>100</v>
      </c>
      <c r="F21" s="256"/>
      <c r="G21" s="257"/>
      <c r="H21" s="246"/>
      <c r="I21" s="205"/>
      <c r="J21" s="206"/>
      <c r="K21" s="198">
        <f>'BNB-System'!G21</f>
        <v>1.1250000000000001E-2</v>
      </c>
      <c r="L21" s="198">
        <f>IF(ISNUMBER(H21*'BNB-System'!G21/100),H21*'BNB-System'!G21/100,0)</f>
        <v>0</v>
      </c>
      <c r="M21" s="27"/>
      <c r="N21" s="293"/>
      <c r="S21" s="28"/>
      <c r="T21" s="28"/>
      <c r="U21" s="28"/>
      <c r="V21" s="28"/>
    </row>
    <row r="22" spans="2:22" ht="15" thickBot="1">
      <c r="B22" s="356"/>
      <c r="C22" s="303"/>
      <c r="D22" s="21" t="str">
        <f>'BNB-System'!C22</f>
        <v>Ressourceninanspruchnahme</v>
      </c>
      <c r="E22" s="33"/>
      <c r="F22" s="33"/>
      <c r="G22" s="33"/>
      <c r="H22" s="141"/>
      <c r="I22" s="142"/>
      <c r="J22" s="142"/>
      <c r="K22" s="34"/>
      <c r="L22" s="34"/>
      <c r="M22" s="27"/>
      <c r="N22" s="293"/>
      <c r="S22" s="28"/>
      <c r="T22" s="28"/>
      <c r="U22" s="28"/>
      <c r="V22" s="28"/>
    </row>
    <row r="23" spans="2:22" ht="39.75" customHeight="1">
      <c r="B23" s="336" t="str">
        <f>'BNB-System'!B23</f>
        <v>BK</v>
      </c>
      <c r="C23" s="307" t="str">
        <f>'BNB-System'!C23</f>
        <v xml:space="preserve"> 1.2.1</v>
      </c>
      <c r="D23" s="25" t="str">
        <f>'BNB-System'!D23</f>
        <v>Primärenergiebedarf nicht erneuerbar (PEne)</v>
      </c>
      <c r="E23" s="26">
        <f>'BNB-System'!E23</f>
        <v>100</v>
      </c>
      <c r="F23" s="252"/>
      <c r="G23" s="253"/>
      <c r="H23" s="246"/>
      <c r="I23" s="201"/>
      <c r="J23" s="202"/>
      <c r="K23" s="190">
        <f>'BNB-System'!G23</f>
        <v>3.3750000000000002E-2</v>
      </c>
      <c r="L23" s="190">
        <f>IF(ISNUMBER(H23*'BNB-System'!G23/100),H23*'BNB-System'!G23/100,0)</f>
        <v>0</v>
      </c>
      <c r="M23" s="27"/>
      <c r="N23" s="293"/>
      <c r="S23" s="28"/>
      <c r="T23" s="28"/>
      <c r="U23" s="28"/>
      <c r="V23" s="28"/>
    </row>
    <row r="24" spans="2:22" ht="24" collapsed="1">
      <c r="B24" s="337" t="str">
        <f>'BNB-System'!B24</f>
        <v>BK</v>
      </c>
      <c r="C24" s="308" t="str">
        <f>'BNB-System'!C24</f>
        <v xml:space="preserve"> 1.2.2</v>
      </c>
      <c r="D24" s="35" t="str">
        <f>'BNB-System'!D24</f>
        <v>Gesamtprimärenergiebedarf (PEges) u. Anteil erneuerbare Primärenergie (PEe)</v>
      </c>
      <c r="E24" s="36">
        <f>'BNB-System'!E24</f>
        <v>100</v>
      </c>
      <c r="F24" s="258"/>
      <c r="G24" s="259"/>
      <c r="H24" s="245">
        <f>IF(AND(ISNUMBER($H25),$H25&gt;=0),H25,IF(SUM(H26:H27)&gt;100,100,SUM(H26:H27)))</f>
        <v>0</v>
      </c>
      <c r="I24" s="207"/>
      <c r="J24" s="208"/>
      <c r="K24" s="185">
        <f>'BNB-System'!G24</f>
        <v>2.2500000000000003E-2</v>
      </c>
      <c r="L24" s="185">
        <f>IF(ISNUMBER(H24*'BNB-System'!G24/100),H24*'BNB-System'!G24/100,0)</f>
        <v>0</v>
      </c>
      <c r="M24" s="27"/>
      <c r="N24" s="293"/>
      <c r="S24" s="28"/>
      <c r="T24" s="28"/>
      <c r="U24" s="28"/>
      <c r="V24" s="28"/>
    </row>
    <row r="25" spans="2:22" hidden="1" outlineLevel="1">
      <c r="B25" s="347"/>
      <c r="C25" s="309"/>
      <c r="D25" s="283" t="s">
        <v>155</v>
      </c>
      <c r="E25" s="37"/>
      <c r="F25" s="260"/>
      <c r="G25" s="261"/>
      <c r="H25" s="247"/>
      <c r="I25" s="209"/>
      <c r="J25" s="210"/>
      <c r="K25" s="184"/>
      <c r="L25" s="184"/>
      <c r="M25" s="27"/>
      <c r="N25" s="293"/>
      <c r="S25" s="28"/>
      <c r="T25" s="28"/>
      <c r="U25" s="28"/>
      <c r="V25" s="28"/>
    </row>
    <row r="26" spans="2:22" hidden="1" outlineLevel="2">
      <c r="B26" s="338"/>
      <c r="C26" s="309"/>
      <c r="D26" s="38" t="str">
        <f>'BNB-System'!D25</f>
        <v>Gesamtenergiebedarf</v>
      </c>
      <c r="E26" s="39">
        <f>'BNB-System'!E25</f>
        <v>100</v>
      </c>
      <c r="F26" s="262"/>
      <c r="G26" s="263"/>
      <c r="H26" s="239"/>
      <c r="I26" s="211"/>
      <c r="J26" s="212"/>
      <c r="K26" s="184"/>
      <c r="L26" s="184"/>
      <c r="M26" s="27"/>
      <c r="N26" s="293"/>
      <c r="S26" s="28"/>
      <c r="T26" s="28"/>
      <c r="U26" s="28"/>
      <c r="V26" s="28"/>
    </row>
    <row r="27" spans="2:22" hidden="1" outlineLevel="2">
      <c r="B27" s="339"/>
      <c r="C27" s="310"/>
      <c r="D27" s="40" t="str">
        <f>'BNB-System'!D26</f>
        <v>Anteil erneuerbarer Primärenergie</v>
      </c>
      <c r="E27" s="41">
        <f>'BNB-System'!E26</f>
        <v>50</v>
      </c>
      <c r="F27" s="264"/>
      <c r="G27" s="265"/>
      <c r="H27" s="240"/>
      <c r="I27" s="213"/>
      <c r="J27" s="214"/>
      <c r="K27" s="197"/>
      <c r="L27" s="197"/>
      <c r="M27" s="27"/>
      <c r="N27" s="293"/>
      <c r="S27" s="28"/>
      <c r="T27" s="28"/>
      <c r="U27" s="28"/>
      <c r="V27" s="28"/>
    </row>
    <row r="28" spans="2:22">
      <c r="B28" s="334" t="str">
        <f>'BNB-System'!B27</f>
        <v>BN_2011</v>
      </c>
      <c r="C28" s="305" t="str">
        <f>'BNB-System'!C27</f>
        <v>1.2.3</v>
      </c>
      <c r="D28" s="29" t="str">
        <f>'BNB-System'!D27</f>
        <v>Trinkwasserbedarf und Abwasseraufkommen</v>
      </c>
      <c r="E28" s="30">
        <f>'BNB-System'!E27</f>
        <v>100</v>
      </c>
      <c r="F28" s="254"/>
      <c r="G28" s="255"/>
      <c r="H28" s="280"/>
      <c r="I28" s="203"/>
      <c r="J28" s="204"/>
      <c r="K28" s="191">
        <f>'BNB-System'!G27</f>
        <v>2.2500000000000003E-2</v>
      </c>
      <c r="L28" s="191">
        <f>IF(ISNUMBER(H28*'BNB-System'!G27/100),H28*'BNB-System'!G27/100,0)</f>
        <v>0</v>
      </c>
      <c r="M28" s="27"/>
      <c r="N28" s="293"/>
      <c r="S28" s="28"/>
      <c r="T28" s="28"/>
      <c r="U28" s="28"/>
      <c r="V28" s="28"/>
    </row>
    <row r="29" spans="2:22" ht="15" collapsed="1" thickBot="1">
      <c r="B29" s="337" t="str">
        <f>'BNB-System'!B28</f>
        <v>BK</v>
      </c>
      <c r="C29" s="308" t="str">
        <f>'BNB-System'!C28</f>
        <v xml:space="preserve"> 1.2.4</v>
      </c>
      <c r="D29" s="35" t="str">
        <f>'BNB-System'!D28</f>
        <v>Flächeninanspruchnahme</v>
      </c>
      <c r="E29" s="36">
        <f>'BNB-System'!E28</f>
        <v>100</v>
      </c>
      <c r="F29" s="258"/>
      <c r="G29" s="259"/>
      <c r="H29" s="245">
        <f>IF(AND(ISNUMBER($H30),$H30&gt;=0),H30,IF(SUM(H31:H32)&gt;100,100,SUM(H31:H32)))</f>
        <v>0</v>
      </c>
      <c r="I29" s="207"/>
      <c r="J29" s="208"/>
      <c r="K29" s="185">
        <f>'BNB-System'!G28</f>
        <v>2.2500000000000003E-2</v>
      </c>
      <c r="L29" s="185">
        <f>IF(ISNUMBER(H29*'BNB-System'!G28/100),H29*'BNB-System'!G28/100,0)</f>
        <v>0</v>
      </c>
      <c r="M29" s="27"/>
      <c r="N29" s="293"/>
      <c r="S29" s="28"/>
      <c r="T29" s="28"/>
      <c r="U29" s="28"/>
      <c r="V29" s="28"/>
    </row>
    <row r="30" spans="2:22" hidden="1" outlineLevel="1">
      <c r="B30" s="347"/>
      <c r="C30" s="309"/>
      <c r="D30" s="283" t="s">
        <v>155</v>
      </c>
      <c r="E30" s="37"/>
      <c r="F30" s="260"/>
      <c r="G30" s="261"/>
      <c r="H30" s="247"/>
      <c r="I30" s="209"/>
      <c r="J30" s="210"/>
      <c r="K30" s="184"/>
      <c r="L30" s="184"/>
      <c r="M30" s="27"/>
      <c r="N30" s="293"/>
      <c r="S30" s="28"/>
      <c r="T30" s="28"/>
      <c r="U30" s="28"/>
      <c r="V30" s="28"/>
    </row>
    <row r="31" spans="2:22" hidden="1" outlineLevel="1">
      <c r="B31" s="338"/>
      <c r="C31" s="309"/>
      <c r="D31" s="38" t="str">
        <f>'BNB-System'!D29</f>
        <v xml:space="preserve">Veränderung der Flächeninanspruchnahme </v>
      </c>
      <c r="E31" s="39">
        <f>'BNB-System'!E29</f>
        <v>100</v>
      </c>
      <c r="F31" s="262"/>
      <c r="G31" s="263"/>
      <c r="H31" s="239"/>
      <c r="I31" s="211"/>
      <c r="J31" s="212"/>
      <c r="K31" s="184"/>
      <c r="L31" s="184"/>
      <c r="M31" s="27"/>
      <c r="N31" s="293"/>
      <c r="S31" s="28"/>
      <c r="T31" s="28"/>
      <c r="U31" s="28"/>
      <c r="V31" s="28"/>
    </row>
    <row r="32" spans="2:22" ht="15" hidden="1" outlineLevel="2" thickBot="1">
      <c r="B32" s="338"/>
      <c r="C32" s="309"/>
      <c r="D32" s="38" t="str">
        <f>'BNB-System'!D30</f>
        <v>Ausgleichsmaßnahmen und Flächenrecycling</v>
      </c>
      <c r="E32" s="39">
        <f>'BNB-System'!E30</f>
        <v>40</v>
      </c>
      <c r="F32" s="262"/>
      <c r="G32" s="263"/>
      <c r="H32" s="239"/>
      <c r="I32" s="211"/>
      <c r="J32" s="212"/>
      <c r="K32" s="184"/>
      <c r="L32" s="184"/>
      <c r="M32" s="27"/>
      <c r="N32" s="293"/>
      <c r="S32" s="28"/>
      <c r="T32" s="28"/>
      <c r="U32" s="28"/>
      <c r="V32" s="28"/>
    </row>
    <row r="33" spans="1:22" ht="6" customHeight="1" thickBot="1">
      <c r="B33" s="357"/>
      <c r="C33" s="311"/>
      <c r="D33" s="42"/>
      <c r="E33" s="43"/>
      <c r="F33" s="43"/>
      <c r="G33" s="43"/>
      <c r="H33" s="143"/>
      <c r="I33" s="144"/>
      <c r="J33" s="144"/>
      <c r="K33" s="44"/>
      <c r="L33" s="44"/>
      <c r="M33" s="45"/>
      <c r="N33" s="293"/>
      <c r="S33" s="28"/>
      <c r="T33" s="28"/>
      <c r="U33" s="28"/>
      <c r="V33" s="28"/>
    </row>
    <row r="34" spans="1:22" ht="16.5" thickBot="1">
      <c r="B34" s="358"/>
      <c r="C34" s="312" t="str">
        <f>'BNB-System'!B32</f>
        <v>Ökonomische Qualität</v>
      </c>
      <c r="D34" s="46"/>
      <c r="E34" s="47"/>
      <c r="F34" s="47"/>
      <c r="G34" s="47"/>
      <c r="H34" s="47"/>
      <c r="I34" s="145"/>
      <c r="J34" s="145"/>
      <c r="K34" s="48">
        <f>K37+K39</f>
        <v>0.22500000000000003</v>
      </c>
      <c r="L34" s="146">
        <f>(L37+L39)</f>
        <v>0</v>
      </c>
      <c r="M34" s="49"/>
      <c r="N34" s="293"/>
      <c r="S34" s="28"/>
      <c r="T34" s="28"/>
      <c r="U34" s="28"/>
      <c r="V34" s="28"/>
    </row>
    <row r="35" spans="1:22" ht="6" customHeight="1" thickBot="1">
      <c r="B35" s="359"/>
      <c r="C35" s="313"/>
      <c r="D35" s="50"/>
      <c r="E35" s="51"/>
      <c r="F35" s="51"/>
      <c r="G35" s="51"/>
      <c r="H35" s="147"/>
      <c r="I35" s="148"/>
      <c r="J35" s="148"/>
      <c r="K35" s="52"/>
      <c r="L35" s="52"/>
      <c r="M35" s="49"/>
      <c r="N35" s="293"/>
      <c r="S35" s="28"/>
      <c r="T35" s="28"/>
      <c r="U35" s="28"/>
      <c r="V35" s="28"/>
    </row>
    <row r="36" spans="1:22" ht="15" thickBot="1">
      <c r="B36" s="360"/>
      <c r="C36" s="314"/>
      <c r="D36" s="53" t="str">
        <f>'BNB-System'!C34</f>
        <v>Lebenszykluskosten</v>
      </c>
      <c r="E36" s="54"/>
      <c r="F36" s="54"/>
      <c r="G36" s="54"/>
      <c r="H36" s="61"/>
      <c r="I36" s="149"/>
      <c r="J36" s="149"/>
      <c r="K36" s="55"/>
      <c r="L36" s="55"/>
      <c r="M36" s="56"/>
      <c r="N36" s="293"/>
      <c r="S36" s="28"/>
      <c r="T36" s="28"/>
      <c r="U36" s="28"/>
      <c r="V36" s="28"/>
    </row>
    <row r="37" spans="1:22" ht="15" thickBot="1">
      <c r="B37" s="340" t="str">
        <f>'BNB-System'!B35</f>
        <v>BK</v>
      </c>
      <c r="C37" s="315" t="str">
        <f>'BNB-System'!C35</f>
        <v xml:space="preserve"> 2.1.1</v>
      </c>
      <c r="D37" s="57" t="str">
        <f>'BNB-System'!D35</f>
        <v>Gebäudebezogene Kosten im Lebenszyklus</v>
      </c>
      <c r="E37" s="58">
        <f>'BNB-System'!E35</f>
        <v>100</v>
      </c>
      <c r="F37" s="266"/>
      <c r="G37" s="267"/>
      <c r="H37" s="246"/>
      <c r="I37" s="215"/>
      <c r="J37" s="216"/>
      <c r="K37" s="196">
        <f>'BNB-System'!G35</f>
        <v>0.13500000000000001</v>
      </c>
      <c r="L37" s="196">
        <f>IF(ISNUMBER(H37*'BNB-System'!G35/100),H37*'BNB-System'!G35/100,0)</f>
        <v>0</v>
      </c>
      <c r="M37" s="59"/>
      <c r="N37" s="293"/>
      <c r="S37" s="28"/>
      <c r="T37" s="28"/>
      <c r="U37" s="28"/>
      <c r="V37" s="28"/>
    </row>
    <row r="38" spans="1:22" ht="15" thickBot="1">
      <c r="B38" s="361"/>
      <c r="C38" s="53"/>
      <c r="D38" s="60" t="str">
        <f>'BNB-System'!C36</f>
        <v>Wertentwicklung</v>
      </c>
      <c r="E38" s="54"/>
      <c r="F38" s="54"/>
      <c r="G38" s="54"/>
      <c r="H38" s="61"/>
      <c r="I38" s="217"/>
      <c r="J38" s="218"/>
      <c r="K38" s="61"/>
      <c r="L38" s="61"/>
      <c r="M38" s="59"/>
      <c r="N38" s="293"/>
      <c r="S38" s="28"/>
      <c r="T38" s="28"/>
      <c r="U38" s="28"/>
      <c r="V38" s="28"/>
    </row>
    <row r="39" spans="1:22" ht="15" thickBot="1">
      <c r="B39" s="341" t="str">
        <f>'BNB-System'!B37</f>
        <v>BN_2011</v>
      </c>
      <c r="C39" s="316" t="str">
        <f>'BNB-System'!C37</f>
        <v xml:space="preserve"> 2.2.1</v>
      </c>
      <c r="D39" s="62" t="str">
        <f>'BNB-System'!D37</f>
        <v>Drittverwendungsfähigkeit</v>
      </c>
      <c r="E39" s="58">
        <f>'BNB-System'!E37</f>
        <v>100</v>
      </c>
      <c r="F39" s="266"/>
      <c r="G39" s="267"/>
      <c r="H39" s="246"/>
      <c r="I39" s="219"/>
      <c r="J39" s="220"/>
      <c r="K39" s="196">
        <f>'BNB-System'!G37</f>
        <v>9.0000000000000011E-2</v>
      </c>
      <c r="L39" s="196">
        <f>IF(ISNUMBER(H39*'BNB-System'!G37/100),H39*'BNB-System'!G37/100,0)</f>
        <v>0</v>
      </c>
      <c r="M39" s="63"/>
      <c r="N39" s="293"/>
      <c r="S39" s="28"/>
      <c r="T39" s="28"/>
      <c r="U39" s="28"/>
      <c r="V39" s="28"/>
    </row>
    <row r="40" spans="1:22" ht="6" customHeight="1" thickBot="1">
      <c r="B40" s="362"/>
      <c r="C40" s="317"/>
      <c r="D40" s="64"/>
      <c r="E40" s="65"/>
      <c r="F40" s="65"/>
      <c r="G40" s="65"/>
      <c r="H40" s="150"/>
      <c r="I40" s="151"/>
      <c r="J40" s="151"/>
      <c r="K40" s="66"/>
      <c r="L40" s="66"/>
      <c r="M40" s="67"/>
      <c r="N40" s="293"/>
      <c r="S40" s="28"/>
      <c r="T40" s="28"/>
      <c r="U40" s="28"/>
      <c r="V40" s="28"/>
    </row>
    <row r="41" spans="1:22" ht="16.5" thickBot="1">
      <c r="B41" s="363"/>
      <c r="C41" s="318" t="str">
        <f>'BNB-System'!B39</f>
        <v>Soziokulturelle und funktionale Qualität</v>
      </c>
      <c r="D41" s="68"/>
      <c r="E41" s="69"/>
      <c r="F41" s="69"/>
      <c r="G41" s="69"/>
      <c r="H41" s="69"/>
      <c r="I41" s="152"/>
      <c r="J41" s="152"/>
      <c r="K41" s="70">
        <f>K44+K50+K56+K60+K70+K79+K89+K93+K98+K99+K100+K108+K115+K120+K130</f>
        <v>0.22499999999999998</v>
      </c>
      <c r="L41" s="153">
        <f>(L44+L50+L56+L60+L70+L79+L89+L93+L98+L99+L100+L108+L115+L120+L130)</f>
        <v>0</v>
      </c>
      <c r="M41" s="71"/>
      <c r="N41" s="293"/>
      <c r="S41" s="28"/>
      <c r="T41" s="28"/>
      <c r="U41" s="28"/>
      <c r="V41" s="28"/>
    </row>
    <row r="42" spans="1:22" ht="6" customHeight="1" thickBot="1">
      <c r="B42" s="364"/>
      <c r="C42" s="319"/>
      <c r="D42" s="72"/>
      <c r="E42" s="73"/>
      <c r="F42" s="73"/>
      <c r="G42" s="73"/>
      <c r="H42" s="154"/>
      <c r="I42" s="155"/>
      <c r="J42" s="155"/>
      <c r="K42" s="74"/>
      <c r="L42" s="74"/>
      <c r="M42" s="71"/>
      <c r="N42" s="293"/>
      <c r="S42" s="28"/>
      <c r="T42" s="28"/>
      <c r="U42" s="28"/>
      <c r="V42" s="28"/>
    </row>
    <row r="43" spans="1:22" ht="15" thickBot="1">
      <c r="B43" s="365"/>
      <c r="C43" s="320"/>
      <c r="D43" s="75" t="str">
        <f>'BNB-System'!C41</f>
        <v>Gesundheit, Behaglichkeit und Nutzerzufriedenheit</v>
      </c>
      <c r="E43" s="76"/>
      <c r="F43" s="76"/>
      <c r="G43" s="76"/>
      <c r="H43" s="156"/>
      <c r="I43" s="157"/>
      <c r="J43" s="157"/>
      <c r="K43" s="77"/>
      <c r="L43" s="77"/>
      <c r="M43" s="78"/>
      <c r="N43" s="293"/>
      <c r="S43" s="28"/>
      <c r="T43" s="28"/>
      <c r="U43" s="28"/>
      <c r="V43" s="28"/>
    </row>
    <row r="44" spans="1:22" collapsed="1">
      <c r="A44" s="79"/>
      <c r="B44" s="366" t="str">
        <f>'BNB-System'!B42</f>
        <v>BN_2011</v>
      </c>
      <c r="C44" s="309" t="str">
        <f>'BNB-System'!C42</f>
        <v xml:space="preserve"> 3.1.1</v>
      </c>
      <c r="D44" s="80" t="str">
        <f>'BNB-System'!D42</f>
        <v>Thermischer Komfort im Winter</v>
      </c>
      <c r="E44" s="81">
        <f>'BNB-System'!E42</f>
        <v>100</v>
      </c>
      <c r="F44" s="268"/>
      <c r="G44" s="259"/>
      <c r="H44" s="245">
        <f>IF(AND(ISNUMBER($H45),$H45&gt;=0),H45,IF(SUM(H46:H49)&gt;100,100,SUM(H46:H49)))</f>
        <v>0</v>
      </c>
      <c r="I44" s="221"/>
      <c r="J44" s="222"/>
      <c r="K44" s="183">
        <f>'BNB-System'!G42</f>
        <v>1.607142857142857E-2</v>
      </c>
      <c r="L44" s="183">
        <f>IF(ISNUMBER(H44*'BNB-System'!G42/100),H44*'BNB-System'!G42/100,0)</f>
        <v>0</v>
      </c>
      <c r="M44" s="92"/>
      <c r="N44" s="293"/>
      <c r="S44" s="28"/>
      <c r="T44" s="28"/>
      <c r="U44" s="28"/>
      <c r="V44" s="28"/>
    </row>
    <row r="45" spans="1:22" hidden="1" outlineLevel="1">
      <c r="A45" s="79"/>
      <c r="B45" s="347"/>
      <c r="C45" s="309"/>
      <c r="D45" s="283" t="s">
        <v>155</v>
      </c>
      <c r="E45" s="37"/>
      <c r="F45" s="260"/>
      <c r="G45" s="261"/>
      <c r="H45" s="247"/>
      <c r="I45" s="209"/>
      <c r="J45" s="210"/>
      <c r="K45" s="184"/>
      <c r="L45" s="184"/>
      <c r="M45" s="92"/>
      <c r="N45" s="293"/>
      <c r="S45" s="28"/>
      <c r="T45" s="28"/>
      <c r="U45" s="28"/>
      <c r="V45" s="28"/>
    </row>
    <row r="46" spans="1:22" hidden="1" outlineLevel="2">
      <c r="A46" s="79"/>
      <c r="B46" s="338"/>
      <c r="C46" s="309"/>
      <c r="D46" s="38" t="str">
        <f>'BNB-System'!D43</f>
        <v>Operative Temperatur</v>
      </c>
      <c r="E46" s="39">
        <f>'BNB-System'!E43</f>
        <v>70</v>
      </c>
      <c r="F46" s="262"/>
      <c r="G46" s="263"/>
      <c r="H46" s="239"/>
      <c r="I46" s="223"/>
      <c r="J46" s="224"/>
      <c r="K46" s="188"/>
      <c r="L46" s="188"/>
      <c r="M46" s="92"/>
      <c r="N46" s="293"/>
      <c r="S46" s="28"/>
      <c r="T46" s="28"/>
      <c r="U46" s="28"/>
      <c r="V46" s="28"/>
    </row>
    <row r="47" spans="1:22" hidden="1" outlineLevel="2">
      <c r="A47" s="79"/>
      <c r="B47" s="338"/>
      <c r="C47" s="309"/>
      <c r="D47" s="38" t="str">
        <f>'BNB-System'!D44</f>
        <v>Zugluft</v>
      </c>
      <c r="E47" s="39">
        <f>'BNB-System'!E44</f>
        <v>10</v>
      </c>
      <c r="F47" s="262"/>
      <c r="G47" s="263"/>
      <c r="H47" s="239"/>
      <c r="I47" s="223"/>
      <c r="J47" s="224"/>
      <c r="K47" s="188"/>
      <c r="L47" s="188"/>
      <c r="M47" s="92"/>
      <c r="N47" s="293"/>
      <c r="S47" s="28"/>
      <c r="T47" s="28"/>
      <c r="U47" s="28"/>
      <c r="V47" s="28"/>
    </row>
    <row r="48" spans="1:22" hidden="1" outlineLevel="2">
      <c r="A48" s="79"/>
      <c r="B48" s="338"/>
      <c r="C48" s="309"/>
      <c r="D48" s="38" t="str">
        <f>'BNB-System'!D45</f>
        <v>Stahlungstemperaturasymmetrie und Fußbodentemperatur</v>
      </c>
      <c r="E48" s="39">
        <f>'BNB-System'!E45</f>
        <v>10</v>
      </c>
      <c r="F48" s="262"/>
      <c r="G48" s="263"/>
      <c r="H48" s="239"/>
      <c r="I48" s="223"/>
      <c r="J48" s="224"/>
      <c r="K48" s="188"/>
      <c r="L48" s="188"/>
      <c r="M48" s="92"/>
      <c r="N48" s="293"/>
      <c r="S48" s="28"/>
      <c r="T48" s="28"/>
      <c r="U48" s="28"/>
      <c r="V48" s="28"/>
    </row>
    <row r="49" spans="1:22" hidden="1" outlineLevel="2">
      <c r="A49" s="79"/>
      <c r="B49" s="339"/>
      <c r="C49" s="310"/>
      <c r="D49" s="40" t="str">
        <f>'BNB-System'!D46</f>
        <v>Relative Luftfeuchte</v>
      </c>
      <c r="E49" s="41">
        <f>'BNB-System'!E46</f>
        <v>10</v>
      </c>
      <c r="F49" s="269"/>
      <c r="G49" s="270"/>
      <c r="H49" s="241"/>
      <c r="I49" s="225"/>
      <c r="J49" s="226"/>
      <c r="K49" s="195"/>
      <c r="L49" s="195"/>
      <c r="M49" s="92"/>
      <c r="N49" s="293"/>
      <c r="S49" s="28"/>
      <c r="T49" s="28"/>
      <c r="U49" s="28"/>
      <c r="V49" s="28"/>
    </row>
    <row r="50" spans="1:22" collapsed="1">
      <c r="A50" s="79"/>
      <c r="B50" s="337" t="str">
        <f>'BNB-System'!B47</f>
        <v>BN_2011</v>
      </c>
      <c r="C50" s="308" t="str">
        <f>'BNB-System'!C47</f>
        <v xml:space="preserve"> 3.1.2</v>
      </c>
      <c r="D50" s="35" t="str">
        <f>'BNB-System'!D47</f>
        <v>Thermischer Komfort im Sommer</v>
      </c>
      <c r="E50" s="36">
        <f>'BNB-System'!E47</f>
        <v>100</v>
      </c>
      <c r="F50" s="258"/>
      <c r="G50" s="259"/>
      <c r="H50" s="245">
        <f>IF(AND(ISNUMBER($H51),$H51&gt;=0),H51,IF(SUM(H52:H55)&gt;100,100,SUM(H52:H55)))</f>
        <v>0</v>
      </c>
      <c r="I50" s="207"/>
      <c r="J50" s="208"/>
      <c r="K50" s="185">
        <f>'BNB-System'!G47</f>
        <v>2.4107142857142855E-2</v>
      </c>
      <c r="L50" s="185">
        <f>IF(ISNUMBER(H50*'BNB-System'!G47/100),H50*'BNB-System'!G47/100,0)</f>
        <v>0</v>
      </c>
      <c r="M50" s="92"/>
      <c r="N50" s="293"/>
      <c r="S50" s="28"/>
      <c r="T50" s="28"/>
      <c r="U50" s="28"/>
      <c r="V50" s="28"/>
    </row>
    <row r="51" spans="1:22" hidden="1" outlineLevel="1">
      <c r="A51" s="79"/>
      <c r="B51" s="347"/>
      <c r="C51" s="309"/>
      <c r="D51" s="283" t="s">
        <v>155</v>
      </c>
      <c r="E51" s="37"/>
      <c r="F51" s="260"/>
      <c r="G51" s="261"/>
      <c r="H51" s="247"/>
      <c r="I51" s="209"/>
      <c r="J51" s="210"/>
      <c r="K51" s="184"/>
      <c r="L51" s="184"/>
      <c r="M51" s="92"/>
      <c r="N51" s="293"/>
      <c r="S51" s="28"/>
      <c r="T51" s="28"/>
      <c r="U51" s="28"/>
      <c r="V51" s="28"/>
    </row>
    <row r="52" spans="1:22" hidden="1" outlineLevel="2">
      <c r="A52" s="79"/>
      <c r="B52" s="338"/>
      <c r="C52" s="321"/>
      <c r="D52" s="38" t="str">
        <f>'BNB-System'!D48</f>
        <v>Operative Temperatur</v>
      </c>
      <c r="E52" s="39">
        <f>'BNB-System'!E48</f>
        <v>70</v>
      </c>
      <c r="F52" s="262"/>
      <c r="G52" s="263"/>
      <c r="H52" s="239"/>
      <c r="I52" s="223"/>
      <c r="J52" s="224"/>
      <c r="K52" s="188"/>
      <c r="L52" s="188"/>
      <c r="M52" s="92"/>
      <c r="N52" s="293"/>
      <c r="S52" s="28"/>
      <c r="T52" s="28"/>
      <c r="U52" s="28"/>
      <c r="V52" s="28"/>
    </row>
    <row r="53" spans="1:22" hidden="1" outlineLevel="2">
      <c r="A53" s="79"/>
      <c r="B53" s="338"/>
      <c r="C53" s="321"/>
      <c r="D53" s="38" t="str">
        <f>'BNB-System'!D49</f>
        <v>Zugluft</v>
      </c>
      <c r="E53" s="39">
        <f>'BNB-System'!E49</f>
        <v>10</v>
      </c>
      <c r="F53" s="262"/>
      <c r="G53" s="263"/>
      <c r="H53" s="239"/>
      <c r="I53" s="223"/>
      <c r="J53" s="224"/>
      <c r="K53" s="188"/>
      <c r="L53" s="188"/>
      <c r="M53" s="92"/>
      <c r="N53" s="293"/>
      <c r="S53" s="28"/>
      <c r="T53" s="28"/>
      <c r="U53" s="28"/>
      <c r="V53" s="28"/>
    </row>
    <row r="54" spans="1:22" hidden="1" outlineLevel="2">
      <c r="A54" s="79"/>
      <c r="B54" s="338"/>
      <c r="C54" s="321"/>
      <c r="D54" s="38" t="str">
        <f>'BNB-System'!D50</f>
        <v>Stahlungstemperaturasymmetrie und Fußbodentemperatur</v>
      </c>
      <c r="E54" s="39">
        <f>'BNB-System'!E50</f>
        <v>10</v>
      </c>
      <c r="F54" s="262"/>
      <c r="G54" s="263"/>
      <c r="H54" s="239"/>
      <c r="I54" s="223"/>
      <c r="J54" s="224"/>
      <c r="K54" s="188"/>
      <c r="L54" s="188"/>
      <c r="M54" s="92"/>
      <c r="N54" s="293"/>
      <c r="S54" s="28"/>
      <c r="T54" s="28"/>
      <c r="U54" s="28"/>
      <c r="V54" s="28"/>
    </row>
    <row r="55" spans="1:22" hidden="1" outlineLevel="2">
      <c r="A55" s="79"/>
      <c r="B55" s="339"/>
      <c r="C55" s="322"/>
      <c r="D55" s="40" t="str">
        <f>'BNB-System'!D51</f>
        <v>Relative Luftfeuchte</v>
      </c>
      <c r="E55" s="41">
        <f>'BNB-System'!E51</f>
        <v>10</v>
      </c>
      <c r="F55" s="264"/>
      <c r="G55" s="265"/>
      <c r="H55" s="240"/>
      <c r="I55" s="225"/>
      <c r="J55" s="226"/>
      <c r="K55" s="195"/>
      <c r="L55" s="195"/>
      <c r="M55" s="92"/>
      <c r="N55" s="293"/>
      <c r="S55" s="28"/>
      <c r="T55" s="28"/>
      <c r="U55" s="28"/>
      <c r="V55" s="28"/>
    </row>
    <row r="56" spans="1:22" collapsed="1">
      <c r="B56" s="337" t="str">
        <f>'BNB-System'!B52</f>
        <v>BN_2011</v>
      </c>
      <c r="C56" s="308" t="str">
        <f>'BNB-System'!C52</f>
        <v>3.1.3</v>
      </c>
      <c r="D56" s="35" t="str">
        <f>'BNB-System'!D52</f>
        <v>Innenraumhygiene</v>
      </c>
      <c r="E56" s="36">
        <f>'BNB-System'!E52</f>
        <v>100</v>
      </c>
      <c r="F56" s="258"/>
      <c r="G56" s="259"/>
      <c r="H56" s="245">
        <f>IF(AND(ISNUMBER($H57),$H57&gt;=0),H57,IF(SUM(H58:H59)&gt;100,100,SUM(H58:H59)))</f>
        <v>0</v>
      </c>
      <c r="I56" s="207"/>
      <c r="J56" s="208"/>
      <c r="K56" s="185">
        <f>'BNB-System'!G52</f>
        <v>2.4107142857142855E-2</v>
      </c>
      <c r="L56" s="185">
        <f>IF(ISNUMBER(H56*'BNB-System'!G52/100),H56*'BNB-System'!G52/100,0)</f>
        <v>0</v>
      </c>
      <c r="M56" s="92"/>
      <c r="N56" s="293"/>
      <c r="S56" s="28"/>
      <c r="T56" s="28"/>
      <c r="U56" s="28"/>
      <c r="V56" s="28"/>
    </row>
    <row r="57" spans="1:22" hidden="1" outlineLevel="1">
      <c r="B57" s="347"/>
      <c r="C57" s="309"/>
      <c r="D57" s="283" t="s">
        <v>155</v>
      </c>
      <c r="E57" s="37"/>
      <c r="F57" s="260"/>
      <c r="G57" s="261"/>
      <c r="H57" s="247"/>
      <c r="I57" s="209"/>
      <c r="J57" s="210"/>
      <c r="K57" s="184"/>
      <c r="L57" s="184"/>
      <c r="M57" s="92"/>
      <c r="N57" s="293"/>
      <c r="S57" s="28"/>
      <c r="T57" s="28"/>
      <c r="U57" s="28"/>
      <c r="V57" s="28"/>
    </row>
    <row r="58" spans="1:22" hidden="1" outlineLevel="2">
      <c r="A58" s="79"/>
      <c r="B58" s="338"/>
      <c r="C58" s="321"/>
      <c r="D58" s="38" t="str">
        <f>'BNB-System'!D53</f>
        <v>Flüchtige organische Stoffe (VOC) und Formaldehyd</v>
      </c>
      <c r="E58" s="39">
        <f>'BNB-System'!E53</f>
        <v>50</v>
      </c>
      <c r="F58" s="262"/>
      <c r="G58" s="263"/>
      <c r="H58" s="239"/>
      <c r="I58" s="223"/>
      <c r="J58" s="224"/>
      <c r="K58" s="188"/>
      <c r="L58" s="188"/>
      <c r="M58" s="92"/>
      <c r="N58" s="293"/>
      <c r="S58" s="28"/>
      <c r="T58" s="28"/>
      <c r="U58" s="28"/>
      <c r="V58" s="28"/>
    </row>
    <row r="59" spans="1:22" hidden="1" outlineLevel="2">
      <c r="A59" s="79"/>
      <c r="B59" s="339"/>
      <c r="C59" s="322"/>
      <c r="D59" s="40" t="str">
        <f>'BNB-System'!D54</f>
        <v>Personenbezogene Lüftungsrate</v>
      </c>
      <c r="E59" s="41">
        <f>'BNB-System'!E54</f>
        <v>50</v>
      </c>
      <c r="F59" s="264"/>
      <c r="G59" s="265"/>
      <c r="H59" s="240"/>
      <c r="I59" s="225"/>
      <c r="J59" s="226"/>
      <c r="K59" s="195"/>
      <c r="L59" s="195"/>
      <c r="M59" s="92"/>
      <c r="N59" s="293"/>
      <c r="S59" s="28"/>
      <c r="T59" s="28"/>
      <c r="U59" s="28"/>
      <c r="V59" s="28"/>
    </row>
    <row r="60" spans="1:22" collapsed="1">
      <c r="A60" s="79"/>
      <c r="B60" s="337" t="str">
        <f>'BNB-System'!B55</f>
        <v>BN_2011</v>
      </c>
      <c r="C60" s="308" t="str">
        <f>'BNB-System'!C55</f>
        <v xml:space="preserve"> 3.1.4</v>
      </c>
      <c r="D60" s="35" t="str">
        <f>'BNB-System'!D55</f>
        <v>Akustischer Komfort</v>
      </c>
      <c r="E60" s="36">
        <f>'BNB-System'!E55</f>
        <v>100</v>
      </c>
      <c r="F60" s="258"/>
      <c r="G60" s="259"/>
      <c r="H60" s="245">
        <f>IF(AND(ISNUMBER($H61),$H61&gt;=0),H61,IF(IF(ISNUMBER(ROUND(H63/(H63+H65+H67+H69)*H62+H65/(H63+H65+H67+H69)*H64+H67/(H63+H65+H67+H69)*H66+H69/(H63+H65+H67+H69)*H68,1)),ROUND(H63/(H63+H65+H67+H69)*H62+H65/(H63+H65+H67+H69)*H64+H67/(H63+H65+H67+H69)*H66+H69/(H63+H65+H67+H69)*H68,1),0)&gt;100,100,IF(ISNUMBER(ROUND(H63/(H63+H65+H67+H69)*H62+H65/(H63+H65+H67+H69)*H64+H67/(H63+H65+H67+H69)*H66+H69/(H63+H65+H67+H69)*H68,1)),ROUND(H63/(H63+H65+H67+H69)*H62+H65/(H63+H65+H67+H69)*H64+H67/(H63+H65+H67+H69)*H66+H69/(H63+H65+H67+H69)*H68,1),0)))</f>
        <v>0</v>
      </c>
      <c r="I60" s="207"/>
      <c r="J60" s="208"/>
      <c r="K60" s="185">
        <f>'BNB-System'!G55</f>
        <v>8.0357142857142849E-3</v>
      </c>
      <c r="L60" s="185">
        <f>IF(ISNUMBER(H60*'BNB-System'!G55/100),H60*'BNB-System'!G55/100,0)</f>
        <v>0</v>
      </c>
      <c r="M60" s="92"/>
      <c r="N60" s="293"/>
      <c r="S60" s="28"/>
      <c r="T60" s="28"/>
      <c r="U60" s="28"/>
      <c r="V60" s="28"/>
    </row>
    <row r="61" spans="1:22" hidden="1" outlineLevel="1">
      <c r="A61" s="79"/>
      <c r="B61" s="347"/>
      <c r="C61" s="309"/>
      <c r="D61" s="283" t="s">
        <v>155</v>
      </c>
      <c r="E61" s="37"/>
      <c r="F61" s="260"/>
      <c r="G61" s="261"/>
      <c r="H61" s="247"/>
      <c r="I61" s="209"/>
      <c r="J61" s="210"/>
      <c r="K61" s="184"/>
      <c r="L61" s="184"/>
      <c r="M61" s="92"/>
      <c r="N61" s="293"/>
      <c r="S61" s="28"/>
      <c r="T61" s="28"/>
      <c r="U61" s="28"/>
      <c r="V61" s="28"/>
    </row>
    <row r="62" spans="1:22" hidden="1" outlineLevel="2">
      <c r="A62" s="79"/>
      <c r="B62" s="338"/>
      <c r="C62" s="321"/>
      <c r="D62" s="84" t="str">
        <f>'BNB-System'!D56</f>
        <v>Einzel- und Mehrpersonenbüros bis 40 m²</v>
      </c>
      <c r="E62" s="85">
        <f>'BNB-System'!E56</f>
        <v>100</v>
      </c>
      <c r="F62" s="269"/>
      <c r="G62" s="270"/>
      <c r="H62" s="241"/>
      <c r="I62" s="227"/>
      <c r="J62" s="228"/>
      <c r="K62" s="188"/>
      <c r="L62" s="188"/>
      <c r="M62" s="92"/>
      <c r="N62" s="293"/>
      <c r="S62" s="28"/>
      <c r="T62" s="28"/>
      <c r="U62" s="28"/>
      <c r="V62" s="28"/>
    </row>
    <row r="63" spans="1:22" hidden="1" outlineLevel="2">
      <c r="A63" s="79"/>
      <c r="B63" s="338"/>
      <c r="C63" s="321"/>
      <c r="D63" s="86" t="str">
        <f>'BNB-System'!D57</f>
        <v xml:space="preserve">NF Einzel- und Mehrpersonenbüros bis 40 m² </v>
      </c>
      <c r="E63" s="87"/>
      <c r="F63" s="271"/>
      <c r="G63" s="272"/>
      <c r="H63" s="242"/>
      <c r="I63" s="229"/>
      <c r="J63" s="230"/>
      <c r="K63" s="188"/>
      <c r="L63" s="188"/>
      <c r="M63" s="92"/>
      <c r="N63" s="293"/>
      <c r="S63" s="28"/>
      <c r="T63" s="28"/>
      <c r="U63" s="28"/>
      <c r="V63" s="28"/>
    </row>
    <row r="64" spans="1:22" hidden="1" outlineLevel="2">
      <c r="A64" s="79"/>
      <c r="B64" s="338"/>
      <c r="C64" s="321"/>
      <c r="D64" s="84" t="str">
        <f>'BNB-System'!D58</f>
        <v>Mehrpersonenbüros</v>
      </c>
      <c r="E64" s="85">
        <f>'BNB-System'!E58</f>
        <v>100</v>
      </c>
      <c r="F64" s="269"/>
      <c r="G64" s="270"/>
      <c r="H64" s="241"/>
      <c r="I64" s="227"/>
      <c r="J64" s="228"/>
      <c r="K64" s="188"/>
      <c r="L64" s="188"/>
      <c r="M64" s="92"/>
      <c r="N64" s="293"/>
      <c r="S64" s="28"/>
      <c r="T64" s="28"/>
      <c r="U64" s="28"/>
      <c r="V64" s="28"/>
    </row>
    <row r="65" spans="1:22" hidden="1" outlineLevel="2">
      <c r="A65" s="79"/>
      <c r="B65" s="338"/>
      <c r="C65" s="321"/>
      <c r="D65" s="86" t="str">
        <f>'BNB-System'!D59</f>
        <v>NF Mehrpersonenbüros</v>
      </c>
      <c r="E65" s="87"/>
      <c r="F65" s="271"/>
      <c r="G65" s="272"/>
      <c r="H65" s="242"/>
      <c r="I65" s="229"/>
      <c r="J65" s="230"/>
      <c r="K65" s="188"/>
      <c r="L65" s="188"/>
      <c r="M65" s="92"/>
      <c r="N65" s="293"/>
      <c r="S65" s="28"/>
      <c r="T65" s="28"/>
      <c r="U65" s="28"/>
      <c r="V65" s="28"/>
    </row>
    <row r="66" spans="1:22" hidden="1" outlineLevel="2">
      <c r="A66" s="79"/>
      <c r="B66" s="338"/>
      <c r="C66" s="321"/>
      <c r="D66" s="84" t="str">
        <f>'BNB-System'!D60</f>
        <v>Besprechungsräume</v>
      </c>
      <c r="E66" s="85">
        <f>'BNB-System'!E60</f>
        <v>100</v>
      </c>
      <c r="F66" s="269"/>
      <c r="G66" s="270"/>
      <c r="H66" s="241"/>
      <c r="I66" s="227"/>
      <c r="J66" s="228"/>
      <c r="K66" s="188"/>
      <c r="L66" s="188"/>
      <c r="M66" s="92"/>
      <c r="N66" s="293"/>
      <c r="S66" s="28"/>
      <c r="T66" s="28"/>
      <c r="U66" s="28"/>
      <c r="V66" s="28"/>
    </row>
    <row r="67" spans="1:22" hidden="1" outlineLevel="2">
      <c r="A67" s="79"/>
      <c r="B67" s="338"/>
      <c r="C67" s="321"/>
      <c r="D67" s="86" t="str">
        <f>'BNB-System'!D61</f>
        <v>NF Besprechungsräume</v>
      </c>
      <c r="E67" s="87"/>
      <c r="F67" s="271"/>
      <c r="G67" s="272"/>
      <c r="H67" s="242"/>
      <c r="I67" s="229"/>
      <c r="J67" s="230"/>
      <c r="K67" s="188"/>
      <c r="L67" s="188"/>
      <c r="M67" s="92"/>
      <c r="N67" s="293"/>
      <c r="S67" s="28"/>
      <c r="T67" s="28"/>
      <c r="U67" s="28"/>
      <c r="V67" s="28"/>
    </row>
    <row r="68" spans="1:22" hidden="1" outlineLevel="2">
      <c r="A68" s="79"/>
      <c r="B68" s="338"/>
      <c r="C68" s="321"/>
      <c r="D68" s="84" t="str">
        <f>'BNB-System'!D62</f>
        <v>Kantinen über 50 m²</v>
      </c>
      <c r="E68" s="85">
        <f>'BNB-System'!E62</f>
        <v>100</v>
      </c>
      <c r="F68" s="269"/>
      <c r="G68" s="270"/>
      <c r="H68" s="241"/>
      <c r="I68" s="227"/>
      <c r="J68" s="228"/>
      <c r="K68" s="188"/>
      <c r="L68" s="188"/>
      <c r="M68" s="92"/>
      <c r="N68" s="293"/>
      <c r="S68" s="28"/>
      <c r="T68" s="28"/>
      <c r="U68" s="28"/>
      <c r="V68" s="28"/>
    </row>
    <row r="69" spans="1:22" hidden="1" outlineLevel="2">
      <c r="A69" s="79"/>
      <c r="B69" s="339"/>
      <c r="C69" s="322"/>
      <c r="D69" s="88" t="str">
        <f>'BNB-System'!D63</f>
        <v>NF Kantinen über 50 m²</v>
      </c>
      <c r="E69" s="89"/>
      <c r="F69" s="273"/>
      <c r="G69" s="274"/>
      <c r="H69" s="243"/>
      <c r="I69" s="231"/>
      <c r="J69" s="232"/>
      <c r="K69" s="195"/>
      <c r="L69" s="195"/>
      <c r="M69" s="92"/>
      <c r="N69" s="293"/>
      <c r="S69" s="28"/>
      <c r="T69" s="28"/>
      <c r="U69" s="28"/>
      <c r="V69" s="28"/>
    </row>
    <row r="70" spans="1:22" collapsed="1">
      <c r="A70" s="79"/>
      <c r="B70" s="337" t="str">
        <f>'BNB-System'!B64</f>
        <v>BN_2011</v>
      </c>
      <c r="C70" s="308" t="str">
        <f>'BNB-System'!C64</f>
        <v xml:space="preserve"> 3.1.5</v>
      </c>
      <c r="D70" s="35" t="str">
        <f>'BNB-System'!D64</f>
        <v>Visueller Komfort</v>
      </c>
      <c r="E70" s="36">
        <f>'BNB-System'!E64</f>
        <v>100</v>
      </c>
      <c r="F70" s="258"/>
      <c r="G70" s="259"/>
      <c r="H70" s="245">
        <f>IF(AND(ISNUMBER($H71),$H71&gt;=0),H71,IF(SUM(H72:H78)&gt;100,100,SUM(H72:H78)))</f>
        <v>0</v>
      </c>
      <c r="I70" s="207"/>
      <c r="J70" s="208"/>
      <c r="K70" s="185">
        <f>'BNB-System'!G64</f>
        <v>2.4107142857142855E-2</v>
      </c>
      <c r="L70" s="185">
        <f>IF(ISNUMBER(H70*'BNB-System'!G64/100),H70*'BNB-System'!G64/100,0)</f>
        <v>0</v>
      </c>
      <c r="M70" s="92"/>
      <c r="N70" s="293"/>
      <c r="S70" s="28"/>
      <c r="T70" s="28"/>
      <c r="U70" s="28"/>
      <c r="V70" s="28"/>
    </row>
    <row r="71" spans="1:22" hidden="1" outlineLevel="1">
      <c r="A71" s="79"/>
      <c r="B71" s="347"/>
      <c r="C71" s="309"/>
      <c r="D71" s="283" t="s">
        <v>155</v>
      </c>
      <c r="E71" s="37"/>
      <c r="F71" s="260"/>
      <c r="G71" s="261"/>
      <c r="H71" s="247"/>
      <c r="I71" s="209"/>
      <c r="J71" s="210"/>
      <c r="K71" s="184"/>
      <c r="L71" s="184"/>
      <c r="M71" s="92"/>
      <c r="N71" s="293"/>
      <c r="S71" s="28"/>
      <c r="T71" s="28"/>
      <c r="U71" s="28"/>
      <c r="V71" s="28"/>
    </row>
    <row r="72" spans="1:22" hidden="1" outlineLevel="2">
      <c r="A72" s="79"/>
      <c r="B72" s="338"/>
      <c r="C72" s="309"/>
      <c r="D72" s="38" t="str">
        <f>'BNB-System'!D65</f>
        <v>Tageslichtverfügbarkeit Gesamtgebäude</v>
      </c>
      <c r="E72" s="39">
        <f>'BNB-System'!E65</f>
        <v>15</v>
      </c>
      <c r="F72" s="262"/>
      <c r="G72" s="263"/>
      <c r="H72" s="239"/>
      <c r="I72" s="223"/>
      <c r="J72" s="224"/>
      <c r="K72" s="192"/>
      <c r="L72" s="192"/>
      <c r="M72" s="92"/>
      <c r="N72" s="293"/>
      <c r="S72" s="28"/>
      <c r="T72" s="28"/>
      <c r="U72" s="28"/>
      <c r="V72" s="28"/>
    </row>
    <row r="73" spans="1:22" hidden="1" outlineLevel="2">
      <c r="A73" s="79"/>
      <c r="B73" s="338"/>
      <c r="C73" s="309"/>
      <c r="D73" s="38" t="str">
        <f>'BNB-System'!D66</f>
        <v>Tageslichtverfügbarkeit ständige Arbeitsplätze</v>
      </c>
      <c r="E73" s="39">
        <f>'BNB-System'!E66</f>
        <v>15</v>
      </c>
      <c r="F73" s="262"/>
      <c r="G73" s="263"/>
      <c r="H73" s="239"/>
      <c r="I73" s="223"/>
      <c r="J73" s="224"/>
      <c r="K73" s="192"/>
      <c r="L73" s="192"/>
      <c r="M73" s="92"/>
      <c r="N73" s="293"/>
      <c r="S73" s="28"/>
      <c r="T73" s="28"/>
      <c r="U73" s="28"/>
      <c r="V73" s="28"/>
    </row>
    <row r="74" spans="1:22" hidden="1" outlineLevel="2">
      <c r="A74" s="79"/>
      <c r="B74" s="338"/>
      <c r="C74" s="309"/>
      <c r="D74" s="38" t="str">
        <f>'BNB-System'!D67</f>
        <v>Nachweis de Sichtverbindung außen</v>
      </c>
      <c r="E74" s="39">
        <f>'BNB-System'!E67</f>
        <v>15</v>
      </c>
      <c r="F74" s="262"/>
      <c r="G74" s="263"/>
      <c r="H74" s="239"/>
      <c r="I74" s="223"/>
      <c r="J74" s="224"/>
      <c r="K74" s="192"/>
      <c r="L74" s="192"/>
      <c r="M74" s="92"/>
      <c r="N74" s="293"/>
      <c r="S74" s="28"/>
      <c r="T74" s="28"/>
      <c r="U74" s="28"/>
      <c r="V74" s="28"/>
    </row>
    <row r="75" spans="1:22" hidden="1" outlineLevel="2">
      <c r="A75" s="79"/>
      <c r="B75" s="338"/>
      <c r="C75" s="309"/>
      <c r="D75" s="38" t="str">
        <f>'BNB-System'!D68</f>
        <v>Blendfreiheit Tageslicht</v>
      </c>
      <c r="E75" s="39">
        <f>'BNB-System'!E68</f>
        <v>15</v>
      </c>
      <c r="F75" s="262"/>
      <c r="G75" s="263"/>
      <c r="H75" s="239"/>
      <c r="I75" s="223"/>
      <c r="J75" s="224"/>
      <c r="K75" s="192"/>
      <c r="L75" s="192"/>
      <c r="M75" s="92"/>
      <c r="N75" s="293"/>
      <c r="S75" s="28"/>
      <c r="T75" s="28"/>
      <c r="U75" s="28"/>
      <c r="V75" s="28"/>
    </row>
    <row r="76" spans="1:22" hidden="1" outlineLevel="2">
      <c r="A76" s="79"/>
      <c r="B76" s="338"/>
      <c r="C76" s="309"/>
      <c r="D76" s="38" t="str">
        <f>'BNB-System'!D69</f>
        <v>Blendfreiheit  Kunstlicht</v>
      </c>
      <c r="E76" s="39">
        <f>'BNB-System'!E69</f>
        <v>10</v>
      </c>
      <c r="F76" s="262"/>
      <c r="G76" s="263"/>
      <c r="H76" s="239"/>
      <c r="I76" s="223"/>
      <c r="J76" s="224"/>
      <c r="K76" s="192"/>
      <c r="L76" s="192"/>
      <c r="M76" s="92"/>
      <c r="N76" s="293"/>
      <c r="S76" s="28"/>
      <c r="T76" s="28"/>
      <c r="U76" s="28"/>
      <c r="V76" s="28"/>
    </row>
    <row r="77" spans="1:22" hidden="1" outlineLevel="2">
      <c r="A77" s="79"/>
      <c r="B77" s="338"/>
      <c r="C77" s="309"/>
      <c r="D77" s="38" t="str">
        <f>'BNB-System'!D70</f>
        <v>Lichtverteilung</v>
      </c>
      <c r="E77" s="39">
        <f>'BNB-System'!E70</f>
        <v>15</v>
      </c>
      <c r="F77" s="262"/>
      <c r="G77" s="263"/>
      <c r="H77" s="239"/>
      <c r="I77" s="223"/>
      <c r="J77" s="224"/>
      <c r="K77" s="192"/>
      <c r="L77" s="192"/>
      <c r="M77" s="92"/>
      <c r="N77" s="293"/>
      <c r="S77" s="28"/>
      <c r="T77" s="28"/>
      <c r="U77" s="28"/>
      <c r="V77" s="28"/>
    </row>
    <row r="78" spans="1:22" hidden="1" outlineLevel="2">
      <c r="A78" s="79"/>
      <c r="B78" s="339"/>
      <c r="C78" s="310"/>
      <c r="D78" s="40" t="str">
        <f>'BNB-System'!D71</f>
        <v>Farbwiedergabe</v>
      </c>
      <c r="E78" s="41">
        <f>'BNB-System'!E71</f>
        <v>15</v>
      </c>
      <c r="F78" s="264"/>
      <c r="G78" s="265"/>
      <c r="H78" s="240"/>
      <c r="I78" s="225"/>
      <c r="J78" s="226"/>
      <c r="K78" s="193"/>
      <c r="L78" s="193"/>
      <c r="M78" s="92"/>
      <c r="N78" s="293"/>
      <c r="S78" s="28"/>
      <c r="T78" s="28"/>
      <c r="U78" s="28"/>
      <c r="V78" s="28"/>
    </row>
    <row r="79" spans="1:22" collapsed="1">
      <c r="A79" s="79"/>
      <c r="B79" s="337" t="str">
        <f>'BNB-System'!B72</f>
        <v>BN_2011</v>
      </c>
      <c r="C79" s="308" t="str">
        <f>'BNB-System'!C72</f>
        <v xml:space="preserve"> 3.1.6</v>
      </c>
      <c r="D79" s="35" t="str">
        <f>'BNB-System'!D72</f>
        <v>Einflussnahme des Nutzers</v>
      </c>
      <c r="E79" s="36">
        <f>'BNB-System'!E72</f>
        <v>100</v>
      </c>
      <c r="F79" s="258"/>
      <c r="G79" s="259"/>
      <c r="H79" s="245">
        <f>IF(AND(ISNUMBER($H80),$H80&gt;=0),H80,IF(SUM(H81:H88)&gt;100,100,SUM(H81:H88)))</f>
        <v>0</v>
      </c>
      <c r="I79" s="207"/>
      <c r="J79" s="208"/>
      <c r="K79" s="185">
        <f>'BNB-System'!G72</f>
        <v>1.607142857142857E-2</v>
      </c>
      <c r="L79" s="185">
        <f>IF(ISNUMBER(H79*'BNB-System'!G72/100),H79*'BNB-System'!G72/100,0)</f>
        <v>0</v>
      </c>
      <c r="M79" s="92"/>
      <c r="N79" s="293"/>
      <c r="S79" s="28"/>
      <c r="T79" s="28"/>
      <c r="U79" s="28"/>
      <c r="V79" s="28"/>
    </row>
    <row r="80" spans="1:22" hidden="1" outlineLevel="1">
      <c r="A80" s="79"/>
      <c r="B80" s="347"/>
      <c r="C80" s="309"/>
      <c r="D80" s="283" t="s">
        <v>155</v>
      </c>
      <c r="E80" s="37"/>
      <c r="F80" s="260"/>
      <c r="G80" s="261"/>
      <c r="H80" s="247"/>
      <c r="I80" s="209"/>
      <c r="J80" s="210"/>
      <c r="K80" s="184"/>
      <c r="L80" s="184"/>
      <c r="M80" s="92"/>
      <c r="N80" s="293"/>
      <c r="S80" s="28"/>
      <c r="T80" s="28"/>
      <c r="U80" s="28"/>
      <c r="V80" s="28"/>
    </row>
    <row r="81" spans="1:22" hidden="1" outlineLevel="2">
      <c r="A81" s="79"/>
      <c r="B81" s="338"/>
      <c r="C81" s="309"/>
      <c r="D81" s="38" t="str">
        <f>'BNB-System'!D73</f>
        <v>Lüftung</v>
      </c>
      <c r="E81" s="39">
        <f>'BNB-System'!E73</f>
        <v>10</v>
      </c>
      <c r="F81" s="262"/>
      <c r="G81" s="263"/>
      <c r="H81" s="239"/>
      <c r="I81" s="223"/>
      <c r="J81" s="224"/>
      <c r="K81" s="192"/>
      <c r="L81" s="192"/>
      <c r="M81" s="92"/>
      <c r="N81" s="293"/>
      <c r="S81" s="28"/>
      <c r="T81" s="28"/>
      <c r="U81" s="28"/>
      <c r="V81" s="28"/>
    </row>
    <row r="82" spans="1:22" hidden="1" outlineLevel="2">
      <c r="A82" s="79"/>
      <c r="B82" s="338"/>
      <c r="C82" s="309"/>
      <c r="D82" s="38" t="str">
        <f>'BNB-System'!D74</f>
        <v>Sonnenschutz</v>
      </c>
      <c r="E82" s="39">
        <f>'BNB-System'!E74</f>
        <v>10</v>
      </c>
      <c r="F82" s="262"/>
      <c r="G82" s="263"/>
      <c r="H82" s="239"/>
      <c r="I82" s="223"/>
      <c r="J82" s="224"/>
      <c r="K82" s="192"/>
      <c r="L82" s="192"/>
      <c r="M82" s="92"/>
      <c r="N82" s="293"/>
      <c r="S82" s="28"/>
      <c r="T82" s="28"/>
      <c r="U82" s="28"/>
      <c r="V82" s="28"/>
    </row>
    <row r="83" spans="1:22" hidden="1" outlineLevel="2">
      <c r="A83" s="79"/>
      <c r="B83" s="338"/>
      <c r="C83" s="309"/>
      <c r="D83" s="38" t="str">
        <f>'BNB-System'!D75</f>
        <v>Blendschutz</v>
      </c>
      <c r="E83" s="39">
        <f>'BNB-System'!E75</f>
        <v>10</v>
      </c>
      <c r="F83" s="262"/>
      <c r="G83" s="263"/>
      <c r="H83" s="239"/>
      <c r="I83" s="223"/>
      <c r="J83" s="224"/>
      <c r="K83" s="192"/>
      <c r="L83" s="192"/>
      <c r="M83" s="92"/>
      <c r="N83" s="293"/>
      <c r="S83" s="28"/>
      <c r="T83" s="28"/>
      <c r="U83" s="28"/>
      <c r="V83" s="28"/>
    </row>
    <row r="84" spans="1:22" hidden="1" outlineLevel="2">
      <c r="A84" s="79"/>
      <c r="B84" s="338"/>
      <c r="C84" s="309"/>
      <c r="D84" s="38" t="str">
        <f>'BNB-System'!D76</f>
        <v>Temperaturen während der Heizperiode</v>
      </c>
      <c r="E84" s="39">
        <f>'BNB-System'!E76</f>
        <v>10</v>
      </c>
      <c r="F84" s="262"/>
      <c r="G84" s="263"/>
      <c r="H84" s="239"/>
      <c r="I84" s="223"/>
      <c r="J84" s="224"/>
      <c r="K84" s="192"/>
      <c r="L84" s="192"/>
      <c r="M84" s="92"/>
      <c r="N84" s="293"/>
      <c r="S84" s="28"/>
      <c r="T84" s="28"/>
      <c r="U84" s="28"/>
      <c r="V84" s="28"/>
    </row>
    <row r="85" spans="1:22" hidden="1" outlineLevel="2">
      <c r="A85" s="79"/>
      <c r="B85" s="338"/>
      <c r="C85" s="309"/>
      <c r="D85" s="38" t="str">
        <f>'BNB-System'!D77</f>
        <v>Temperaturen außerhalb der Heizperiode</v>
      </c>
      <c r="E85" s="39">
        <f>'BNB-System'!E77</f>
        <v>15</v>
      </c>
      <c r="F85" s="262"/>
      <c r="G85" s="263"/>
      <c r="H85" s="239"/>
      <c r="I85" s="223"/>
      <c r="J85" s="224"/>
      <c r="K85" s="192"/>
      <c r="L85" s="192"/>
      <c r="M85" s="92"/>
      <c r="N85" s="293"/>
      <c r="S85" s="28"/>
      <c r="T85" s="28"/>
      <c r="U85" s="28"/>
      <c r="V85" s="28"/>
    </row>
    <row r="86" spans="1:22" hidden="1" outlineLevel="2">
      <c r="A86" s="79"/>
      <c r="B86" s="338"/>
      <c r="C86" s="309"/>
      <c r="D86" s="38" t="str">
        <f>'BNB-System'!D78</f>
        <v>Steuerung von Tageslicht</v>
      </c>
      <c r="E86" s="39">
        <f>'BNB-System'!E78</f>
        <v>15</v>
      </c>
      <c r="F86" s="262"/>
      <c r="G86" s="263"/>
      <c r="H86" s="239"/>
      <c r="I86" s="223"/>
      <c r="J86" s="224"/>
      <c r="K86" s="192"/>
      <c r="L86" s="192"/>
      <c r="M86" s="92"/>
      <c r="N86" s="293"/>
      <c r="S86" s="28"/>
      <c r="T86" s="28"/>
      <c r="U86" s="28"/>
      <c r="V86" s="28"/>
    </row>
    <row r="87" spans="1:22" hidden="1" outlineLevel="2">
      <c r="A87" s="79"/>
      <c r="B87" s="338"/>
      <c r="C87" s="309"/>
      <c r="D87" s="38" t="str">
        <f>'BNB-System'!D79</f>
        <v>Steuerung von  Kunstlicht</v>
      </c>
      <c r="E87" s="39">
        <f>'BNB-System'!E79</f>
        <v>15</v>
      </c>
      <c r="F87" s="262"/>
      <c r="G87" s="263"/>
      <c r="H87" s="239"/>
      <c r="I87" s="223"/>
      <c r="J87" s="224"/>
      <c r="K87" s="192"/>
      <c r="L87" s="192"/>
      <c r="M87" s="92"/>
      <c r="N87" s="293"/>
      <c r="S87" s="28"/>
      <c r="T87" s="28"/>
      <c r="U87" s="28"/>
      <c r="V87" s="28"/>
    </row>
    <row r="88" spans="1:22" hidden="1" outlineLevel="2">
      <c r="A88" s="79"/>
      <c r="B88" s="339"/>
      <c r="C88" s="310"/>
      <c r="D88" s="40" t="str">
        <f>'BNB-System'!D80</f>
        <v>Bedienfreundlichkeit</v>
      </c>
      <c r="E88" s="41">
        <f>'BNB-System'!E80</f>
        <v>15</v>
      </c>
      <c r="F88" s="264"/>
      <c r="G88" s="265"/>
      <c r="H88" s="240"/>
      <c r="I88" s="225"/>
      <c r="J88" s="226"/>
      <c r="K88" s="193"/>
      <c r="L88" s="193"/>
      <c r="M88" s="92"/>
      <c r="N88" s="293"/>
      <c r="S88" s="28"/>
      <c r="T88" s="28"/>
      <c r="U88" s="28"/>
      <c r="V88" s="28"/>
    </row>
    <row r="89" spans="1:22" collapsed="1">
      <c r="A89" s="79"/>
      <c r="B89" s="337" t="str">
        <f>'BNB-System'!B81</f>
        <v>BN_2011</v>
      </c>
      <c r="C89" s="308" t="str">
        <f>'BNB-System'!C81</f>
        <v xml:space="preserve"> 3.1.7</v>
      </c>
      <c r="D89" s="35" t="str">
        <f>'BNB-System'!D81</f>
        <v>Aufenthaltsmerkmale im Außenraum</v>
      </c>
      <c r="E89" s="36">
        <f>'BNB-System'!E81</f>
        <v>100</v>
      </c>
      <c r="F89" s="258"/>
      <c r="G89" s="259"/>
      <c r="H89" s="245">
        <f>IF(AND(ISNUMBER($H90),$H90&gt;=0),H90,IF(SUM(H91:H92)&gt;100,100,SUM(H91:H92)))</f>
        <v>0</v>
      </c>
      <c r="I89" s="207"/>
      <c r="J89" s="208"/>
      <c r="K89" s="185">
        <f>'BNB-System'!G81</f>
        <v>8.0357142857142849E-3</v>
      </c>
      <c r="L89" s="185">
        <f>IF(ISNUMBER(H89*'BNB-System'!G81/100),H89*'BNB-System'!G81/100,0)</f>
        <v>0</v>
      </c>
      <c r="M89" s="92"/>
      <c r="N89" s="293"/>
      <c r="S89" s="28"/>
      <c r="T89" s="28"/>
      <c r="U89" s="28"/>
      <c r="V89" s="28"/>
    </row>
    <row r="90" spans="1:22" hidden="1" outlineLevel="1">
      <c r="A90" s="79"/>
      <c r="B90" s="347"/>
      <c r="C90" s="309"/>
      <c r="D90" s="283" t="s">
        <v>155</v>
      </c>
      <c r="E90" s="37"/>
      <c r="F90" s="260"/>
      <c r="G90" s="261"/>
      <c r="H90" s="247"/>
      <c r="I90" s="209"/>
      <c r="J90" s="210"/>
      <c r="K90" s="184"/>
      <c r="L90" s="184"/>
      <c r="M90" s="92"/>
      <c r="N90" s="293"/>
      <c r="S90" s="28"/>
      <c r="T90" s="28"/>
      <c r="U90" s="28"/>
      <c r="V90" s="28"/>
    </row>
    <row r="91" spans="1:22" hidden="1" outlineLevel="2">
      <c r="A91" s="79"/>
      <c r="B91" s="338"/>
      <c r="C91" s="321"/>
      <c r="D91" s="38" t="str">
        <f>'BNB-System'!D82</f>
        <v>Anzahl der Sitzmöglichkeiten im Außenbereich</v>
      </c>
      <c r="E91" s="39">
        <f>'BNB-System'!E82</f>
        <v>40</v>
      </c>
      <c r="F91" s="262"/>
      <c r="G91" s="263"/>
      <c r="H91" s="239"/>
      <c r="I91" s="223"/>
      <c r="J91" s="224"/>
      <c r="K91" s="188"/>
      <c r="L91" s="188"/>
      <c r="M91" s="92"/>
      <c r="N91" s="293"/>
      <c r="S91" s="28"/>
      <c r="T91" s="28"/>
      <c r="U91" s="28"/>
      <c r="V91" s="28"/>
    </row>
    <row r="92" spans="1:22" hidden="1" outlineLevel="2">
      <c r="A92" s="79"/>
      <c r="B92" s="339"/>
      <c r="C92" s="322"/>
      <c r="D92" s="40" t="str">
        <f>'BNB-System'!D83</f>
        <v xml:space="preserve"> Ausstattungsmerkmale</v>
      </c>
      <c r="E92" s="41">
        <f>'BNB-System'!E83</f>
        <v>100</v>
      </c>
      <c r="F92" s="264"/>
      <c r="G92" s="265"/>
      <c r="H92" s="240"/>
      <c r="I92" s="225"/>
      <c r="J92" s="226"/>
      <c r="K92" s="195"/>
      <c r="L92" s="195"/>
      <c r="M92" s="92"/>
      <c r="N92" s="293"/>
      <c r="S92" s="28"/>
      <c r="T92" s="28"/>
      <c r="U92" s="28"/>
      <c r="V92" s="28"/>
    </row>
    <row r="93" spans="1:22" ht="15" collapsed="1" thickBot="1">
      <c r="A93" s="79"/>
      <c r="B93" s="337" t="str">
        <f>'BNB-System'!B84</f>
        <v>BN_2011</v>
      </c>
      <c r="C93" s="308" t="str">
        <f>'BNB-System'!C84</f>
        <v xml:space="preserve"> 3.1.8</v>
      </c>
      <c r="D93" s="35" t="str">
        <f>'BNB-System'!D84</f>
        <v>Sicherheit und Störfallrisiken</v>
      </c>
      <c r="E93" s="36">
        <f>'BNB-System'!E84</f>
        <v>100</v>
      </c>
      <c r="F93" s="258"/>
      <c r="G93" s="259"/>
      <c r="H93" s="245">
        <f>IF(AND(ISNUMBER($H94),$H94&gt;=0),H94,IF(SUM(H95:H96)&gt;100,100,SUM(H95:H96)))</f>
        <v>0</v>
      </c>
      <c r="I93" s="207"/>
      <c r="J93" s="208"/>
      <c r="K93" s="185">
        <f>'BNB-System'!G84</f>
        <v>8.0357142857142849E-3</v>
      </c>
      <c r="L93" s="185">
        <f>IF(ISNUMBER(H93*'BNB-System'!G84/100),H93*'BNB-System'!G84/100,0)</f>
        <v>0</v>
      </c>
      <c r="M93" s="92"/>
      <c r="N93" s="293"/>
      <c r="S93" s="28"/>
      <c r="T93" s="28"/>
      <c r="U93" s="28"/>
      <c r="V93" s="28"/>
    </row>
    <row r="94" spans="1:22" hidden="1" outlineLevel="1">
      <c r="A94" s="79"/>
      <c r="B94" s="347"/>
      <c r="C94" s="309"/>
      <c r="D94" s="283" t="s">
        <v>155</v>
      </c>
      <c r="E94" s="37"/>
      <c r="F94" s="260"/>
      <c r="G94" s="261"/>
      <c r="H94" s="247"/>
      <c r="I94" s="209"/>
      <c r="J94" s="210"/>
      <c r="K94" s="184"/>
      <c r="L94" s="184"/>
      <c r="M94" s="92"/>
      <c r="N94" s="293"/>
      <c r="S94" s="28"/>
      <c r="T94" s="28"/>
      <c r="U94" s="28"/>
      <c r="V94" s="28"/>
    </row>
    <row r="95" spans="1:22" hidden="1" outlineLevel="2">
      <c r="A95" s="79"/>
      <c r="B95" s="338"/>
      <c r="C95" s="321"/>
      <c r="D95" s="38" t="str">
        <f>'BNB-System'!D85</f>
        <v>Subjektives Sicherheitsempfinden und Schutz vor Übergriffen</v>
      </c>
      <c r="E95" s="39">
        <f>'BNB-System'!E85</f>
        <v>50</v>
      </c>
      <c r="F95" s="262"/>
      <c r="G95" s="263"/>
      <c r="H95" s="239"/>
      <c r="I95" s="223"/>
      <c r="J95" s="224"/>
      <c r="K95" s="192"/>
      <c r="L95" s="192"/>
      <c r="M95" s="92"/>
      <c r="N95" s="293"/>
      <c r="S95" s="28"/>
      <c r="T95" s="28"/>
      <c r="U95" s="28"/>
      <c r="V95" s="28"/>
    </row>
    <row r="96" spans="1:22" ht="24.75" hidden="1" outlineLevel="2" thickBot="1">
      <c r="A96" s="79"/>
      <c r="B96" s="339"/>
      <c r="C96" s="322"/>
      <c r="D96" s="40" t="str">
        <f>'BNB-System'!D86</f>
        <v>Reduktion des Schadensausmaßes im Fall von Schadensereignissen</v>
      </c>
      <c r="E96" s="41">
        <f>'BNB-System'!E86</f>
        <v>50</v>
      </c>
      <c r="F96" s="264"/>
      <c r="G96" s="265"/>
      <c r="H96" s="240"/>
      <c r="I96" s="225"/>
      <c r="J96" s="226"/>
      <c r="K96" s="193"/>
      <c r="L96" s="193"/>
      <c r="M96" s="92"/>
      <c r="N96" s="293"/>
      <c r="S96" s="28"/>
      <c r="T96" s="28"/>
      <c r="U96" s="28"/>
      <c r="V96" s="28"/>
    </row>
    <row r="97" spans="2:22" ht="15" thickBot="1">
      <c r="B97" s="365"/>
      <c r="C97" s="320"/>
      <c r="D97" s="75" t="str">
        <f>'BNB-System'!C87</f>
        <v>Funktionalität</v>
      </c>
      <c r="E97" s="76"/>
      <c r="F97" s="76"/>
      <c r="G97" s="76"/>
      <c r="H97" s="156"/>
      <c r="I97" s="157"/>
      <c r="J97" s="157"/>
      <c r="K97" s="91"/>
      <c r="L97" s="91"/>
      <c r="M97" s="92"/>
      <c r="N97" s="293"/>
      <c r="S97" s="28"/>
      <c r="T97" s="28"/>
      <c r="U97" s="28"/>
      <c r="V97" s="28"/>
    </row>
    <row r="98" spans="2:22">
      <c r="B98" s="336" t="str">
        <f>'BNB-System'!B88</f>
        <v>BN_2011</v>
      </c>
      <c r="C98" s="307" t="str">
        <f>'BNB-System'!C88</f>
        <v xml:space="preserve"> 3.2.1</v>
      </c>
      <c r="D98" s="25" t="str">
        <f>'BNB-System'!D88</f>
        <v>Barrierefreiheit</v>
      </c>
      <c r="E98" s="26">
        <f>'BNB-System'!E88</f>
        <v>100</v>
      </c>
      <c r="F98" s="252"/>
      <c r="G98" s="253"/>
      <c r="H98" s="246"/>
      <c r="I98" s="235"/>
      <c r="J98" s="236"/>
      <c r="K98" s="190">
        <f>'BNB-System'!G88</f>
        <v>1.607142857142857E-2</v>
      </c>
      <c r="L98" s="190">
        <f>IF(ISNUMBER(H98*'BNB-System'!G88/100),H98*'BNB-System'!G88/100,0)</f>
        <v>0</v>
      </c>
      <c r="M98" s="92"/>
      <c r="N98" s="293"/>
      <c r="S98" s="28"/>
      <c r="T98" s="28"/>
      <c r="U98" s="28"/>
      <c r="V98" s="28"/>
    </row>
    <row r="99" spans="2:22">
      <c r="B99" s="334" t="str">
        <f>'BNB-System'!B89</f>
        <v>BN_2011</v>
      </c>
      <c r="C99" s="305" t="str">
        <f>'BNB-System'!C89</f>
        <v xml:space="preserve"> 3.2.2</v>
      </c>
      <c r="D99" s="29" t="str">
        <f>'BNB-System'!D89</f>
        <v>Flächeneffizienz</v>
      </c>
      <c r="E99" s="30">
        <f>'BNB-System'!E89</f>
        <v>100</v>
      </c>
      <c r="F99" s="254"/>
      <c r="G99" s="255"/>
      <c r="H99" s="246"/>
      <c r="I99" s="203"/>
      <c r="J99" s="204"/>
      <c r="K99" s="191">
        <f>'BNB-System'!G89</f>
        <v>8.0357142857142849E-3</v>
      </c>
      <c r="L99" s="191">
        <f>IF(ISNUMBER(H99*'BNB-System'!G89/100),H99*'BNB-System'!G89/100,0)</f>
        <v>0</v>
      </c>
      <c r="M99" s="92"/>
      <c r="N99" s="293"/>
      <c r="S99" s="28"/>
      <c r="T99" s="28"/>
      <c r="U99" s="28"/>
      <c r="V99" s="28"/>
    </row>
    <row r="100" spans="2:22" collapsed="1">
      <c r="B100" s="337" t="str">
        <f>'BNB-System'!B90</f>
        <v>BK</v>
      </c>
      <c r="C100" s="308" t="str">
        <f>'BNB-System'!C90</f>
        <v xml:space="preserve"> 3.2.3</v>
      </c>
      <c r="D100" s="35" t="str">
        <f>'BNB-System'!D90</f>
        <v>Umnutzungsfähigkeit</v>
      </c>
      <c r="E100" s="36">
        <f>'BNB-System'!E90</f>
        <v>100</v>
      </c>
      <c r="F100" s="258"/>
      <c r="G100" s="259"/>
      <c r="H100" s="245">
        <f>IF(AND(ISNUMBER($H101),$H101&gt;=0),H101,IF(SUM(H102:H107)&gt;100,100,SUM(H102:H107)))</f>
        <v>0</v>
      </c>
      <c r="I100" s="207"/>
      <c r="J100" s="208"/>
      <c r="K100" s="185">
        <f>'BNB-System'!G90</f>
        <v>1.607142857142857E-2</v>
      </c>
      <c r="L100" s="185">
        <f>IF(ISNUMBER(H100*'BNB-System'!G90/100),H100*'BNB-System'!G90/100,0)</f>
        <v>0</v>
      </c>
      <c r="M100" s="92"/>
      <c r="N100" s="293"/>
      <c r="S100" s="28"/>
      <c r="T100" s="28"/>
      <c r="U100" s="28"/>
      <c r="V100" s="28"/>
    </row>
    <row r="101" spans="2:22" hidden="1" outlineLevel="1">
      <c r="B101" s="347"/>
      <c r="C101" s="309"/>
      <c r="D101" s="283" t="s">
        <v>155</v>
      </c>
      <c r="E101" s="37"/>
      <c r="F101" s="260"/>
      <c r="G101" s="261"/>
      <c r="H101" s="247"/>
      <c r="I101" s="209"/>
      <c r="J101" s="210"/>
      <c r="K101" s="184"/>
      <c r="L101" s="184"/>
      <c r="M101" s="92"/>
      <c r="N101" s="293"/>
      <c r="S101" s="28"/>
      <c r="T101" s="28"/>
      <c r="U101" s="28"/>
      <c r="V101" s="28"/>
    </row>
    <row r="102" spans="2:22" hidden="1" outlineLevel="2">
      <c r="B102" s="338"/>
      <c r="C102" s="309"/>
      <c r="D102" s="38" t="str">
        <f>'BNB-System'!D91</f>
        <v>Lichte Raumhöhe</v>
      </c>
      <c r="E102" s="39">
        <f>'BNB-System'!E91</f>
        <v>15</v>
      </c>
      <c r="F102" s="262"/>
      <c r="G102" s="263"/>
      <c r="H102" s="239"/>
      <c r="I102" s="223"/>
      <c r="J102" s="224"/>
      <c r="K102" s="192"/>
      <c r="L102" s="192"/>
      <c r="M102" s="92"/>
      <c r="N102" s="293"/>
      <c r="S102" s="28"/>
      <c r="T102" s="28"/>
      <c r="U102" s="28"/>
      <c r="V102" s="28"/>
    </row>
    <row r="103" spans="2:22" hidden="1" outlineLevel="2">
      <c r="B103" s="338"/>
      <c r="C103" s="309"/>
      <c r="D103" s="38" t="str">
        <f>'BNB-System'!D92</f>
        <v>Gebäudetiefe</v>
      </c>
      <c r="E103" s="39">
        <f>'BNB-System'!E92</f>
        <v>15</v>
      </c>
      <c r="F103" s="262"/>
      <c r="G103" s="263"/>
      <c r="H103" s="239"/>
      <c r="I103" s="223"/>
      <c r="J103" s="224"/>
      <c r="K103" s="192"/>
      <c r="L103" s="192"/>
      <c r="M103" s="92"/>
      <c r="N103" s="293"/>
      <c r="S103" s="28"/>
      <c r="T103" s="28"/>
      <c r="U103" s="28"/>
      <c r="V103" s="28"/>
    </row>
    <row r="104" spans="2:22" hidden="1" outlineLevel="2">
      <c r="B104" s="338"/>
      <c r="C104" s="309"/>
      <c r="D104" s="38" t="str">
        <f>'BNB-System'!D93</f>
        <v>Vertikale Erschließung</v>
      </c>
      <c r="E104" s="39">
        <f>'BNB-System'!E93</f>
        <v>15</v>
      </c>
      <c r="F104" s="262"/>
      <c r="G104" s="263"/>
      <c r="H104" s="239"/>
      <c r="I104" s="223"/>
      <c r="J104" s="224"/>
      <c r="K104" s="192"/>
      <c r="L104" s="192"/>
      <c r="M104" s="92"/>
      <c r="N104" s="293"/>
      <c r="S104" s="28"/>
      <c r="T104" s="28"/>
      <c r="U104" s="28"/>
      <c r="V104" s="28"/>
    </row>
    <row r="105" spans="2:22" hidden="1" outlineLevel="2">
      <c r="B105" s="338"/>
      <c r="C105" s="309"/>
      <c r="D105" s="38" t="str">
        <f>'BNB-System'!D94</f>
        <v>Grundrisse</v>
      </c>
      <c r="E105" s="39">
        <f>'BNB-System'!E94</f>
        <v>25</v>
      </c>
      <c r="F105" s="262"/>
      <c r="G105" s="263"/>
      <c r="H105" s="239"/>
      <c r="I105" s="223"/>
      <c r="J105" s="224"/>
      <c r="K105" s="192"/>
      <c r="L105" s="192"/>
      <c r="M105" s="92"/>
      <c r="N105" s="293"/>
      <c r="S105" s="28"/>
      <c r="T105" s="28"/>
      <c r="U105" s="28"/>
      <c r="V105" s="28"/>
    </row>
    <row r="106" spans="2:22" hidden="1" outlineLevel="2">
      <c r="B106" s="338"/>
      <c r="C106" s="309"/>
      <c r="D106" s="38" t="str">
        <f>'BNB-System'!D95</f>
        <v>Konstruktion</v>
      </c>
      <c r="E106" s="39">
        <f>'BNB-System'!E95</f>
        <v>20</v>
      </c>
      <c r="F106" s="262"/>
      <c r="G106" s="263"/>
      <c r="H106" s="239"/>
      <c r="I106" s="223"/>
      <c r="J106" s="224"/>
      <c r="K106" s="192"/>
      <c r="L106" s="192"/>
      <c r="M106" s="92"/>
      <c r="N106" s="293"/>
      <c r="S106" s="28"/>
      <c r="T106" s="28"/>
      <c r="U106" s="28"/>
      <c r="V106" s="28"/>
    </row>
    <row r="107" spans="2:22" hidden="1" outlineLevel="2">
      <c r="B107" s="339"/>
      <c r="C107" s="310"/>
      <c r="D107" s="40" t="str">
        <f>'BNB-System'!D96</f>
        <v>Technische Ausstattung</v>
      </c>
      <c r="E107" s="41">
        <f>'BNB-System'!E96</f>
        <v>10</v>
      </c>
      <c r="F107" s="264"/>
      <c r="G107" s="265"/>
      <c r="H107" s="240"/>
      <c r="I107" s="225"/>
      <c r="J107" s="226"/>
      <c r="K107" s="193"/>
      <c r="L107" s="193"/>
      <c r="M107" s="92"/>
      <c r="N107" s="293"/>
      <c r="S107" s="28"/>
      <c r="T107" s="28"/>
      <c r="U107" s="28"/>
      <c r="V107" s="28"/>
    </row>
    <row r="108" spans="2:22" collapsed="1">
      <c r="B108" s="337" t="str">
        <f>'BNB-System'!B97</f>
        <v>BN_2011</v>
      </c>
      <c r="C108" s="308" t="str">
        <f>'BNB-System'!C97</f>
        <v xml:space="preserve"> 3.2.4</v>
      </c>
      <c r="D108" s="35" t="str">
        <f>'BNB-System'!D97</f>
        <v>Zugänglichkeit</v>
      </c>
      <c r="E108" s="36">
        <f>'BNB-System'!E97</f>
        <v>100</v>
      </c>
      <c r="F108" s="258"/>
      <c r="G108" s="259"/>
      <c r="H108" s="245">
        <f>IF(AND(ISNUMBER($H109),$H109&gt;=0),H109,IF(SUM(H110:H114)&gt;100,100,SUM(H110:H114)))</f>
        <v>0</v>
      </c>
      <c r="I108" s="207"/>
      <c r="J108" s="208"/>
      <c r="K108" s="185">
        <f>'BNB-System'!G97</f>
        <v>1.607142857142857E-2</v>
      </c>
      <c r="L108" s="185">
        <f>IF(ISNUMBER(H108*'BNB-System'!G97/100),H108*'BNB-System'!G97/100,0)</f>
        <v>0</v>
      </c>
      <c r="M108" s="92"/>
      <c r="N108" s="293"/>
      <c r="S108" s="28"/>
      <c r="T108" s="28"/>
      <c r="U108" s="28"/>
      <c r="V108" s="28"/>
    </row>
    <row r="109" spans="2:22" hidden="1" outlineLevel="1">
      <c r="B109" s="347"/>
      <c r="C109" s="309"/>
      <c r="D109" s="283" t="s">
        <v>155</v>
      </c>
      <c r="E109" s="37"/>
      <c r="F109" s="260"/>
      <c r="G109" s="261"/>
      <c r="H109" s="247"/>
      <c r="I109" s="209"/>
      <c r="J109" s="210"/>
      <c r="K109" s="184"/>
      <c r="L109" s="184"/>
      <c r="M109" s="92"/>
      <c r="N109" s="293"/>
      <c r="S109" s="28"/>
      <c r="T109" s="28"/>
      <c r="U109" s="28"/>
      <c r="V109" s="28"/>
    </row>
    <row r="110" spans="2:22" hidden="1" outlineLevel="2">
      <c r="B110" s="338"/>
      <c r="C110" s="323"/>
      <c r="D110" s="38" t="str">
        <f>'BNB-System'!D98</f>
        <v>Grundsätzliche Zugänglichkeit des Gebäudes</v>
      </c>
      <c r="E110" s="39">
        <f>'BNB-System'!E98</f>
        <v>25</v>
      </c>
      <c r="F110" s="262"/>
      <c r="G110" s="263"/>
      <c r="H110" s="239"/>
      <c r="I110" s="211"/>
      <c r="J110" s="212"/>
      <c r="K110" s="187"/>
      <c r="L110" s="187"/>
      <c r="M110" s="92"/>
      <c r="N110" s="293"/>
      <c r="S110" s="28"/>
      <c r="T110" s="28"/>
      <c r="U110" s="28"/>
      <c r="V110" s="28"/>
    </row>
    <row r="111" spans="2:22" hidden="1" outlineLevel="2">
      <c r="B111" s="338"/>
      <c r="C111" s="323"/>
      <c r="D111" s="38" t="str">
        <f>'BNB-System'!D99</f>
        <v>Öffnung der Außenanlagen für die Öffentlichkeit</v>
      </c>
      <c r="E111" s="39">
        <f>'BNB-System'!E99</f>
        <v>25</v>
      </c>
      <c r="F111" s="262"/>
      <c r="G111" s="263"/>
      <c r="H111" s="239"/>
      <c r="I111" s="211"/>
      <c r="J111" s="212"/>
      <c r="K111" s="187"/>
      <c r="L111" s="187"/>
      <c r="M111" s="92"/>
      <c r="N111" s="293"/>
      <c r="S111" s="28"/>
      <c r="T111" s="28"/>
      <c r="U111" s="28"/>
      <c r="V111" s="28"/>
    </row>
    <row r="112" spans="2:22" hidden="1" outlineLevel="2">
      <c r="B112" s="338"/>
      <c r="C112" s="323"/>
      <c r="D112" s="38" t="str">
        <f>'BNB-System'!D100</f>
        <v>Öffnung gebäudeinterner Einrichtungen für die Öffentlichkeit</v>
      </c>
      <c r="E112" s="39">
        <f>'BNB-System'!E100</f>
        <v>25</v>
      </c>
      <c r="F112" s="262"/>
      <c r="G112" s="263"/>
      <c r="H112" s="239"/>
      <c r="I112" s="211"/>
      <c r="J112" s="212"/>
      <c r="K112" s="187"/>
      <c r="L112" s="187"/>
      <c r="M112" s="92"/>
      <c r="N112" s="293"/>
      <c r="S112" s="28"/>
      <c r="T112" s="28"/>
      <c r="U112" s="28"/>
      <c r="V112" s="28"/>
    </row>
    <row r="113" spans="2:22" hidden="1" outlineLevel="2">
      <c r="B113" s="338"/>
      <c r="C113" s="323"/>
      <c r="D113" s="38" t="str">
        <f>'BNB-System'!D101</f>
        <v xml:space="preserve">Möglichkeit der Anmietung von Räumlichkeiten </v>
      </c>
      <c r="E113" s="39">
        <f>'BNB-System'!E101</f>
        <v>15</v>
      </c>
      <c r="F113" s="262"/>
      <c r="G113" s="263"/>
      <c r="H113" s="239"/>
      <c r="I113" s="211"/>
      <c r="J113" s="212"/>
      <c r="K113" s="187"/>
      <c r="L113" s="187"/>
      <c r="M113" s="92"/>
      <c r="N113" s="293"/>
      <c r="S113" s="28"/>
      <c r="T113" s="28"/>
      <c r="U113" s="28"/>
      <c r="V113" s="28"/>
    </row>
    <row r="114" spans="2:22" hidden="1" outlineLevel="2">
      <c r="B114" s="339"/>
      <c r="C114" s="324"/>
      <c r="D114" s="40" t="str">
        <f>'BNB-System'!D102</f>
        <v>Nutzungsvielfalt der öffentlich zugänglichen Bereiche</v>
      </c>
      <c r="E114" s="41">
        <f>'BNB-System'!E102</f>
        <v>10</v>
      </c>
      <c r="F114" s="264"/>
      <c r="G114" s="265"/>
      <c r="H114" s="240"/>
      <c r="I114" s="213"/>
      <c r="J114" s="214"/>
      <c r="K114" s="427"/>
      <c r="L114" s="427"/>
      <c r="M114" s="92"/>
      <c r="N114" s="293"/>
      <c r="S114" s="28"/>
      <c r="T114" s="28"/>
      <c r="U114" s="28"/>
      <c r="V114" s="28"/>
    </row>
    <row r="115" spans="2:22" ht="15" collapsed="1" thickBot="1">
      <c r="B115" s="337" t="str">
        <f>'BNB-System'!B103</f>
        <v>BN_2011</v>
      </c>
      <c r="C115" s="308" t="str">
        <f>'BNB-System'!C103</f>
        <v xml:space="preserve"> 3.2.5</v>
      </c>
      <c r="D115" s="35" t="str">
        <f>'BNB-System'!D103</f>
        <v>Fahrradkomfort</v>
      </c>
      <c r="E115" s="36">
        <f>'BNB-System'!E103</f>
        <v>100</v>
      </c>
      <c r="F115" s="258"/>
      <c r="G115" s="259"/>
      <c r="H115" s="245">
        <f>IF(AND(ISNUMBER($H116),$H116&gt;=0),H116,IF(SUM(H117:H118)&gt;100,100,SUM(H117:H118)))</f>
        <v>0</v>
      </c>
      <c r="I115" s="207"/>
      <c r="J115" s="208"/>
      <c r="K115" s="185">
        <f>'BNB-System'!G103</f>
        <v>8.0357142857142849E-3</v>
      </c>
      <c r="L115" s="185">
        <f>IF(ISNUMBER(H115*'BNB-System'!G103/100),H115*'BNB-System'!G103/100,0)</f>
        <v>0</v>
      </c>
      <c r="M115" s="92"/>
      <c r="N115" s="293"/>
      <c r="S115" s="28"/>
      <c r="T115" s="28"/>
      <c r="U115" s="28"/>
      <c r="V115" s="28"/>
    </row>
    <row r="116" spans="2:22" hidden="1" outlineLevel="1">
      <c r="B116" s="347"/>
      <c r="C116" s="309"/>
      <c r="D116" s="283" t="s">
        <v>155</v>
      </c>
      <c r="E116" s="37"/>
      <c r="F116" s="260"/>
      <c r="G116" s="261"/>
      <c r="H116" s="247"/>
      <c r="I116" s="209"/>
      <c r="J116" s="210"/>
      <c r="K116" s="184"/>
      <c r="L116" s="184"/>
      <c r="M116" s="92"/>
      <c r="N116" s="293"/>
      <c r="S116" s="28"/>
      <c r="T116" s="28"/>
      <c r="U116" s="28"/>
      <c r="V116" s="28"/>
    </row>
    <row r="117" spans="2:22" hidden="1" outlineLevel="2">
      <c r="B117" s="338"/>
      <c r="C117" s="321"/>
      <c r="D117" s="38" t="str">
        <f>'BNB-System'!D104</f>
        <v>Anzahl der Fahrradstellplätze</v>
      </c>
      <c r="E117" s="39">
        <f>'BNB-System'!E104</f>
        <v>50</v>
      </c>
      <c r="F117" s="262"/>
      <c r="G117" s="263"/>
      <c r="H117" s="239"/>
      <c r="I117" s="223"/>
      <c r="J117" s="224"/>
      <c r="K117" s="192"/>
      <c r="L117" s="192"/>
      <c r="M117" s="92"/>
      <c r="N117" s="293"/>
      <c r="S117" s="28"/>
      <c r="T117" s="28"/>
      <c r="U117" s="28"/>
      <c r="V117" s="28"/>
    </row>
    <row r="118" spans="2:22" ht="15" hidden="1" outlineLevel="2" thickBot="1">
      <c r="B118" s="338"/>
      <c r="C118" s="321"/>
      <c r="D118" s="84" t="str">
        <f>'BNB-System'!D105</f>
        <v>Qualitative Anfoorderungen</v>
      </c>
      <c r="E118" s="90">
        <f>'BNB-System'!E105</f>
        <v>50</v>
      </c>
      <c r="F118" s="275"/>
      <c r="G118" s="276"/>
      <c r="H118" s="241"/>
      <c r="I118" s="233"/>
      <c r="J118" s="234"/>
      <c r="K118" s="194"/>
      <c r="L118" s="194"/>
      <c r="M118" s="92"/>
      <c r="N118" s="293"/>
      <c r="S118" s="28"/>
      <c r="T118" s="28"/>
      <c r="U118" s="28"/>
      <c r="V118" s="28"/>
    </row>
    <row r="119" spans="2:22" ht="15" thickBot="1">
      <c r="B119" s="365"/>
      <c r="C119" s="320"/>
      <c r="D119" s="75" t="str">
        <f>'BNB-System'!C106</f>
        <v>Sicherung der Gestaltungsqualität</v>
      </c>
      <c r="E119" s="76"/>
      <c r="F119" s="76"/>
      <c r="G119" s="76"/>
      <c r="H119" s="156"/>
      <c r="I119" s="157"/>
      <c r="J119" s="157"/>
      <c r="K119" s="91"/>
      <c r="L119" s="91"/>
      <c r="M119" s="92"/>
      <c r="N119" s="293"/>
      <c r="S119" s="28"/>
      <c r="T119" s="28"/>
      <c r="U119" s="28"/>
      <c r="V119" s="28"/>
    </row>
    <row r="120" spans="2:22" collapsed="1">
      <c r="B120" s="338" t="str">
        <f>'BNB-System'!B107</f>
        <v>BK</v>
      </c>
      <c r="C120" s="309" t="str">
        <f>'BNB-System'!C107</f>
        <v xml:space="preserve"> 3.3.1</v>
      </c>
      <c r="D120" s="93" t="str">
        <f>'BNB-System'!D107</f>
        <v>Gestalterische und städtebauliche Qualität</v>
      </c>
      <c r="E120" s="94">
        <f>'BNB-System'!E107</f>
        <v>100</v>
      </c>
      <c r="F120" s="268"/>
      <c r="G120" s="277"/>
      <c r="H120" s="245">
        <f>IF(AND(ISNUMBER($H121),$H121&gt;=0),H121,IF(SUM(H122:H129)&gt;100,100,SUM(H122:H129)))</f>
        <v>0</v>
      </c>
      <c r="I120" s="215"/>
      <c r="J120" s="216"/>
      <c r="K120" s="183">
        <f>'BNB-System'!G107</f>
        <v>2.4107142857142855E-2</v>
      </c>
      <c r="L120" s="183">
        <f>IF(ISNUMBER(H120*'BNB-System'!G107/100),H120*'BNB-System'!G107/100,0)</f>
        <v>0</v>
      </c>
      <c r="M120" s="92"/>
      <c r="N120" s="293"/>
      <c r="S120" s="28"/>
      <c r="T120" s="28"/>
      <c r="U120" s="28"/>
      <c r="V120" s="28"/>
    </row>
    <row r="121" spans="2:22" hidden="1" outlineLevel="1">
      <c r="B121" s="347"/>
      <c r="C121" s="309"/>
      <c r="D121" s="283" t="s">
        <v>155</v>
      </c>
      <c r="E121" s="37"/>
      <c r="F121" s="260"/>
      <c r="G121" s="261"/>
      <c r="H121" s="247"/>
      <c r="I121" s="209"/>
      <c r="J121" s="210"/>
      <c r="K121" s="184"/>
      <c r="L121" s="184"/>
      <c r="M121" s="92"/>
      <c r="N121" s="293"/>
      <c r="S121" s="28"/>
      <c r="T121" s="28"/>
      <c r="U121" s="28"/>
      <c r="V121" s="28"/>
    </row>
    <row r="122" spans="2:22" ht="24" hidden="1" outlineLevel="2">
      <c r="B122" s="338"/>
      <c r="C122" s="323"/>
      <c r="D122" s="38" t="str">
        <f>'BNB-System'!D108</f>
        <v>Fortentwicklung der gestalterischen und städtebaulichen Qualität des Bestandsgebäudes</v>
      </c>
      <c r="E122" s="39">
        <f>'BNB-System'!E108</f>
        <v>40</v>
      </c>
      <c r="F122" s="262"/>
      <c r="G122" s="263"/>
      <c r="H122" s="239"/>
      <c r="I122" s="211"/>
      <c r="J122" s="212"/>
      <c r="K122" s="187"/>
      <c r="L122" s="187"/>
      <c r="M122" s="92"/>
      <c r="N122" s="293"/>
      <c r="S122" s="28"/>
      <c r="T122" s="28"/>
      <c r="U122" s="28"/>
      <c r="V122" s="28"/>
    </row>
    <row r="123" spans="2:22" hidden="1" outlineLevel="2">
      <c r="B123" s="338"/>
      <c r="C123" s="323"/>
      <c r="D123" s="38" t="str">
        <f>'BNB-System'!D109</f>
        <v>Wettbewerbsverfahren</v>
      </c>
      <c r="E123" s="39">
        <f>'BNB-System'!E109</f>
        <v>35</v>
      </c>
      <c r="F123" s="262"/>
      <c r="G123" s="263"/>
      <c r="H123" s="239"/>
      <c r="I123" s="211"/>
      <c r="J123" s="212"/>
      <c r="K123" s="187"/>
      <c r="L123" s="187"/>
      <c r="M123" s="92"/>
      <c r="N123" s="293"/>
      <c r="S123" s="28"/>
      <c r="T123" s="28"/>
      <c r="U123" s="28"/>
      <c r="V123" s="28"/>
    </row>
    <row r="124" spans="2:22" hidden="1" outlineLevel="2">
      <c r="B124" s="338"/>
      <c r="C124" s="323"/>
      <c r="D124" s="38" t="str">
        <f>'BNB-System'!D110</f>
        <v>Ausführung des Entwurfs eines der Preisträger</v>
      </c>
      <c r="E124" s="39">
        <f>'BNB-System'!E110</f>
        <v>20</v>
      </c>
      <c r="F124" s="262"/>
      <c r="G124" s="263"/>
      <c r="H124" s="239"/>
      <c r="I124" s="211"/>
      <c r="J124" s="212"/>
      <c r="K124" s="187"/>
      <c r="L124" s="187"/>
      <c r="M124" s="92"/>
      <c r="N124" s="293"/>
      <c r="S124" s="28"/>
      <c r="T124" s="28"/>
      <c r="U124" s="28"/>
      <c r="V124" s="28"/>
    </row>
    <row r="125" spans="2:22" hidden="1" outlineLevel="2">
      <c r="B125" s="338"/>
      <c r="C125" s="323"/>
      <c r="D125" s="84" t="str">
        <f>'BNB-System'!D111</f>
        <v>Beauftragung des Planungsteams</v>
      </c>
      <c r="E125" s="85">
        <f>'BNB-System'!E111</f>
        <v>5</v>
      </c>
      <c r="F125" s="269"/>
      <c r="G125" s="270"/>
      <c r="H125" s="241"/>
      <c r="I125" s="237"/>
      <c r="J125" s="238"/>
      <c r="K125" s="187"/>
      <c r="L125" s="187"/>
      <c r="M125" s="92"/>
      <c r="N125" s="293"/>
      <c r="S125" s="28"/>
      <c r="T125" s="28"/>
      <c r="U125" s="28"/>
      <c r="V125" s="28"/>
    </row>
    <row r="126" spans="2:22" hidden="1" outlineLevel="2">
      <c r="B126" s="338"/>
      <c r="C126" s="323"/>
      <c r="D126" s="84" t="str">
        <f>'BNB-System'!D112</f>
        <v>Auszeichnung mit einem Architekturpreis</v>
      </c>
      <c r="E126" s="85">
        <f>'BNB-System'!E112</f>
        <v>60</v>
      </c>
      <c r="F126" s="269"/>
      <c r="G126" s="270"/>
      <c r="H126" s="241"/>
      <c r="I126" s="237"/>
      <c r="J126" s="238"/>
      <c r="K126" s="187"/>
      <c r="L126" s="187"/>
      <c r="M126" s="92"/>
      <c r="N126" s="293"/>
      <c r="S126" s="28"/>
      <c r="T126" s="28"/>
      <c r="U126" s="28"/>
      <c r="V126" s="28"/>
    </row>
    <row r="127" spans="2:22" hidden="1" outlineLevel="2">
      <c r="B127" s="338"/>
      <c r="C127" s="323"/>
      <c r="D127" s="84" t="str">
        <f>'BNB-System'!D113</f>
        <v>Unabhängiges Expertengremium</v>
      </c>
      <c r="E127" s="85">
        <f>'BNB-System'!E113</f>
        <v>40</v>
      </c>
      <c r="F127" s="269"/>
      <c r="G127" s="270"/>
      <c r="H127" s="241"/>
      <c r="I127" s="237"/>
      <c r="J127" s="238"/>
      <c r="K127" s="187"/>
      <c r="L127" s="187"/>
      <c r="M127" s="92"/>
      <c r="N127" s="293"/>
      <c r="S127" s="28"/>
      <c r="T127" s="28"/>
      <c r="U127" s="28"/>
      <c r="V127" s="28"/>
    </row>
    <row r="128" spans="2:22" hidden="1" outlineLevel="2">
      <c r="B128" s="338"/>
      <c r="C128" s="323"/>
      <c r="D128" s="84" t="str">
        <f>'BNB-System'!D114</f>
        <v>Sonderfall Mindestanforderung</v>
      </c>
      <c r="E128" s="85">
        <f>'BNB-System'!E114</f>
        <v>5</v>
      </c>
      <c r="F128" s="269"/>
      <c r="G128" s="270"/>
      <c r="H128" s="241"/>
      <c r="I128" s="237"/>
      <c r="J128" s="238"/>
      <c r="K128" s="187"/>
      <c r="L128" s="187"/>
      <c r="M128" s="92"/>
      <c r="N128" s="293"/>
      <c r="S128" s="28"/>
      <c r="T128" s="28"/>
      <c r="U128" s="28"/>
      <c r="V128" s="28"/>
    </row>
    <row r="129" spans="2:22" hidden="1" outlineLevel="2">
      <c r="B129" s="339"/>
      <c r="C129" s="324"/>
      <c r="D129" s="84" t="str">
        <f>'BNB-System'!D115</f>
        <v>Denkmalpflege und Denkmalschutz</v>
      </c>
      <c r="E129" s="85">
        <f>'BNB-System'!E115</f>
        <v>100</v>
      </c>
      <c r="F129" s="269"/>
      <c r="G129" s="270"/>
      <c r="H129" s="241"/>
      <c r="I129" s="237"/>
      <c r="J129" s="238"/>
      <c r="K129" s="187"/>
      <c r="L129" s="187"/>
      <c r="M129" s="92"/>
      <c r="N129" s="293"/>
      <c r="S129" s="28"/>
      <c r="T129" s="28"/>
      <c r="U129" s="28"/>
      <c r="V129" s="28"/>
    </row>
    <row r="130" spans="2:22" ht="15" collapsed="1" thickBot="1">
      <c r="B130" s="337" t="str">
        <f>'BNB-System'!B116</f>
        <v>BK</v>
      </c>
      <c r="C130" s="308" t="str">
        <f>'BNB-System'!C116</f>
        <v xml:space="preserve"> 3.3.2</v>
      </c>
      <c r="D130" s="35" t="str">
        <f>'BNB-System'!D116</f>
        <v xml:space="preserve">Kunst am Bau </v>
      </c>
      <c r="E130" s="36">
        <f>'BNB-System'!E116</f>
        <v>100</v>
      </c>
      <c r="F130" s="258"/>
      <c r="G130" s="259"/>
      <c r="H130" s="245">
        <f>IF(AND(ISNUMBER($H131),$H131&gt;=0),H131,IF(SUM(H132:H135)&gt;100,100,SUM(H132:H135)))</f>
        <v>0</v>
      </c>
      <c r="I130" s="207"/>
      <c r="J130" s="208"/>
      <c r="K130" s="185">
        <f>'BNB-System'!G116</f>
        <v>8.0357142857142849E-3</v>
      </c>
      <c r="L130" s="185">
        <f>IF(ISNUMBER(H130*'BNB-System'!G116/100),H130*'BNB-System'!G116/100,0)</f>
        <v>0</v>
      </c>
      <c r="M130" s="92"/>
      <c r="N130" s="293"/>
      <c r="S130" s="28"/>
      <c r="T130" s="28"/>
      <c r="U130" s="28"/>
      <c r="V130" s="28"/>
    </row>
    <row r="131" spans="2:22" hidden="1" outlineLevel="1">
      <c r="B131" s="347"/>
      <c r="C131" s="309"/>
      <c r="D131" s="283" t="s">
        <v>155</v>
      </c>
      <c r="E131" s="37"/>
      <c r="F131" s="260"/>
      <c r="G131" s="261"/>
      <c r="H131" s="247"/>
      <c r="I131" s="209"/>
      <c r="J131" s="210"/>
      <c r="K131" s="184"/>
      <c r="L131" s="184"/>
      <c r="M131" s="92"/>
      <c r="N131" s="293"/>
      <c r="S131" s="28"/>
      <c r="T131" s="28"/>
      <c r="U131" s="28"/>
      <c r="V131" s="28"/>
    </row>
    <row r="132" spans="2:22" hidden="1" outlineLevel="2">
      <c r="B132" s="338"/>
      <c r="C132" s="321"/>
      <c r="D132" s="38" t="str">
        <f>'BNB-System'!D117</f>
        <v>Mindestanforderung</v>
      </c>
      <c r="E132" s="39">
        <f>'BNB-System'!E117</f>
        <v>10</v>
      </c>
      <c r="F132" s="262"/>
      <c r="G132" s="263"/>
      <c r="H132" s="239"/>
      <c r="I132" s="223"/>
      <c r="J132" s="224"/>
      <c r="K132" s="188"/>
      <c r="L132" s="188"/>
      <c r="M132" s="92"/>
      <c r="N132" s="293"/>
      <c r="S132" s="28"/>
      <c r="T132" s="28"/>
      <c r="U132" s="28"/>
      <c r="V132" s="28"/>
    </row>
    <row r="133" spans="2:22" hidden="1" outlineLevel="2">
      <c r="B133" s="338"/>
      <c r="C133" s="321"/>
      <c r="D133" s="38" t="str">
        <f>'BNB-System'!D118</f>
        <v>Bereitstellung von Mitteln im Rahmen der Bauaufgabe</v>
      </c>
      <c r="E133" s="39">
        <f>'BNB-System'!E118</f>
        <v>30</v>
      </c>
      <c r="F133" s="262"/>
      <c r="G133" s="263"/>
      <c r="H133" s="239"/>
      <c r="I133" s="223"/>
      <c r="J133" s="224"/>
      <c r="K133" s="188"/>
      <c r="L133" s="188"/>
      <c r="M133" s="92"/>
      <c r="N133" s="293"/>
      <c r="S133" s="28"/>
      <c r="T133" s="28"/>
      <c r="U133" s="28"/>
      <c r="V133" s="28"/>
    </row>
    <row r="134" spans="2:22" hidden="1" outlineLevel="2">
      <c r="B134" s="338"/>
      <c r="C134" s="321"/>
      <c r="D134" s="38" t="str">
        <f>'BNB-System'!D119</f>
        <v>Umsetzung des BMVBS-Leitfadens Kunst am Bau</v>
      </c>
      <c r="E134" s="39">
        <f>'BNB-System'!E119</f>
        <v>40</v>
      </c>
      <c r="F134" s="262"/>
      <c r="G134" s="263"/>
      <c r="H134" s="239"/>
      <c r="I134" s="223"/>
      <c r="J134" s="224"/>
      <c r="K134" s="188"/>
      <c r="L134" s="188"/>
      <c r="M134" s="92"/>
      <c r="N134" s="293"/>
      <c r="S134" s="28"/>
      <c r="T134" s="28"/>
      <c r="U134" s="28"/>
      <c r="V134" s="28"/>
    </row>
    <row r="135" spans="2:22" ht="15" hidden="1" outlineLevel="2" thickBot="1">
      <c r="B135" s="338"/>
      <c r="C135" s="315"/>
      <c r="D135" s="95" t="str">
        <f>'BNB-System'!D120</f>
        <v>Öffentlichkeitsarbeit, Rezeption  der Kunst am Bau</v>
      </c>
      <c r="E135" s="90">
        <f>'BNB-System'!E120</f>
        <v>20</v>
      </c>
      <c r="F135" s="275"/>
      <c r="G135" s="276"/>
      <c r="H135" s="244"/>
      <c r="I135" s="233"/>
      <c r="J135" s="234"/>
      <c r="K135" s="189"/>
      <c r="L135" s="189"/>
      <c r="M135" s="92"/>
      <c r="N135" s="293"/>
      <c r="S135" s="28"/>
      <c r="T135" s="28"/>
      <c r="U135" s="28"/>
      <c r="V135" s="28"/>
    </row>
    <row r="136" spans="2:22" ht="6" customHeight="1" thickBot="1">
      <c r="B136" s="367"/>
      <c r="C136" s="325"/>
      <c r="D136" s="96"/>
      <c r="E136" s="97"/>
      <c r="F136" s="97"/>
      <c r="G136" s="97"/>
      <c r="H136" s="158"/>
      <c r="I136" s="159"/>
      <c r="J136" s="159"/>
      <c r="K136" s="98"/>
      <c r="L136" s="98"/>
      <c r="M136" s="99"/>
      <c r="N136" s="293"/>
      <c r="S136" s="28"/>
      <c r="T136" s="28"/>
      <c r="U136" s="28"/>
      <c r="V136" s="28"/>
    </row>
    <row r="137" spans="2:22" ht="16.5" thickBot="1">
      <c r="B137" s="368"/>
      <c r="C137" s="326" t="str">
        <f>'BNB-System'!B122</f>
        <v>Technische Qualität</v>
      </c>
      <c r="D137" s="100"/>
      <c r="E137" s="101"/>
      <c r="F137" s="101"/>
      <c r="G137" s="101"/>
      <c r="H137" s="101"/>
      <c r="I137" s="160"/>
      <c r="J137" s="160"/>
      <c r="K137" s="102">
        <f>K140+K146+K154+K165</f>
        <v>0.22500000000000001</v>
      </c>
      <c r="L137" s="161">
        <f>(L140+L146+L154+L165)</f>
        <v>0</v>
      </c>
      <c r="M137" s="103"/>
      <c r="N137" s="293"/>
      <c r="S137" s="28"/>
      <c r="T137" s="28"/>
      <c r="U137" s="28"/>
      <c r="V137" s="28"/>
    </row>
    <row r="138" spans="2:22" ht="6" customHeight="1" thickBot="1">
      <c r="B138" s="369"/>
      <c r="C138" s="327"/>
      <c r="D138" s="104"/>
      <c r="E138" s="105"/>
      <c r="F138" s="105"/>
      <c r="G138" s="105"/>
      <c r="H138" s="162"/>
      <c r="I138" s="163"/>
      <c r="J138" s="163"/>
      <c r="K138" s="106"/>
      <c r="L138" s="106"/>
      <c r="M138" s="103"/>
      <c r="N138" s="293"/>
      <c r="S138" s="28"/>
      <c r="T138" s="28"/>
      <c r="U138" s="28"/>
      <c r="V138" s="28"/>
    </row>
    <row r="139" spans="2:22" ht="15" thickBot="1">
      <c r="B139" s="343"/>
      <c r="C139" s="328"/>
      <c r="D139" s="107" t="str">
        <f>'BNB-System'!C124</f>
        <v>technische Ausführung</v>
      </c>
      <c r="E139" s="108"/>
      <c r="F139" s="108"/>
      <c r="G139" s="108"/>
      <c r="H139" s="164"/>
      <c r="I139" s="165"/>
      <c r="J139" s="165"/>
      <c r="K139" s="109"/>
      <c r="L139" s="109"/>
      <c r="M139" s="110"/>
      <c r="N139" s="293"/>
      <c r="S139" s="28"/>
      <c r="T139" s="28"/>
      <c r="U139" s="28"/>
      <c r="V139" s="28"/>
    </row>
    <row r="140" spans="2:22" collapsed="1">
      <c r="B140" s="338" t="str">
        <f>'BNB-System'!B125</f>
        <v>BN_2011</v>
      </c>
      <c r="C140" s="329" t="str">
        <f>'BNB-System'!C125</f>
        <v xml:space="preserve"> 4.1.1</v>
      </c>
      <c r="D140" s="93" t="str">
        <f>'BNB-System'!D125</f>
        <v xml:space="preserve">Schallschutz </v>
      </c>
      <c r="E140" s="94">
        <f>'BNB-System'!E125</f>
        <v>100</v>
      </c>
      <c r="F140" s="268"/>
      <c r="G140" s="277"/>
      <c r="H140" s="245">
        <f>IF(AND(ISNUMBER($H141),$H141&gt;=0),H141,IF(SUM(H142:H145)&gt;100,100,SUM(H142:H145)))</f>
        <v>0</v>
      </c>
      <c r="I140" s="215"/>
      <c r="J140" s="216"/>
      <c r="K140" s="183">
        <f>'BNB-System'!G125</f>
        <v>5.6250000000000001E-2</v>
      </c>
      <c r="L140" s="183">
        <f>IF(ISNUMBER(H140*'BNB-System'!G125/100),H140*'BNB-System'!G125/100,0)</f>
        <v>0</v>
      </c>
      <c r="M140" s="178"/>
      <c r="N140" s="293"/>
      <c r="S140" s="28"/>
      <c r="T140" s="28"/>
      <c r="U140" s="28"/>
      <c r="V140" s="28"/>
    </row>
    <row r="141" spans="2:22" hidden="1" outlineLevel="1">
      <c r="B141" s="347"/>
      <c r="C141" s="329"/>
      <c r="D141" s="283" t="s">
        <v>155</v>
      </c>
      <c r="E141" s="37"/>
      <c r="F141" s="260"/>
      <c r="G141" s="261"/>
      <c r="H141" s="247"/>
      <c r="I141" s="209"/>
      <c r="J141" s="210"/>
      <c r="K141" s="184"/>
      <c r="L141" s="184"/>
      <c r="M141" s="178"/>
      <c r="N141" s="293"/>
      <c r="S141" s="28"/>
      <c r="T141" s="28"/>
      <c r="U141" s="28"/>
      <c r="V141" s="28"/>
    </row>
    <row r="142" spans="2:22" hidden="1" outlineLevel="2">
      <c r="B142" s="338"/>
      <c r="C142" s="321"/>
      <c r="D142" s="38" t="str">
        <f>'BNB-System'!D126</f>
        <v>Luftschallschutz gegen Außenlärm</v>
      </c>
      <c r="E142" s="39">
        <f>'BNB-System'!E126</f>
        <v>20</v>
      </c>
      <c r="F142" s="262"/>
      <c r="G142" s="263"/>
      <c r="H142" s="239"/>
      <c r="I142" s="223"/>
      <c r="J142" s="224"/>
      <c r="K142" s="82"/>
      <c r="L142" s="82"/>
      <c r="M142" s="178"/>
      <c r="N142" s="293"/>
      <c r="S142" s="28"/>
      <c r="T142" s="28"/>
      <c r="U142" s="28"/>
      <c r="V142" s="28"/>
    </row>
    <row r="143" spans="2:22" ht="24" hidden="1" outlineLevel="2">
      <c r="B143" s="338"/>
      <c r="C143" s="321"/>
      <c r="D143" s="38" t="str">
        <f>'BNB-System'!D127</f>
        <v>Luftschallschutz gegenüber fremden Arbeitsräumen und eigenen Arbeitsbereichen</v>
      </c>
      <c r="E143" s="39">
        <f>'BNB-System'!E127</f>
        <v>30</v>
      </c>
      <c r="F143" s="262"/>
      <c r="G143" s="263"/>
      <c r="H143" s="239"/>
      <c r="I143" s="223"/>
      <c r="J143" s="224"/>
      <c r="K143" s="82"/>
      <c r="L143" s="82"/>
      <c r="M143" s="178"/>
      <c r="N143" s="293"/>
      <c r="S143" s="28"/>
      <c r="T143" s="28"/>
      <c r="U143" s="28"/>
      <c r="V143" s="28"/>
    </row>
    <row r="144" spans="2:22" ht="24" hidden="1" outlineLevel="2">
      <c r="B144" s="338"/>
      <c r="C144" s="321"/>
      <c r="D144" s="38" t="str">
        <f>'BNB-System'!D128</f>
        <v>Trittschallschutz gegenüber fremden Arbeitsräumen und eigenen Arbeitsbereichen</v>
      </c>
      <c r="E144" s="39">
        <f>'BNB-System'!E128</f>
        <v>30</v>
      </c>
      <c r="F144" s="262"/>
      <c r="G144" s="263"/>
      <c r="H144" s="239"/>
      <c r="I144" s="223"/>
      <c r="J144" s="224"/>
      <c r="K144" s="82"/>
      <c r="L144" s="82"/>
      <c r="M144" s="178"/>
      <c r="N144" s="293"/>
      <c r="S144" s="28"/>
      <c r="T144" s="28"/>
      <c r="U144" s="28"/>
      <c r="V144" s="28"/>
    </row>
    <row r="145" spans="2:22" hidden="1" outlineLevel="2">
      <c r="B145" s="339"/>
      <c r="C145" s="322"/>
      <c r="D145" s="40" t="str">
        <f>'BNB-System'!D129</f>
        <v>Schallschutz gegenüber haustechnischen Anlagen</v>
      </c>
      <c r="E145" s="41">
        <f>'BNB-System'!E129</f>
        <v>20</v>
      </c>
      <c r="F145" s="264"/>
      <c r="G145" s="265"/>
      <c r="H145" s="240"/>
      <c r="I145" s="225"/>
      <c r="J145" s="226"/>
      <c r="K145" s="83"/>
      <c r="L145" s="83"/>
      <c r="M145" s="178"/>
      <c r="N145" s="293"/>
      <c r="S145" s="28"/>
      <c r="T145" s="28"/>
      <c r="U145" s="28"/>
      <c r="V145" s="28"/>
    </row>
    <row r="146" spans="2:22" collapsed="1">
      <c r="B146" s="370" t="str">
        <f>'BNB-System'!B130</f>
        <v>BK</v>
      </c>
      <c r="C146" s="308" t="str">
        <f>'BNB-System'!C130</f>
        <v xml:space="preserve"> 4.1.2</v>
      </c>
      <c r="D146" s="111" t="str">
        <f>'BNB-System'!D130</f>
        <v xml:space="preserve">Wärme- und Tauwasserschutz </v>
      </c>
      <c r="E146" s="36">
        <f>'BNB-System'!E130</f>
        <v>100</v>
      </c>
      <c r="F146" s="258"/>
      <c r="G146" s="259"/>
      <c r="H146" s="245">
        <f>IF(AND(ISNUMBER($H147),$H147&gt;=0),H147,IF(SUM(H148:H153)&gt;100,100,SUM(H148:H153)))</f>
        <v>0</v>
      </c>
      <c r="I146" s="207"/>
      <c r="J146" s="208"/>
      <c r="K146" s="185">
        <f>'BNB-System'!G130</f>
        <v>5.6250000000000001E-2</v>
      </c>
      <c r="L146" s="185">
        <f>IF(ISNUMBER(H146*'BNB-System'!G130/100),H146*'BNB-System'!G130/100,0)</f>
        <v>0</v>
      </c>
      <c r="M146" s="178"/>
      <c r="N146" s="293"/>
      <c r="S146" s="28"/>
      <c r="T146" s="28"/>
      <c r="U146" s="28"/>
      <c r="V146" s="28"/>
    </row>
    <row r="147" spans="2:22" hidden="1" outlineLevel="1">
      <c r="B147" s="347"/>
      <c r="C147" s="309"/>
      <c r="D147" s="283" t="s">
        <v>155</v>
      </c>
      <c r="E147" s="37"/>
      <c r="F147" s="260"/>
      <c r="G147" s="261"/>
      <c r="H147" s="247"/>
      <c r="I147" s="209"/>
      <c r="J147" s="210"/>
      <c r="K147" s="184"/>
      <c r="L147" s="184"/>
      <c r="M147" s="178"/>
      <c r="N147" s="293"/>
      <c r="S147" s="28"/>
      <c r="T147" s="28"/>
      <c r="U147" s="28"/>
      <c r="V147" s="28"/>
    </row>
    <row r="148" spans="2:22" hidden="1" outlineLevel="2">
      <c r="B148" s="338"/>
      <c r="C148" s="321"/>
      <c r="D148" s="38" t="str">
        <f>'BNB-System'!D131</f>
        <v>Mittlere Wärmeduchgangskoeffizienten</v>
      </c>
      <c r="E148" s="39">
        <f>'BNB-System'!E131</f>
        <v>30</v>
      </c>
      <c r="F148" s="262"/>
      <c r="G148" s="263"/>
      <c r="H148" s="239"/>
      <c r="I148" s="223"/>
      <c r="J148" s="224"/>
      <c r="K148" s="82"/>
      <c r="L148" s="82"/>
      <c r="M148" s="178"/>
      <c r="N148" s="293"/>
      <c r="S148" s="28"/>
      <c r="T148" s="28"/>
      <c r="U148" s="28"/>
      <c r="V148" s="28"/>
    </row>
    <row r="149" spans="2:22" hidden="1" outlineLevel="2">
      <c r="B149" s="338"/>
      <c r="C149" s="321"/>
      <c r="D149" s="38" t="str">
        <f>'BNB-System'!D132</f>
        <v>Wärmebrückenzuschlag</v>
      </c>
      <c r="E149" s="39">
        <f>'BNB-System'!E132</f>
        <v>15</v>
      </c>
      <c r="F149" s="262"/>
      <c r="G149" s="263"/>
      <c r="H149" s="239"/>
      <c r="I149" s="223"/>
      <c r="J149" s="224"/>
      <c r="K149" s="82"/>
      <c r="L149" s="82"/>
      <c r="M149" s="178"/>
      <c r="N149" s="293"/>
      <c r="S149" s="28"/>
      <c r="T149" s="28"/>
      <c r="U149" s="28"/>
      <c r="V149" s="28"/>
    </row>
    <row r="150" spans="2:22" hidden="1" outlineLevel="2">
      <c r="B150" s="338"/>
      <c r="C150" s="321"/>
      <c r="D150" s="38" t="str">
        <f>'BNB-System'!D133</f>
        <v>Klassen der Luftdurchlässigkeit (Fugendurchlässigkeit)</v>
      </c>
      <c r="E150" s="39">
        <f>'BNB-System'!E133</f>
        <v>15</v>
      </c>
      <c r="F150" s="262"/>
      <c r="G150" s="263"/>
      <c r="H150" s="239"/>
      <c r="I150" s="223"/>
      <c r="J150" s="224"/>
      <c r="K150" s="82"/>
      <c r="L150" s="82"/>
      <c r="M150" s="178"/>
      <c r="N150" s="293"/>
      <c r="S150" s="28"/>
      <c r="T150" s="28"/>
      <c r="U150" s="28"/>
      <c r="V150" s="28"/>
    </row>
    <row r="151" spans="2:22" hidden="1" outlineLevel="2">
      <c r="B151" s="338"/>
      <c r="C151" s="321"/>
      <c r="D151" s="38" t="str">
        <f>'BNB-System'!D134</f>
        <v>Tauwasserbildung</v>
      </c>
      <c r="E151" s="39">
        <f>'BNB-System'!E134</f>
        <v>10</v>
      </c>
      <c r="F151" s="262"/>
      <c r="G151" s="263"/>
      <c r="H151" s="239"/>
      <c r="I151" s="223"/>
      <c r="J151" s="224"/>
      <c r="K151" s="82"/>
      <c r="L151" s="82"/>
      <c r="M151" s="178"/>
      <c r="N151" s="293"/>
      <c r="S151" s="28"/>
      <c r="T151" s="28"/>
      <c r="U151" s="28"/>
      <c r="V151" s="28"/>
    </row>
    <row r="152" spans="2:22" hidden="1" outlineLevel="2">
      <c r="B152" s="338"/>
      <c r="C152" s="321"/>
      <c r="D152" s="38" t="str">
        <f>'BNB-System'!D135</f>
        <v>Luftwechsel</v>
      </c>
      <c r="E152" s="39">
        <f>'BNB-System'!E135</f>
        <v>15</v>
      </c>
      <c r="F152" s="262"/>
      <c r="G152" s="263"/>
      <c r="H152" s="239"/>
      <c r="I152" s="223"/>
      <c r="J152" s="224"/>
      <c r="K152" s="82"/>
      <c r="L152" s="82"/>
      <c r="M152" s="178"/>
      <c r="N152" s="293"/>
      <c r="S152" s="28"/>
      <c r="T152" s="28"/>
      <c r="U152" s="28"/>
      <c r="V152" s="28"/>
    </row>
    <row r="153" spans="2:22" hidden="1" outlineLevel="2">
      <c r="B153" s="339"/>
      <c r="C153" s="322"/>
      <c r="D153" s="40" t="str">
        <f>'BNB-System'!D136</f>
        <v>Sonneneintragswert</v>
      </c>
      <c r="E153" s="41">
        <f>'BNB-System'!E136</f>
        <v>15</v>
      </c>
      <c r="F153" s="264"/>
      <c r="G153" s="265"/>
      <c r="H153" s="240"/>
      <c r="I153" s="225"/>
      <c r="J153" s="226"/>
      <c r="K153" s="83"/>
      <c r="L153" s="83"/>
      <c r="M153" s="178"/>
      <c r="N153" s="293"/>
      <c r="S153" s="28"/>
      <c r="T153" s="28"/>
      <c r="U153" s="28"/>
      <c r="V153" s="28"/>
    </row>
    <row r="154" spans="2:22" collapsed="1">
      <c r="B154" s="337" t="str">
        <f>'BNB-System'!B137</f>
        <v>BN_2011</v>
      </c>
      <c r="C154" s="308" t="str">
        <f>'BNB-System'!C137</f>
        <v xml:space="preserve"> 4.1.3</v>
      </c>
      <c r="D154" s="35" t="str">
        <f>'BNB-System'!D137</f>
        <v>Reinigung und Instandhaltung</v>
      </c>
      <c r="E154" s="36">
        <f>'BNB-System'!E137</f>
        <v>100</v>
      </c>
      <c r="F154" s="258"/>
      <c r="G154" s="259"/>
      <c r="H154" s="245">
        <f>IF(AND(ISNUMBER($H155),$H155&gt;=0),H155,IF(SUM(H156:H164)&gt;100,100,SUM(H156:H164)))</f>
        <v>0</v>
      </c>
      <c r="I154" s="207"/>
      <c r="J154" s="208"/>
      <c r="K154" s="185">
        <f>'BNB-System'!G137</f>
        <v>5.6250000000000001E-2</v>
      </c>
      <c r="L154" s="185">
        <f>IF(ISNUMBER(H154*'BNB-System'!G137/100),H154*'BNB-System'!G137/100,0)</f>
        <v>0</v>
      </c>
      <c r="M154" s="178"/>
      <c r="N154" s="293"/>
      <c r="S154" s="28"/>
      <c r="T154" s="28"/>
      <c r="U154" s="28"/>
      <c r="V154" s="28"/>
    </row>
    <row r="155" spans="2:22" hidden="1" outlineLevel="1">
      <c r="B155" s="347"/>
      <c r="C155" s="309"/>
      <c r="D155" s="283" t="s">
        <v>155</v>
      </c>
      <c r="E155" s="37"/>
      <c r="F155" s="260"/>
      <c r="G155" s="261"/>
      <c r="H155" s="247"/>
      <c r="I155" s="209"/>
      <c r="J155" s="210"/>
      <c r="K155" s="184"/>
      <c r="L155" s="184"/>
      <c r="M155" s="178"/>
      <c r="N155" s="293"/>
      <c r="S155" s="28"/>
      <c r="T155" s="28"/>
      <c r="U155" s="28"/>
      <c r="V155" s="28"/>
    </row>
    <row r="156" spans="2:22" hidden="1" outlineLevel="2">
      <c r="B156" s="338"/>
      <c r="C156" s="309"/>
      <c r="D156" s="38" t="str">
        <f>'BNB-System'!D138</f>
        <v>Tragkonstruktion</v>
      </c>
      <c r="E156" s="39">
        <f>'BNB-System'!E138</f>
        <v>15</v>
      </c>
      <c r="F156" s="262"/>
      <c r="G156" s="263"/>
      <c r="H156" s="239"/>
      <c r="I156" s="211"/>
      <c r="J156" s="212"/>
      <c r="K156" s="184"/>
      <c r="L156" s="184"/>
      <c r="M156" s="178"/>
      <c r="N156" s="293"/>
      <c r="S156" s="28"/>
      <c r="T156" s="28"/>
      <c r="U156" s="28"/>
      <c r="V156" s="28"/>
    </row>
    <row r="157" spans="2:22" hidden="1" outlineLevel="2">
      <c r="B157" s="338"/>
      <c r="C157" s="309"/>
      <c r="D157" s="38" t="str">
        <f>'BNB-System'!D139</f>
        <v>Zugänglichkeit der Außenglasflächen</v>
      </c>
      <c r="E157" s="39">
        <f>'BNB-System'!E139</f>
        <v>15</v>
      </c>
      <c r="F157" s="262"/>
      <c r="G157" s="263"/>
      <c r="H157" s="239"/>
      <c r="I157" s="211"/>
      <c r="J157" s="212"/>
      <c r="K157" s="184"/>
      <c r="L157" s="184"/>
      <c r="M157" s="178"/>
      <c r="N157" s="293"/>
      <c r="S157" s="28"/>
      <c r="T157" s="28"/>
      <c r="U157" s="28"/>
      <c r="V157" s="28"/>
    </row>
    <row r="158" spans="2:22" hidden="1" outlineLevel="2">
      <c r="B158" s="338"/>
      <c r="C158" s="309"/>
      <c r="D158" s="38" t="str">
        <f>'BNB-System'!D140</f>
        <v>Außenbauteile</v>
      </c>
      <c r="E158" s="39">
        <f>'BNB-System'!E140</f>
        <v>9</v>
      </c>
      <c r="F158" s="262"/>
      <c r="G158" s="263"/>
      <c r="H158" s="239"/>
      <c r="I158" s="211"/>
      <c r="J158" s="212"/>
      <c r="K158" s="184"/>
      <c r="L158" s="184"/>
      <c r="M158" s="178"/>
      <c r="N158" s="293"/>
      <c r="S158" s="28"/>
      <c r="T158" s="28"/>
      <c r="U158" s="28"/>
      <c r="V158" s="28"/>
    </row>
    <row r="159" spans="2:22" hidden="1" outlineLevel="2">
      <c r="B159" s="338"/>
      <c r="C159" s="309"/>
      <c r="D159" s="38" t="str">
        <f>'BNB-System'!D141</f>
        <v>Bodenbelag</v>
      </c>
      <c r="E159" s="39">
        <f>'BNB-System'!E141</f>
        <v>9</v>
      </c>
      <c r="F159" s="262"/>
      <c r="G159" s="263"/>
      <c r="H159" s="239"/>
      <c r="I159" s="211"/>
      <c r="J159" s="212"/>
      <c r="K159" s="184"/>
      <c r="L159" s="184"/>
      <c r="M159" s="178"/>
      <c r="N159" s="293"/>
      <c r="S159" s="28"/>
      <c r="T159" s="28"/>
      <c r="U159" s="28"/>
      <c r="V159" s="28"/>
    </row>
    <row r="160" spans="2:22" hidden="1" outlineLevel="2">
      <c r="B160" s="338"/>
      <c r="C160" s="309"/>
      <c r="D160" s="38" t="str">
        <f>'BNB-System'!D142</f>
        <v>Schmutzfangzone</v>
      </c>
      <c r="E160" s="39">
        <f>'BNB-System'!E142</f>
        <v>9</v>
      </c>
      <c r="F160" s="262"/>
      <c r="G160" s="263"/>
      <c r="H160" s="239"/>
      <c r="I160" s="211"/>
      <c r="J160" s="212"/>
      <c r="K160" s="184"/>
      <c r="L160" s="184"/>
      <c r="M160" s="178"/>
      <c r="N160" s="293"/>
      <c r="S160" s="28"/>
      <c r="T160" s="28"/>
      <c r="U160" s="28"/>
      <c r="V160" s="28"/>
    </row>
    <row r="161" spans="2:22" hidden="1" outlineLevel="2">
      <c r="B161" s="338"/>
      <c r="C161" s="309"/>
      <c r="D161" s="38" t="str">
        <f>'BNB-System'!D143</f>
        <v>Fußbodenleisten</v>
      </c>
      <c r="E161" s="39">
        <f>'BNB-System'!E143</f>
        <v>9</v>
      </c>
      <c r="F161" s="262"/>
      <c r="G161" s="263"/>
      <c r="H161" s="239"/>
      <c r="I161" s="211"/>
      <c r="J161" s="212"/>
      <c r="K161" s="184"/>
      <c r="L161" s="184"/>
      <c r="M161" s="178"/>
      <c r="N161" s="293"/>
      <c r="S161" s="28"/>
      <c r="T161" s="28"/>
      <c r="U161" s="28"/>
      <c r="V161" s="28"/>
    </row>
    <row r="162" spans="2:22" hidden="1" outlineLevel="2">
      <c r="B162" s="338"/>
      <c r="C162" s="309"/>
      <c r="D162" s="38" t="str">
        <f>'BNB-System'!D144</f>
        <v>Hindernisfreie Grundrissgestaltung</v>
      </c>
      <c r="E162" s="39">
        <f>'BNB-System'!E144</f>
        <v>9</v>
      </c>
      <c r="F162" s="262"/>
      <c r="G162" s="263"/>
      <c r="H162" s="239"/>
      <c r="I162" s="211"/>
      <c r="J162" s="212"/>
      <c r="K162" s="184"/>
      <c r="L162" s="184"/>
      <c r="M162" s="178"/>
      <c r="N162" s="293"/>
      <c r="S162" s="28"/>
      <c r="T162" s="28"/>
      <c r="U162" s="28"/>
      <c r="V162" s="28"/>
    </row>
    <row r="163" spans="2:22" hidden="1" outlineLevel="2">
      <c r="B163" s="338"/>
      <c r="C163" s="309"/>
      <c r="D163" s="84" t="str">
        <f>'BNB-System'!D145</f>
        <v>Einbauten</v>
      </c>
      <c r="E163" s="39">
        <f>'BNB-System'!E145</f>
        <v>10</v>
      </c>
      <c r="F163" s="269"/>
      <c r="G163" s="270"/>
      <c r="H163" s="241"/>
      <c r="I163" s="237"/>
      <c r="J163" s="238"/>
      <c r="K163" s="184"/>
      <c r="L163" s="184"/>
      <c r="M163" s="178"/>
      <c r="N163" s="293"/>
      <c r="S163" s="28"/>
      <c r="T163" s="28"/>
      <c r="U163" s="28"/>
      <c r="V163" s="28"/>
    </row>
    <row r="164" spans="2:22" hidden="1" outlineLevel="2">
      <c r="B164" s="339"/>
      <c r="C164" s="309"/>
      <c r="D164" s="84" t="str">
        <f>'BNB-System'!D146</f>
        <v xml:space="preserve">Zugänglichkeit der Innenglasflächen </v>
      </c>
      <c r="E164" s="39">
        <f>'BNB-System'!E146</f>
        <v>15</v>
      </c>
      <c r="F164" s="269"/>
      <c r="G164" s="270"/>
      <c r="H164" s="241"/>
      <c r="I164" s="237"/>
      <c r="J164" s="238"/>
      <c r="K164" s="184"/>
      <c r="L164" s="184"/>
      <c r="M164" s="178"/>
      <c r="N164" s="293"/>
      <c r="S164" s="28"/>
      <c r="T164" s="28"/>
      <c r="U164" s="28"/>
      <c r="V164" s="28"/>
    </row>
    <row r="165" spans="2:22" ht="15" thickBot="1">
      <c r="B165" s="335" t="str">
        <f>'BNB-System'!B147</f>
        <v>BN_2011</v>
      </c>
      <c r="C165" s="306" t="str">
        <f>'BNB-System'!C147</f>
        <v xml:space="preserve"> 4.1.4</v>
      </c>
      <c r="D165" s="31" t="str">
        <f>'BNB-System'!D147</f>
        <v>Rückbau, Trennung und Verwertung</v>
      </c>
      <c r="E165" s="32">
        <f>'BNB-System'!E147</f>
        <v>100</v>
      </c>
      <c r="F165" s="256"/>
      <c r="G165" s="257"/>
      <c r="H165" s="246"/>
      <c r="I165" s="205"/>
      <c r="J165" s="206"/>
      <c r="K165" s="186">
        <f>'BNB-System'!G147</f>
        <v>5.6250000000000001E-2</v>
      </c>
      <c r="L165" s="186">
        <f>IF(ISNUMBER(H165*'BNB-System'!G147/100),H165*'BNB-System'!G147/100,0)</f>
        <v>0</v>
      </c>
      <c r="M165" s="179"/>
      <c r="N165" s="293"/>
      <c r="S165" s="28"/>
      <c r="T165" s="28"/>
      <c r="U165" s="28"/>
      <c r="V165" s="28"/>
    </row>
    <row r="166" spans="2:22" ht="6" customHeight="1" thickBot="1">
      <c r="B166" s="344"/>
      <c r="C166" s="330"/>
      <c r="D166" s="112"/>
      <c r="E166" s="113"/>
      <c r="F166" s="113"/>
      <c r="G166" s="113"/>
      <c r="H166" s="166"/>
      <c r="I166" s="167"/>
      <c r="J166" s="167"/>
      <c r="K166" s="114"/>
      <c r="L166" s="114"/>
      <c r="M166" s="115"/>
      <c r="N166" s="293"/>
      <c r="S166" s="28"/>
      <c r="T166" s="28"/>
      <c r="U166" s="28"/>
      <c r="V166" s="28"/>
    </row>
    <row r="167" spans="2:22" ht="16.5" thickBot="1">
      <c r="B167" s="345"/>
      <c r="C167" s="331" t="str">
        <f>'BNB-System'!B149</f>
        <v>Prozessqualität</v>
      </c>
      <c r="D167" s="116"/>
      <c r="E167" s="117"/>
      <c r="F167" s="117"/>
      <c r="G167" s="117"/>
      <c r="H167" s="117"/>
      <c r="I167" s="168"/>
      <c r="J167" s="168"/>
      <c r="K167" s="118">
        <f>K170+K175+K182+K198+K199+K205+K216+K223+K229+K233</f>
        <v>0.1</v>
      </c>
      <c r="L167" s="169">
        <f>(L170+L175+L182+L198+L199+L205+L216+L223+L229+L233)</f>
        <v>0</v>
      </c>
      <c r="M167" s="119"/>
      <c r="N167" s="293"/>
      <c r="S167" s="28"/>
      <c r="T167" s="28"/>
      <c r="U167" s="28"/>
      <c r="V167" s="28"/>
    </row>
    <row r="168" spans="2:22" ht="6" customHeight="1" thickBot="1">
      <c r="B168" s="346"/>
      <c r="C168" s="332"/>
      <c r="D168" s="120"/>
      <c r="E168" s="121"/>
      <c r="F168" s="121"/>
      <c r="G168" s="121"/>
      <c r="H168" s="170"/>
      <c r="I168" s="171"/>
      <c r="J168" s="171"/>
      <c r="K168" s="122"/>
      <c r="L168" s="122"/>
      <c r="M168" s="119"/>
      <c r="N168" s="293"/>
      <c r="S168" s="28"/>
      <c r="T168" s="28"/>
      <c r="U168" s="28"/>
      <c r="V168" s="28"/>
    </row>
    <row r="169" spans="2:22" ht="15" thickBot="1">
      <c r="B169" s="380"/>
      <c r="C169" s="414"/>
      <c r="D169" s="377" t="str">
        <f>'BNB-System'!C151</f>
        <v>Planung</v>
      </c>
      <c r="E169" s="123"/>
      <c r="F169" s="123"/>
      <c r="G169" s="123"/>
      <c r="H169" s="172"/>
      <c r="I169" s="173"/>
      <c r="J169" s="173"/>
      <c r="K169" s="124"/>
      <c r="L169" s="124"/>
      <c r="M169" s="180"/>
      <c r="N169" s="290"/>
      <c r="Q169" s="28"/>
      <c r="R169" s="28"/>
      <c r="S169" s="28"/>
      <c r="T169" s="28"/>
      <c r="U169" s="28"/>
    </row>
    <row r="170" spans="2:22" ht="17.25" customHeight="1" collapsed="1">
      <c r="B170" s="381" t="str">
        <f>'BNB-System'!B152</f>
        <v>BN_2011</v>
      </c>
      <c r="C170" s="309" t="str">
        <f>'BNB-System'!C152</f>
        <v xml:space="preserve"> 5.1.1</v>
      </c>
      <c r="D170" s="93" t="str">
        <f>'BNB-System'!D152</f>
        <v>Projektvorbereitung</v>
      </c>
      <c r="E170" s="94">
        <f>'BNB-System'!E152</f>
        <v>100</v>
      </c>
      <c r="F170" s="390"/>
      <c r="G170" s="391"/>
      <c r="H170" s="245">
        <f>IF(AND(ISNUMBER($H171),$H171&gt;=0),H171,IF(SUM(H172:H174)&gt;100,100,SUM(H172:H174)))</f>
        <v>0</v>
      </c>
      <c r="I170" s="215"/>
      <c r="J170" s="216"/>
      <c r="K170" s="183">
        <f>'BNB-System'!G152</f>
        <v>1.2E-2</v>
      </c>
      <c r="L170" s="183">
        <f>IF(ISNUMBER(H170*'BNB-System'!G152/100),H170*'BNB-System'!G152/100,0)</f>
        <v>0</v>
      </c>
      <c r="M170" s="392"/>
      <c r="N170" s="290"/>
      <c r="Q170" s="28"/>
      <c r="R170" s="28"/>
      <c r="S170" s="28"/>
      <c r="T170" s="28"/>
      <c r="U170" s="28"/>
    </row>
    <row r="171" spans="2:22" hidden="1" outlineLevel="1">
      <c r="B171" s="347"/>
      <c r="C171" s="309"/>
      <c r="D171" s="283" t="s">
        <v>155</v>
      </c>
      <c r="E171" s="37"/>
      <c r="F171" s="260"/>
      <c r="G171" s="261"/>
      <c r="H171" s="247"/>
      <c r="I171" s="209"/>
      <c r="J171" s="210"/>
      <c r="K171" s="184"/>
      <c r="L171" s="184"/>
      <c r="M171" s="392"/>
      <c r="N171" s="293"/>
      <c r="S171" s="28"/>
      <c r="T171" s="28"/>
      <c r="U171" s="28"/>
      <c r="V171" s="28"/>
    </row>
    <row r="172" spans="2:22" hidden="1" outlineLevel="1">
      <c r="B172" s="347"/>
      <c r="C172" s="808"/>
      <c r="D172" s="38" t="str">
        <f>'BNB-System'!D153</f>
        <v>Bedarfsplanung oder vergleichbare Planung</v>
      </c>
      <c r="E172" s="39">
        <f>'BNB-System'!E153</f>
        <v>35</v>
      </c>
      <c r="F172" s="260"/>
      <c r="G172" s="261"/>
      <c r="H172" s="239"/>
      <c r="I172" s="209"/>
      <c r="J172" s="210"/>
      <c r="K172" s="184"/>
      <c r="L172" s="184"/>
      <c r="M172" s="392"/>
      <c r="N172" s="290"/>
      <c r="S172" s="28"/>
      <c r="T172" s="28"/>
      <c r="U172" s="28"/>
      <c r="V172" s="28"/>
    </row>
    <row r="173" spans="2:22" hidden="1" outlineLevel="2">
      <c r="B173" s="338"/>
      <c r="C173" s="309"/>
      <c r="D173" s="38" t="str">
        <f>'BNB-System'!D154</f>
        <v>Zielvereinbarung</v>
      </c>
      <c r="E173" s="39">
        <f>'BNB-System'!E154</f>
        <v>35</v>
      </c>
      <c r="F173" s="262"/>
      <c r="G173" s="263"/>
      <c r="H173" s="239"/>
      <c r="I173" s="211"/>
      <c r="J173" s="212"/>
      <c r="K173" s="184"/>
      <c r="L173" s="184"/>
      <c r="M173" s="392"/>
      <c r="N173" s="290"/>
      <c r="S173" s="28"/>
      <c r="T173" s="28"/>
      <c r="U173" s="28"/>
      <c r="V173" s="28"/>
    </row>
    <row r="174" spans="2:22" hidden="1" outlineLevel="2">
      <c r="B174" s="339"/>
      <c r="C174" s="310"/>
      <c r="D174" s="420" t="str">
        <f>'BNB-System'!D155</f>
        <v>Architektenwettbewerb</v>
      </c>
      <c r="E174" s="421">
        <f>'BNB-System'!E155</f>
        <v>30</v>
      </c>
      <c r="F174" s="422"/>
      <c r="G174" s="423"/>
      <c r="H174" s="424"/>
      <c r="I174" s="235"/>
      <c r="J174" s="236"/>
      <c r="K174" s="197"/>
      <c r="L174" s="197"/>
      <c r="M174" s="392"/>
      <c r="N174" s="293"/>
      <c r="S174" s="28"/>
      <c r="T174" s="28"/>
      <c r="U174" s="28"/>
      <c r="V174" s="28"/>
    </row>
    <row r="175" spans="2:22" ht="17.25" customHeight="1" collapsed="1">
      <c r="B175" s="415" t="str">
        <f>'BNB-System'!B156</f>
        <v>BN_2011</v>
      </c>
      <c r="C175" s="308" t="str">
        <f>'BNB-System'!C156</f>
        <v xml:space="preserve"> 5.1.2</v>
      </c>
      <c r="D175" s="35" t="str">
        <f>'BNB-System'!D156</f>
        <v>Integrale Planung</v>
      </c>
      <c r="E175" s="36">
        <f>'BNB-System'!E156</f>
        <v>100</v>
      </c>
      <c r="F175" s="393"/>
      <c r="G175" s="394"/>
      <c r="H175" s="245">
        <f>IF(AND(ISNUMBER($H176),$H176&gt;=0),H176,IF(SUM(H177:H181)&gt;100,100,SUM(H177:H181)))</f>
        <v>0</v>
      </c>
      <c r="I175" s="207"/>
      <c r="J175" s="208"/>
      <c r="K175" s="185">
        <f>'BNB-System'!G156</f>
        <v>1.2E-2</v>
      </c>
      <c r="L175" s="185">
        <f>IF(ISNUMBER(H175*'BNB-System'!G156/100),H175*'BNB-System'!G156/100,0)</f>
        <v>0</v>
      </c>
      <c r="M175" s="392"/>
      <c r="N175" s="290"/>
      <c r="Q175" s="28"/>
      <c r="R175" s="28"/>
      <c r="S175" s="28"/>
      <c r="T175" s="28"/>
      <c r="U175" s="28"/>
    </row>
    <row r="176" spans="2:22" hidden="1" outlineLevel="1">
      <c r="B176" s="347"/>
      <c r="C176" s="309"/>
      <c r="D176" s="283" t="s">
        <v>155</v>
      </c>
      <c r="E176" s="37"/>
      <c r="F176" s="260"/>
      <c r="G176" s="261"/>
      <c r="H176" s="247"/>
      <c r="I176" s="209"/>
      <c r="J176" s="210"/>
      <c r="K176" s="184"/>
      <c r="L176" s="184"/>
      <c r="M176" s="392"/>
      <c r="N176" s="293"/>
      <c r="S176" s="28"/>
      <c r="T176" s="28"/>
      <c r="U176" s="28"/>
      <c r="V176" s="28"/>
    </row>
    <row r="177" spans="2:22" hidden="1" outlineLevel="2">
      <c r="B177" s="338"/>
      <c r="C177" s="309"/>
      <c r="D177" s="38" t="str">
        <f>'BNB-System'!D157</f>
        <v>Integrales Planungsteam</v>
      </c>
      <c r="E177" s="39">
        <f>'BNB-System'!E157</f>
        <v>30</v>
      </c>
      <c r="F177" s="262"/>
      <c r="G177" s="263"/>
      <c r="H177" s="239"/>
      <c r="I177" s="211"/>
      <c r="J177" s="212"/>
      <c r="K177" s="184"/>
      <c r="L177" s="184"/>
      <c r="M177" s="392"/>
      <c r="N177" s="290"/>
      <c r="S177" s="28"/>
      <c r="T177" s="28"/>
      <c r="U177" s="28"/>
      <c r="V177" s="28"/>
    </row>
    <row r="178" spans="2:22" hidden="1" outlineLevel="2">
      <c r="B178" s="338"/>
      <c r="C178" s="309"/>
      <c r="D178" s="38" t="str">
        <f>'BNB-System'!D158</f>
        <v>Qualifikation des Planungsteams</v>
      </c>
      <c r="E178" s="39">
        <f>'BNB-System'!E158</f>
        <v>20</v>
      </c>
      <c r="F178" s="262"/>
      <c r="G178" s="263"/>
      <c r="H178" s="239"/>
      <c r="I178" s="211"/>
      <c r="J178" s="212"/>
      <c r="K178" s="184"/>
      <c r="L178" s="184"/>
      <c r="M178" s="392"/>
      <c r="N178" s="290"/>
      <c r="S178" s="28"/>
      <c r="T178" s="28"/>
      <c r="U178" s="28"/>
      <c r="V178" s="28"/>
    </row>
    <row r="179" spans="2:22" hidden="1" outlineLevel="2">
      <c r="B179" s="338"/>
      <c r="C179" s="309"/>
      <c r="D179" s="38" t="str">
        <f>'BNB-System'!D159</f>
        <v>Integraler Planungsprozess</v>
      </c>
      <c r="E179" s="39">
        <f>'BNB-System'!E159</f>
        <v>20</v>
      </c>
      <c r="F179" s="262"/>
      <c r="G179" s="263"/>
      <c r="H179" s="239"/>
      <c r="I179" s="211"/>
      <c r="J179" s="212"/>
      <c r="K179" s="184"/>
      <c r="L179" s="184"/>
      <c r="M179" s="392"/>
      <c r="N179" s="290"/>
      <c r="S179" s="28"/>
      <c r="T179" s="28"/>
      <c r="U179" s="28"/>
      <c r="V179" s="28"/>
    </row>
    <row r="180" spans="2:22" hidden="1" outlineLevel="2">
      <c r="B180" s="338"/>
      <c r="C180" s="309"/>
      <c r="D180" s="38" t="str">
        <f>'BNB-System'!D160</f>
        <v>Nutzerbeteiligung</v>
      </c>
      <c r="E180" s="39">
        <f>'BNB-System'!E160</f>
        <v>20</v>
      </c>
      <c r="F180" s="262"/>
      <c r="G180" s="263"/>
      <c r="H180" s="239"/>
      <c r="I180" s="211"/>
      <c r="J180" s="212"/>
      <c r="K180" s="184"/>
      <c r="L180" s="184"/>
      <c r="M180" s="392"/>
      <c r="N180" s="290"/>
      <c r="S180" s="28"/>
      <c r="T180" s="28"/>
      <c r="U180" s="28"/>
      <c r="V180" s="28"/>
    </row>
    <row r="181" spans="2:22" hidden="1" outlineLevel="2">
      <c r="B181" s="339"/>
      <c r="C181" s="310"/>
      <c r="D181" s="420" t="str">
        <f>'BNB-System'!D161</f>
        <v>Öffentlichkeitsbeteiligung</v>
      </c>
      <c r="E181" s="421">
        <f>'BNB-System'!E161</f>
        <v>10</v>
      </c>
      <c r="F181" s="422"/>
      <c r="G181" s="423"/>
      <c r="H181" s="424"/>
      <c r="I181" s="235"/>
      <c r="J181" s="236"/>
      <c r="K181" s="197"/>
      <c r="L181" s="197"/>
      <c r="M181" s="392"/>
      <c r="N181" s="290"/>
      <c r="S181" s="28"/>
      <c r="T181" s="28"/>
      <c r="U181" s="28"/>
      <c r="V181" s="28"/>
    </row>
    <row r="182" spans="2:22" ht="17.25" customHeight="1" collapsed="1">
      <c r="B182" s="415" t="str">
        <f>'BNB-System'!B162</f>
        <v>BK</v>
      </c>
      <c r="C182" s="308" t="str">
        <f>'BNB-System'!C162</f>
        <v xml:space="preserve"> 5.1.3</v>
      </c>
      <c r="D182" s="35" t="str">
        <f>'BNB-System'!D162</f>
        <v>Komplexität und Optimierung der Planung</v>
      </c>
      <c r="E182" s="36">
        <f>'BNB-System'!E162</f>
        <v>100</v>
      </c>
      <c r="F182" s="393"/>
      <c r="G182" s="394"/>
      <c r="H182" s="245">
        <f>IF(AND(ISNUMBER($H183),$H183&gt;=0),H183,IF(SUM(H184:H197)&gt;100,100,SUM(H184:H197)))</f>
        <v>0</v>
      </c>
      <c r="I182" s="207"/>
      <c r="J182" s="208"/>
      <c r="K182" s="185">
        <f>'BNB-System'!G162</f>
        <v>1.2E-2</v>
      </c>
      <c r="L182" s="185">
        <f>IF(ISNUMBER(H182*'BNB-System'!G162/100),H182*'BNB-System'!G162/100,0)</f>
        <v>0</v>
      </c>
      <c r="M182" s="392"/>
      <c r="N182" s="290"/>
      <c r="Q182" s="28"/>
      <c r="R182" s="28"/>
      <c r="S182" s="28"/>
      <c r="T182" s="28"/>
      <c r="U182" s="28"/>
    </row>
    <row r="183" spans="2:22" hidden="1" outlineLevel="1">
      <c r="B183" s="347"/>
      <c r="C183" s="309"/>
      <c r="D183" s="283" t="s">
        <v>155</v>
      </c>
      <c r="E183" s="37"/>
      <c r="F183" s="260"/>
      <c r="G183" s="261"/>
      <c r="H183" s="247"/>
      <c r="I183" s="209"/>
      <c r="J183" s="210"/>
      <c r="K183" s="184"/>
      <c r="L183" s="184"/>
      <c r="M183" s="392"/>
      <c r="N183" s="293"/>
      <c r="S183" s="28"/>
      <c r="T183" s="28"/>
      <c r="U183" s="28"/>
      <c r="V183" s="28"/>
    </row>
    <row r="184" spans="2:22" hidden="1" outlineLevel="2">
      <c r="B184" s="338"/>
      <c r="C184" s="309"/>
      <c r="D184" s="38" t="str">
        <f>'BNB-System'!D163</f>
        <v>SiGe-Plan</v>
      </c>
      <c r="E184" s="39">
        <f>'BNB-System'!E163</f>
        <v>10</v>
      </c>
      <c r="F184" s="262"/>
      <c r="G184" s="263"/>
      <c r="H184" s="239"/>
      <c r="I184" s="211"/>
      <c r="J184" s="212"/>
      <c r="K184" s="184"/>
      <c r="L184" s="184"/>
      <c r="M184" s="392"/>
      <c r="N184" s="290"/>
      <c r="S184" s="28"/>
      <c r="T184" s="28"/>
      <c r="U184" s="28"/>
      <c r="V184" s="28"/>
    </row>
    <row r="185" spans="2:22" hidden="1" outlineLevel="2">
      <c r="B185" s="338"/>
      <c r="C185" s="309"/>
      <c r="D185" s="38" t="str">
        <f>'BNB-System'!D164</f>
        <v>Energiekonzept</v>
      </c>
      <c r="E185" s="39">
        <f>'BNB-System'!E164</f>
        <v>10</v>
      </c>
      <c r="F185" s="262"/>
      <c r="G185" s="263"/>
      <c r="H185" s="239"/>
      <c r="I185" s="211"/>
      <c r="J185" s="212"/>
      <c r="K185" s="184"/>
      <c r="L185" s="184"/>
      <c r="M185" s="392"/>
      <c r="N185" s="290"/>
      <c r="S185" s="28"/>
      <c r="T185" s="28"/>
      <c r="U185" s="28"/>
      <c r="V185" s="28"/>
    </row>
    <row r="186" spans="2:22" hidden="1" outlineLevel="2">
      <c r="B186" s="338"/>
      <c r="C186" s="309"/>
      <c r="D186" s="38" t="str">
        <f>'BNB-System'!D165</f>
        <v>Messkonzept</v>
      </c>
      <c r="E186" s="39">
        <f>'BNB-System'!E165</f>
        <v>10</v>
      </c>
      <c r="F186" s="262"/>
      <c r="G186" s="263"/>
      <c r="H186" s="239"/>
      <c r="I186" s="211"/>
      <c r="J186" s="212"/>
      <c r="K186" s="184"/>
      <c r="L186" s="184"/>
      <c r="M186" s="392"/>
      <c r="N186" s="290"/>
      <c r="S186" s="28"/>
      <c r="T186" s="28"/>
      <c r="U186" s="28"/>
      <c r="V186" s="28"/>
    </row>
    <row r="187" spans="2:22" hidden="1" outlineLevel="2">
      <c r="B187" s="338"/>
      <c r="C187" s="309"/>
      <c r="D187" s="38" t="str">
        <f>'BNB-System'!D166</f>
        <v>Wasserkonzept</v>
      </c>
      <c r="E187" s="39">
        <f>'BNB-System'!E166</f>
        <v>10</v>
      </c>
      <c r="F187" s="262"/>
      <c r="G187" s="263"/>
      <c r="H187" s="239"/>
      <c r="I187" s="211"/>
      <c r="J187" s="212"/>
      <c r="K187" s="184"/>
      <c r="L187" s="184"/>
      <c r="M187" s="392"/>
      <c r="N187" s="290"/>
      <c r="S187" s="28"/>
      <c r="T187" s="28"/>
      <c r="U187" s="28"/>
      <c r="V187" s="28"/>
    </row>
    <row r="188" spans="2:22" hidden="1" outlineLevel="2">
      <c r="B188" s="338"/>
      <c r="C188" s="309"/>
      <c r="D188" s="38" t="str">
        <f>'BNB-System'!D167</f>
        <v>Ver- und Entsiegelungskonzept</v>
      </c>
      <c r="E188" s="39">
        <f>'BNB-System'!E167</f>
        <v>10</v>
      </c>
      <c r="F188" s="262"/>
      <c r="G188" s="263"/>
      <c r="H188" s="239"/>
      <c r="I188" s="211"/>
      <c r="J188" s="212"/>
      <c r="K188" s="184"/>
      <c r="L188" s="184"/>
      <c r="M188" s="392"/>
      <c r="N188" s="290"/>
      <c r="S188" s="28"/>
      <c r="T188" s="28"/>
      <c r="U188" s="28"/>
      <c r="V188" s="28"/>
    </row>
    <row r="189" spans="2:22" hidden="1" outlineLevel="2">
      <c r="B189" s="338"/>
      <c r="C189" s="309"/>
      <c r="D189" s="38" t="str">
        <f>'BNB-System'!D168</f>
        <v>Abfallkonzept</v>
      </c>
      <c r="E189" s="39">
        <f>'BNB-System'!E168</f>
        <v>5</v>
      </c>
      <c r="F189" s="262"/>
      <c r="G189" s="263"/>
      <c r="H189" s="239"/>
      <c r="I189" s="211"/>
      <c r="J189" s="212"/>
      <c r="K189" s="184"/>
      <c r="L189" s="184"/>
      <c r="M189" s="392"/>
      <c r="N189" s="290"/>
      <c r="S189" s="28"/>
      <c r="T189" s="28"/>
      <c r="U189" s="28"/>
      <c r="V189" s="28"/>
    </row>
    <row r="190" spans="2:22" ht="24" hidden="1" outlineLevel="2">
      <c r="B190" s="338"/>
      <c r="C190" s="808"/>
      <c r="D190" s="38" t="str">
        <f>'BNB-System'!D169</f>
        <v>Konzept zur Vermeidung von Umwelt- und Gesundheitsrisiken aus Bauprodukten</v>
      </c>
      <c r="E190" s="39">
        <f>'BNB-System'!E169</f>
        <v>10</v>
      </c>
      <c r="F190" s="262"/>
      <c r="G190" s="263"/>
      <c r="H190" s="239"/>
      <c r="I190" s="211"/>
      <c r="J190" s="212"/>
      <c r="K190" s="184"/>
      <c r="L190" s="184"/>
      <c r="M190" s="392"/>
      <c r="N190" s="290"/>
      <c r="S190" s="28"/>
      <c r="T190" s="28"/>
      <c r="U190" s="28"/>
      <c r="V190" s="28"/>
    </row>
    <row r="191" spans="2:22" hidden="1" outlineLevel="2">
      <c r="B191" s="338"/>
      <c r="C191" s="808"/>
      <c r="D191" s="38" t="str">
        <f>'BNB-System'!D170</f>
        <v>Lüftungskonzept</v>
      </c>
      <c r="E191" s="39">
        <f>'BNB-System'!E170</f>
        <v>10</v>
      </c>
      <c r="F191" s="262"/>
      <c r="G191" s="263"/>
      <c r="H191" s="239"/>
      <c r="I191" s="211"/>
      <c r="J191" s="212"/>
      <c r="K191" s="184"/>
      <c r="L191" s="184"/>
      <c r="M191" s="392"/>
      <c r="N191" s="290"/>
      <c r="S191" s="28"/>
      <c r="T191" s="28"/>
      <c r="U191" s="28"/>
      <c r="V191" s="28"/>
    </row>
    <row r="192" spans="2:22" hidden="1" outlineLevel="2">
      <c r="B192" s="338"/>
      <c r="C192" s="309"/>
      <c r="D192" s="38" t="str">
        <f>'BNB-System'!D171</f>
        <v>Tages- / Kunstlichtoptimierung</v>
      </c>
      <c r="E192" s="39">
        <f>'BNB-System'!E171</f>
        <v>10</v>
      </c>
      <c r="F192" s="262"/>
      <c r="G192" s="263"/>
      <c r="H192" s="239"/>
      <c r="I192" s="211"/>
      <c r="J192" s="212"/>
      <c r="K192" s="184"/>
      <c r="L192" s="184"/>
      <c r="M192" s="392"/>
      <c r="N192" s="290"/>
      <c r="S192" s="28"/>
      <c r="T192" s="28"/>
      <c r="U192" s="28"/>
      <c r="V192" s="28"/>
    </row>
    <row r="193" spans="2:22" ht="24" hidden="1" outlineLevel="2">
      <c r="B193" s="338"/>
      <c r="C193" s="309"/>
      <c r="D193" s="38" t="str">
        <f>'BNB-System'!D172</f>
        <v>Konzept zur Sicherung der Reinigungs- und Instandhaltungsfreundlichkeit</v>
      </c>
      <c r="E193" s="39">
        <f>'BNB-System'!E172</f>
        <v>10</v>
      </c>
      <c r="F193" s="262"/>
      <c r="G193" s="263"/>
      <c r="H193" s="239"/>
      <c r="I193" s="211"/>
      <c r="J193" s="212"/>
      <c r="K193" s="184"/>
      <c r="L193" s="184"/>
      <c r="M193" s="392"/>
      <c r="N193" s="290"/>
      <c r="S193" s="28"/>
      <c r="T193" s="28"/>
      <c r="U193" s="28"/>
      <c r="V193" s="28"/>
    </row>
    <row r="194" spans="2:22" ht="24" hidden="1" outlineLevel="2">
      <c r="B194" s="338"/>
      <c r="C194" s="309"/>
      <c r="D194" s="38" t="str">
        <f>'BNB-System'!D173</f>
        <v>Konzept zur Unterstützung der Umbaubarkeit, Rückbaubarkeit und Recyclingfreundlichkeit</v>
      </c>
      <c r="E194" s="39">
        <f>'BNB-System'!E173</f>
        <v>10</v>
      </c>
      <c r="F194" s="262"/>
      <c r="G194" s="263"/>
      <c r="H194" s="239"/>
      <c r="I194" s="211"/>
      <c r="J194" s="212"/>
      <c r="K194" s="184"/>
      <c r="L194" s="184"/>
      <c r="M194" s="392"/>
      <c r="N194" s="290"/>
      <c r="S194" s="28"/>
      <c r="T194" s="28"/>
      <c r="U194" s="28"/>
      <c r="V194" s="28"/>
    </row>
    <row r="195" spans="2:22" hidden="1" outlineLevel="2">
      <c r="B195" s="338"/>
      <c r="C195" s="808"/>
      <c r="D195" s="38" t="str">
        <f>'BNB-System'!D174</f>
        <v>Sonstige Konzepte zum Nachhaltigen Bauen</v>
      </c>
      <c r="E195" s="39">
        <f>'BNB-System'!E174</f>
        <v>20</v>
      </c>
      <c r="F195" s="262"/>
      <c r="G195" s="263"/>
      <c r="H195" s="239"/>
      <c r="I195" s="211"/>
      <c r="J195" s="212"/>
      <c r="K195" s="184"/>
      <c r="L195" s="184"/>
      <c r="M195" s="392"/>
      <c r="N195" s="290"/>
      <c r="S195" s="28"/>
      <c r="T195" s="28"/>
      <c r="U195" s="28"/>
      <c r="V195" s="28"/>
    </row>
    <row r="196" spans="2:22" hidden="1" outlineLevel="2">
      <c r="B196" s="338"/>
      <c r="C196" s="309"/>
      <c r="D196" s="38" t="str">
        <f>'BNB-System'!D175</f>
        <v>Prüfung der Planungsunterlagen durch unabhängige Dritte</v>
      </c>
      <c r="E196" s="39">
        <f>'BNB-System'!E175</f>
        <v>5</v>
      </c>
      <c r="F196" s="262"/>
      <c r="G196" s="263"/>
      <c r="H196" s="239"/>
      <c r="I196" s="211"/>
      <c r="J196" s="212"/>
      <c r="K196" s="184"/>
      <c r="L196" s="184"/>
      <c r="M196" s="392"/>
      <c r="N196" s="290"/>
      <c r="S196" s="28"/>
      <c r="T196" s="28"/>
      <c r="U196" s="28"/>
      <c r="V196" s="28"/>
    </row>
    <row r="197" spans="2:22" hidden="1" outlineLevel="2">
      <c r="B197" s="338"/>
      <c r="C197" s="309"/>
      <c r="D197" s="84" t="str">
        <f>'BNB-System'!D176</f>
        <v>Durchführung von Variantenvergleichen</v>
      </c>
      <c r="E197" s="85">
        <f>'BNB-System'!E176</f>
        <v>10</v>
      </c>
      <c r="F197" s="269"/>
      <c r="G197" s="270"/>
      <c r="H197" s="389"/>
      <c r="I197" s="237"/>
      <c r="J197" s="238"/>
      <c r="K197" s="184"/>
      <c r="L197" s="184"/>
      <c r="M197" s="392"/>
      <c r="N197" s="290"/>
      <c r="S197" s="28"/>
      <c r="T197" s="28"/>
      <c r="U197" s="28"/>
      <c r="V197" s="28"/>
    </row>
    <row r="198" spans="2:22" ht="17.25" customHeight="1">
      <c r="B198" s="419" t="str">
        <f>'BNB-System'!B177</f>
        <v>BN_2011</v>
      </c>
      <c r="C198" s="305" t="str">
        <f>'BNB-System'!C177</f>
        <v xml:space="preserve"> 5.1.4</v>
      </c>
      <c r="D198" s="29" t="str">
        <f>'BNB-System'!D177</f>
        <v>Ausschreibung und Vergabe</v>
      </c>
      <c r="E198" s="30">
        <f>'BNB-System'!E177</f>
        <v>100</v>
      </c>
      <c r="F198" s="405"/>
      <c r="G198" s="406"/>
      <c r="H198" s="246"/>
      <c r="I198" s="203"/>
      <c r="J198" s="204"/>
      <c r="K198" s="191">
        <f>'BNB-System'!G177</f>
        <v>8.0000000000000002E-3</v>
      </c>
      <c r="L198" s="191">
        <f>IF(ISNUMBER(H198*'BNB-System'!G177/100),H198*'BNB-System'!G177/100,0)</f>
        <v>0</v>
      </c>
      <c r="M198" s="392"/>
      <c r="N198" s="290"/>
      <c r="Q198" s="28"/>
      <c r="R198" s="28"/>
      <c r="S198" s="28"/>
      <c r="T198" s="28"/>
      <c r="U198" s="28"/>
    </row>
    <row r="199" spans="2:22" ht="17.25" customHeight="1" collapsed="1">
      <c r="B199" s="415" t="str">
        <f>'BNB-System'!B178</f>
        <v>BN_2011</v>
      </c>
      <c r="C199" s="308" t="str">
        <f>'BNB-System'!C178</f>
        <v xml:space="preserve"> 5.1.5</v>
      </c>
      <c r="D199" s="35" t="str">
        <f>'BNB-System'!D178</f>
        <v>Vorraussetzungen für eine optimale Bewirtschaftung</v>
      </c>
      <c r="E199" s="36">
        <f>'BNB-System'!E178</f>
        <v>100</v>
      </c>
      <c r="F199" s="393"/>
      <c r="G199" s="394"/>
      <c r="H199" s="245">
        <f>IF(AND(ISNUMBER($H200),$H200&gt;=0),H200,IF(SUM(H201:H204)&gt;100,100,SUM(H201:H204)))</f>
        <v>0</v>
      </c>
      <c r="I199" s="207"/>
      <c r="J199" s="208"/>
      <c r="K199" s="185">
        <f>'BNB-System'!G178</f>
        <v>8.0000000000000002E-3</v>
      </c>
      <c r="L199" s="185">
        <f>IF(ISNUMBER(H199*'BNB-System'!G178/100),H199*'BNB-System'!G178/100,0)</f>
        <v>0</v>
      </c>
      <c r="M199" s="392"/>
      <c r="N199" s="290"/>
      <c r="Q199" s="28"/>
      <c r="R199" s="28"/>
      <c r="S199" s="28"/>
      <c r="T199" s="28"/>
      <c r="U199" s="28"/>
    </row>
    <row r="200" spans="2:22" hidden="1" outlineLevel="1">
      <c r="B200" s="347"/>
      <c r="C200" s="309"/>
      <c r="D200" s="283" t="s">
        <v>155</v>
      </c>
      <c r="E200" s="37"/>
      <c r="F200" s="260"/>
      <c r="G200" s="261"/>
      <c r="H200" s="247"/>
      <c r="I200" s="209"/>
      <c r="J200" s="210"/>
      <c r="K200" s="184"/>
      <c r="L200" s="184"/>
      <c r="M200" s="392"/>
      <c r="N200" s="293"/>
      <c r="S200" s="28"/>
      <c r="T200" s="28"/>
      <c r="U200" s="28"/>
      <c r="V200" s="28"/>
    </row>
    <row r="201" spans="2:22" hidden="1" outlineLevel="2">
      <c r="B201" s="338"/>
      <c r="C201" s="309"/>
      <c r="D201" s="38" t="str">
        <f>'BNB-System'!D179</f>
        <v>Erstellung einer Objektdokumentation / Gebäudepass</v>
      </c>
      <c r="E201" s="39">
        <f>'BNB-System'!E179</f>
        <v>25</v>
      </c>
      <c r="F201" s="262"/>
      <c r="G201" s="263"/>
      <c r="H201" s="239"/>
      <c r="I201" s="211"/>
      <c r="J201" s="212"/>
      <c r="K201" s="184"/>
      <c r="L201" s="184"/>
      <c r="M201" s="392"/>
      <c r="N201" s="290"/>
      <c r="S201" s="28"/>
      <c r="T201" s="28"/>
      <c r="U201" s="28"/>
      <c r="V201" s="28"/>
    </row>
    <row r="202" spans="2:22" ht="24" hidden="1" outlineLevel="2">
      <c r="B202" s="338"/>
      <c r="C202" s="309"/>
      <c r="D202" s="38" t="str">
        <f>'BNB-System'!D180</f>
        <v>Erstellung von Wartungs-, Inspektions-, Betriebs-, und Pflegeanleitungen</v>
      </c>
      <c r="E202" s="39">
        <f>'BNB-System'!E180</f>
        <v>25</v>
      </c>
      <c r="F202" s="262"/>
      <c r="G202" s="263"/>
      <c r="H202" s="239"/>
      <c r="I202" s="211"/>
      <c r="J202" s="212"/>
      <c r="K202" s="184"/>
      <c r="L202" s="184"/>
      <c r="M202" s="392"/>
      <c r="N202" s="290"/>
      <c r="S202" s="28"/>
      <c r="T202" s="28"/>
      <c r="U202" s="28"/>
      <c r="V202" s="28"/>
    </row>
    <row r="203" spans="2:22" ht="24" hidden="1" outlineLevel="2">
      <c r="B203" s="338"/>
      <c r="C203" s="309"/>
      <c r="D203" s="38" t="str">
        <f>'BNB-System'!D181</f>
        <v>Anpassung der Pläne und Berechnungen an das realisierte Gebäude</v>
      </c>
      <c r="E203" s="39">
        <f>'BNB-System'!E181</f>
        <v>25</v>
      </c>
      <c r="F203" s="262"/>
      <c r="G203" s="263"/>
      <c r="H203" s="239"/>
      <c r="I203" s="211"/>
      <c r="J203" s="212"/>
      <c r="K203" s="184"/>
      <c r="L203" s="184"/>
      <c r="M203" s="392"/>
      <c r="N203" s="290"/>
      <c r="S203" s="28"/>
      <c r="T203" s="28"/>
      <c r="U203" s="28"/>
      <c r="V203" s="28"/>
    </row>
    <row r="204" spans="2:22" hidden="1" outlineLevel="2">
      <c r="B204" s="339"/>
      <c r="C204" s="310"/>
      <c r="D204" s="420" t="str">
        <f>'BNB-System'!D182</f>
        <v>Erstellung eines Nutzerhandbuches</v>
      </c>
      <c r="E204" s="421">
        <f>'BNB-System'!E182</f>
        <v>25</v>
      </c>
      <c r="F204" s="422"/>
      <c r="G204" s="423"/>
      <c r="H204" s="424"/>
      <c r="I204" s="235"/>
      <c r="J204" s="236"/>
      <c r="K204" s="197"/>
      <c r="L204" s="197"/>
      <c r="M204" s="392"/>
      <c r="N204" s="290"/>
      <c r="S204" s="28"/>
      <c r="T204" s="28"/>
      <c r="U204" s="28"/>
      <c r="V204" s="28"/>
    </row>
    <row r="205" spans="2:22" ht="17.25" customHeight="1" collapsed="1">
      <c r="B205" s="415" t="str">
        <f>'BNB-System'!B183</f>
        <v>BK</v>
      </c>
      <c r="C205" s="308" t="str">
        <f>'BNB-System'!C183</f>
        <v xml:space="preserve"> 5.1.6</v>
      </c>
      <c r="D205" s="35" t="str">
        <f>'BNB-System'!D183</f>
        <v>Bestandsanalyse</v>
      </c>
      <c r="E205" s="36">
        <f>'BNB-System'!E183</f>
        <v>100</v>
      </c>
      <c r="F205" s="393"/>
      <c r="G205" s="394"/>
      <c r="H205" s="245">
        <f>IF(AND(ISNUMBER($H206),$H206&gt;=0),H206,IF(SUM(H207:H215)&gt;100,100,SUM(H207:H215)))</f>
        <v>0</v>
      </c>
      <c r="I205" s="207"/>
      <c r="J205" s="208"/>
      <c r="K205" s="185">
        <f>'BNB-System'!G183</f>
        <v>1.2E-2</v>
      </c>
      <c r="L205" s="185">
        <f>IF(ISNUMBER(H205*'BNB-System'!G183/100),H205*'BNB-System'!G183/100,0)</f>
        <v>0</v>
      </c>
      <c r="M205" s="392"/>
      <c r="N205" s="290"/>
      <c r="Q205" s="28"/>
      <c r="R205" s="28"/>
      <c r="S205" s="28"/>
      <c r="T205" s="28"/>
      <c r="U205" s="28"/>
    </row>
    <row r="206" spans="2:22" hidden="1" outlineLevel="1">
      <c r="B206" s="347"/>
      <c r="C206" s="309"/>
      <c r="D206" s="283" t="s">
        <v>155</v>
      </c>
      <c r="E206" s="37"/>
      <c r="F206" s="260"/>
      <c r="G206" s="261"/>
      <c r="H206" s="247"/>
      <c r="I206" s="209"/>
      <c r="J206" s="210"/>
      <c r="K206" s="184"/>
      <c r="L206" s="184"/>
      <c r="M206" s="392"/>
      <c r="N206" s="293"/>
      <c r="S206" s="28"/>
      <c r="T206" s="28"/>
      <c r="U206" s="28"/>
      <c r="V206" s="28"/>
    </row>
    <row r="207" spans="2:22" hidden="1" outlineLevel="2">
      <c r="B207" s="338"/>
      <c r="C207" s="309"/>
      <c r="D207" s="38" t="str">
        <f>'BNB-System'!D184</f>
        <v>Bestandsaufnahme Geometrie</v>
      </c>
      <c r="E207" s="39">
        <f>'BNB-System'!E184</f>
        <v>10</v>
      </c>
      <c r="F207" s="262"/>
      <c r="G207" s="263"/>
      <c r="H207" s="239"/>
      <c r="I207" s="211"/>
      <c r="J207" s="212"/>
      <c r="K207" s="184"/>
      <c r="L207" s="184"/>
      <c r="M207" s="392"/>
      <c r="N207" s="290"/>
      <c r="S207" s="28"/>
      <c r="T207" s="28"/>
      <c r="U207" s="28"/>
      <c r="V207" s="28"/>
    </row>
    <row r="208" spans="2:22" hidden="1" outlineLevel="2">
      <c r="B208" s="338"/>
      <c r="C208" s="309"/>
      <c r="D208" s="38" t="str">
        <f>'BNB-System'!D185</f>
        <v>Bestandsaufnahme Baukonstruktion und Baustoffe</v>
      </c>
      <c r="E208" s="39">
        <f>'BNB-System'!E185</f>
        <v>20</v>
      </c>
      <c r="F208" s="262"/>
      <c r="G208" s="263"/>
      <c r="H208" s="239"/>
      <c r="I208" s="211"/>
      <c r="J208" s="212"/>
      <c r="K208" s="184"/>
      <c r="L208" s="184"/>
      <c r="M208" s="392"/>
      <c r="N208" s="290"/>
      <c r="S208" s="28"/>
      <c r="T208" s="28"/>
      <c r="U208" s="28"/>
      <c r="V208" s="28"/>
    </row>
    <row r="209" spans="2:22" ht="15" hidden="1" customHeight="1" outlineLevel="2">
      <c r="B209" s="338"/>
      <c r="C209" s="309"/>
      <c r="D209" s="38" t="str">
        <f>'BNB-System'!D186</f>
        <v>Bestandsaufnahme Haustechnik</v>
      </c>
      <c r="E209" s="39">
        <f>'BNB-System'!E186</f>
        <v>10</v>
      </c>
      <c r="F209" s="262"/>
      <c r="G209" s="263"/>
      <c r="H209" s="239"/>
      <c r="I209" s="211"/>
      <c r="J209" s="212"/>
      <c r="K209" s="184"/>
      <c r="L209" s="184"/>
      <c r="M209" s="392"/>
      <c r="N209" s="290"/>
      <c r="S209" s="28"/>
      <c r="T209" s="28"/>
      <c r="U209" s="28"/>
      <c r="V209" s="28"/>
    </row>
    <row r="210" spans="2:22" hidden="1" outlineLevel="2">
      <c r="B210" s="338"/>
      <c r="C210" s="309"/>
      <c r="D210" s="38" t="str">
        <f>'BNB-System'!D187</f>
        <v>Bestandsaufnahme Bau- und Nutzungsgeschichte</v>
      </c>
      <c r="E210" s="39">
        <f>'BNB-System'!E187</f>
        <v>5</v>
      </c>
      <c r="F210" s="262"/>
      <c r="G210" s="263"/>
      <c r="H210" s="239"/>
      <c r="I210" s="211"/>
      <c r="J210" s="212"/>
      <c r="K210" s="184"/>
      <c r="L210" s="184"/>
      <c r="M210" s="392"/>
      <c r="N210" s="290"/>
      <c r="S210" s="28"/>
      <c r="T210" s="28"/>
      <c r="U210" s="28"/>
      <c r="V210" s="28"/>
    </row>
    <row r="211" spans="2:22" hidden="1" outlineLevel="2">
      <c r="B211" s="338"/>
      <c r="C211" s="309"/>
      <c r="D211" s="38" t="str">
        <f>'BNB-System'!D188</f>
        <v>Bestandsaufnahme Exposition</v>
      </c>
      <c r="E211" s="39">
        <f>'BNB-System'!E188</f>
        <v>5</v>
      </c>
      <c r="F211" s="262"/>
      <c r="G211" s="263"/>
      <c r="H211" s="239"/>
      <c r="I211" s="211"/>
      <c r="J211" s="212"/>
      <c r="K211" s="184"/>
      <c r="L211" s="184"/>
      <c r="M211" s="392"/>
      <c r="N211" s="290"/>
      <c r="S211" s="28"/>
      <c r="T211" s="28"/>
      <c r="U211" s="28"/>
      <c r="V211" s="28"/>
    </row>
    <row r="212" spans="2:22" hidden="1" outlineLevel="2">
      <c r="B212" s="338"/>
      <c r="C212" s="808"/>
      <c r="D212" s="38" t="str">
        <f>'BNB-System'!D189</f>
        <v>Baudiagnose Tragwerk</v>
      </c>
      <c r="E212" s="39">
        <f>'BNB-System'!E189</f>
        <v>15</v>
      </c>
      <c r="F212" s="262"/>
      <c r="G212" s="263"/>
      <c r="H212" s="239"/>
      <c r="I212" s="211"/>
      <c r="J212" s="212"/>
      <c r="K212" s="184"/>
      <c r="L212" s="184"/>
      <c r="M212" s="392"/>
      <c r="N212" s="290"/>
      <c r="S212" s="28"/>
      <c r="T212" s="28"/>
      <c r="U212" s="28"/>
      <c r="V212" s="28"/>
    </row>
    <row r="213" spans="2:22" hidden="1" outlineLevel="2">
      <c r="B213" s="338"/>
      <c r="C213" s="817"/>
      <c r="D213" s="38" t="str">
        <f>'BNB-System'!D190</f>
        <v>Baudiagnose Energetische Qualität</v>
      </c>
      <c r="E213" s="39">
        <f>'BNB-System'!E190</f>
        <v>15</v>
      </c>
      <c r="F213" s="262"/>
      <c r="G213" s="263"/>
      <c r="H213" s="239"/>
      <c r="I213" s="211"/>
      <c r="J213" s="212"/>
      <c r="K213" s="184"/>
      <c r="L213" s="184"/>
      <c r="M213" s="392"/>
      <c r="N213" s="290"/>
      <c r="S213" s="28"/>
      <c r="T213" s="28"/>
      <c r="U213" s="28"/>
      <c r="V213" s="28"/>
    </row>
    <row r="214" spans="2:22" hidden="1" outlineLevel="2">
      <c r="B214" s="338"/>
      <c r="C214" s="309"/>
      <c r="D214" s="38" t="str">
        <f>'BNB-System'!D191</f>
        <v>Baudiagnose Schadstoffe</v>
      </c>
      <c r="E214" s="39">
        <f>'BNB-System'!E191</f>
        <v>10</v>
      </c>
      <c r="F214" s="262"/>
      <c r="G214" s="263"/>
      <c r="H214" s="239"/>
      <c r="I214" s="211"/>
      <c r="J214" s="212"/>
      <c r="K214" s="184"/>
      <c r="L214" s="184"/>
      <c r="M214" s="392"/>
      <c r="N214" s="290"/>
      <c r="S214" s="28"/>
      <c r="T214" s="28"/>
      <c r="U214" s="28"/>
      <c r="V214" s="28"/>
    </row>
    <row r="215" spans="2:22" hidden="1" outlineLevel="2">
      <c r="B215" s="339"/>
      <c r="C215" s="310"/>
      <c r="D215" s="420" t="str">
        <f>'BNB-System'!D192</f>
        <v>Baudiagnose Feuchte- und Salzbelastungen</v>
      </c>
      <c r="E215" s="421">
        <f>'BNB-System'!E192</f>
        <v>10</v>
      </c>
      <c r="F215" s="422"/>
      <c r="G215" s="423"/>
      <c r="H215" s="424"/>
      <c r="I215" s="235"/>
      <c r="J215" s="236"/>
      <c r="K215" s="197"/>
      <c r="L215" s="197"/>
      <c r="M215" s="392"/>
      <c r="N215" s="290"/>
      <c r="S215" s="28"/>
      <c r="T215" s="28"/>
      <c r="U215" s="28"/>
      <c r="V215" s="28"/>
    </row>
    <row r="216" spans="2:22" ht="17.25" customHeight="1" collapsed="1" thickBot="1">
      <c r="B216" s="415" t="str">
        <f>'BNB-System'!B193</f>
        <v>BK</v>
      </c>
      <c r="C216" s="308" t="str">
        <f>'BNB-System'!C193</f>
        <v xml:space="preserve"> 5.1.7</v>
      </c>
      <c r="D216" s="35" t="str">
        <f>'BNB-System'!D193</f>
        <v>Rückbaumaßnahmen</v>
      </c>
      <c r="E216" s="36">
        <f>'BNB-System'!E193</f>
        <v>100</v>
      </c>
      <c r="F216" s="393"/>
      <c r="G216" s="394"/>
      <c r="H216" s="245">
        <f>IF(AND(ISNUMBER($H217),$H217&gt;=0),H217,IF(SUM(H218:H221)&gt;100,100,SUM(H218:H221)))</f>
        <v>0</v>
      </c>
      <c r="I216" s="207"/>
      <c r="J216" s="208"/>
      <c r="K216" s="185">
        <f>'BNB-System'!G193</f>
        <v>4.0000000000000001E-3</v>
      </c>
      <c r="L216" s="185">
        <f>IF(ISNUMBER(H216*'BNB-System'!G193/100),H216*'BNB-System'!G193/100,0)</f>
        <v>0</v>
      </c>
      <c r="M216" s="392"/>
      <c r="N216" s="290"/>
      <c r="Q216" s="28"/>
      <c r="R216" s="28"/>
      <c r="S216" s="28"/>
      <c r="T216" s="28"/>
      <c r="U216" s="28"/>
    </row>
    <row r="217" spans="2:22" hidden="1" outlineLevel="1">
      <c r="B217" s="347"/>
      <c r="C217" s="309"/>
      <c r="D217" s="283" t="s">
        <v>155</v>
      </c>
      <c r="E217" s="37"/>
      <c r="F217" s="260"/>
      <c r="G217" s="261"/>
      <c r="H217" s="247"/>
      <c r="I217" s="209"/>
      <c r="J217" s="210"/>
      <c r="K217" s="184"/>
      <c r="L217" s="184"/>
      <c r="M217" s="392"/>
      <c r="N217" s="293"/>
      <c r="S217" s="28"/>
      <c r="T217" s="28"/>
      <c r="U217" s="28"/>
      <c r="V217" s="28"/>
    </row>
    <row r="218" spans="2:22" hidden="1" outlineLevel="2">
      <c r="B218" s="338"/>
      <c r="C218" s="309"/>
      <c r="D218" s="38" t="str">
        <f>'BNB-System'!D194</f>
        <v>Technische Arbeitsschutzbedingungen</v>
      </c>
      <c r="E218" s="39">
        <f>'BNB-System'!E194</f>
        <v>25</v>
      </c>
      <c r="F218" s="262"/>
      <c r="G218" s="263"/>
      <c r="H218" s="239"/>
      <c r="I218" s="211"/>
      <c r="J218" s="212"/>
      <c r="K218" s="184"/>
      <c r="L218" s="184"/>
      <c r="M218" s="392"/>
      <c r="N218" s="290"/>
      <c r="S218" s="28"/>
      <c r="T218" s="28"/>
      <c r="U218" s="28"/>
      <c r="V218" s="28"/>
    </row>
    <row r="219" spans="2:22" hidden="1" outlineLevel="2">
      <c r="B219" s="338"/>
      <c r="C219" s="309"/>
      <c r="D219" s="38" t="str">
        <f>'BNB-System'!D195</f>
        <v>Planung des Rückbaus</v>
      </c>
      <c r="E219" s="39">
        <f>'BNB-System'!E195</f>
        <v>25</v>
      </c>
      <c r="F219" s="262"/>
      <c r="G219" s="263"/>
      <c r="H219" s="239"/>
      <c r="I219" s="211"/>
      <c r="J219" s="212"/>
      <c r="K219" s="184"/>
      <c r="L219" s="184"/>
      <c r="M219" s="392"/>
      <c r="N219" s="290"/>
      <c r="S219" s="28"/>
      <c r="T219" s="28"/>
      <c r="U219" s="28"/>
      <c r="V219" s="28"/>
    </row>
    <row r="220" spans="2:22" hidden="1" outlineLevel="2">
      <c r="B220" s="338"/>
      <c r="C220" s="309"/>
      <c r="D220" s="38" t="str">
        <f>'BNB-System'!D196</f>
        <v>Selektiver Rückbau</v>
      </c>
      <c r="E220" s="39">
        <f>'BNB-System'!E196</f>
        <v>25</v>
      </c>
      <c r="F220" s="262"/>
      <c r="G220" s="263"/>
      <c r="H220" s="239"/>
      <c r="I220" s="211"/>
      <c r="J220" s="212"/>
      <c r="K220" s="184"/>
      <c r="L220" s="184"/>
      <c r="M220" s="392"/>
      <c r="N220" s="290"/>
      <c r="S220" s="28"/>
      <c r="T220" s="28"/>
      <c r="U220" s="28"/>
      <c r="V220" s="28"/>
    </row>
    <row r="221" spans="2:22" ht="15" hidden="1" outlineLevel="2" thickBot="1">
      <c r="B221" s="338"/>
      <c r="C221" s="309"/>
      <c r="D221" s="38" t="str">
        <f>'BNB-System'!D197</f>
        <v>Prüfen auf Abfalltrennung und Entsorgung</v>
      </c>
      <c r="E221" s="39">
        <f>'BNB-System'!E197</f>
        <v>25</v>
      </c>
      <c r="F221" s="262"/>
      <c r="G221" s="263"/>
      <c r="H221" s="239"/>
      <c r="I221" s="211"/>
      <c r="J221" s="212"/>
      <c r="K221" s="184"/>
      <c r="L221" s="184"/>
      <c r="M221" s="392"/>
      <c r="N221" s="290"/>
      <c r="S221" s="28"/>
      <c r="T221" s="28"/>
      <c r="U221" s="28"/>
      <c r="V221" s="28"/>
    </row>
    <row r="222" spans="2:22" ht="15" thickBot="1">
      <c r="B222" s="380"/>
      <c r="C222" s="414"/>
      <c r="D222" s="377" t="str">
        <f>'BNB-System'!C198</f>
        <v>Bauausführung</v>
      </c>
      <c r="E222" s="123"/>
      <c r="F222" s="123"/>
      <c r="G222" s="123"/>
      <c r="H222" s="172"/>
      <c r="I222" s="173"/>
      <c r="J222" s="173"/>
      <c r="K222" s="124"/>
      <c r="L222" s="124"/>
      <c r="M222" s="180"/>
      <c r="N222" s="290"/>
      <c r="Q222" s="28"/>
      <c r="R222" s="28"/>
      <c r="S222" s="28"/>
      <c r="T222" s="28"/>
      <c r="U222" s="28"/>
    </row>
    <row r="223" spans="2:22" ht="17.25" customHeight="1" collapsed="1">
      <c r="B223" s="381" t="str">
        <f>'BNB-System'!B199</f>
        <v>BN_2011</v>
      </c>
      <c r="C223" s="309" t="str">
        <f>'BNB-System'!C199</f>
        <v xml:space="preserve"> 5.2.1</v>
      </c>
      <c r="D223" s="93" t="str">
        <f>'BNB-System'!D199</f>
        <v>Baustelle / Bauprozess</v>
      </c>
      <c r="E223" s="94">
        <f>'BNB-System'!E199</f>
        <v>100</v>
      </c>
      <c r="F223" s="390"/>
      <c r="G223" s="391"/>
      <c r="H223" s="245">
        <f>IF(AND(ISNUMBER($H224),$H224&gt;=0),H224,IF(SUM(H225:H228)&gt;100,100,SUM(H225:H228)))</f>
        <v>0</v>
      </c>
      <c r="I223" s="215"/>
      <c r="J223" s="216"/>
      <c r="K223" s="183">
        <f>'BNB-System'!G199</f>
        <v>8.0000000000000002E-3</v>
      </c>
      <c r="L223" s="183">
        <f>IF(ISNUMBER(H223*'BNB-System'!G199/100),H223*'BNB-System'!G199/100,0)</f>
        <v>0</v>
      </c>
      <c r="M223" s="392"/>
      <c r="N223" s="290"/>
      <c r="Q223" s="28"/>
      <c r="R223" s="28"/>
      <c r="S223" s="28"/>
      <c r="T223" s="28"/>
      <c r="U223" s="28"/>
    </row>
    <row r="224" spans="2:22" hidden="1" outlineLevel="1">
      <c r="B224" s="347"/>
      <c r="C224" s="309"/>
      <c r="D224" s="283" t="s">
        <v>155</v>
      </c>
      <c r="E224" s="37"/>
      <c r="F224" s="260"/>
      <c r="G224" s="261"/>
      <c r="H224" s="247"/>
      <c r="I224" s="209"/>
      <c r="J224" s="210"/>
      <c r="K224" s="184"/>
      <c r="L224" s="184"/>
      <c r="M224" s="392"/>
      <c r="N224" s="293"/>
      <c r="S224" s="28"/>
      <c r="T224" s="28"/>
      <c r="U224" s="28"/>
      <c r="V224" s="28"/>
    </row>
    <row r="225" spans="2:22" hidden="1" outlineLevel="2">
      <c r="B225" s="338"/>
      <c r="C225" s="309"/>
      <c r="D225" s="38" t="str">
        <f>'BNB-System'!D200</f>
        <v>Abfallarme Baustelle</v>
      </c>
      <c r="E225" s="39">
        <f>'BNB-System'!E200</f>
        <v>25</v>
      </c>
      <c r="F225" s="262"/>
      <c r="G225" s="263"/>
      <c r="H225" s="239"/>
      <c r="I225" s="211"/>
      <c r="J225" s="212"/>
      <c r="K225" s="184"/>
      <c r="L225" s="184"/>
      <c r="M225" s="392"/>
      <c r="N225" s="290"/>
      <c r="S225" s="28"/>
      <c r="T225" s="28"/>
      <c r="U225" s="28"/>
      <c r="V225" s="28"/>
    </row>
    <row r="226" spans="2:22" hidden="1" outlineLevel="2">
      <c r="B226" s="338"/>
      <c r="C226" s="309"/>
      <c r="D226" s="38" t="str">
        <f>'BNB-System'!D201</f>
        <v>Lärmarme Baustelle</v>
      </c>
      <c r="E226" s="39">
        <f>'BNB-System'!E201</f>
        <v>25</v>
      </c>
      <c r="F226" s="262"/>
      <c r="G226" s="263"/>
      <c r="H226" s="239"/>
      <c r="I226" s="211"/>
      <c r="J226" s="212"/>
      <c r="K226" s="184"/>
      <c r="L226" s="184"/>
      <c r="M226" s="392"/>
      <c r="N226" s="290"/>
      <c r="S226" s="28"/>
      <c r="T226" s="28"/>
      <c r="U226" s="28"/>
      <c r="V226" s="28"/>
    </row>
    <row r="227" spans="2:22" hidden="1" outlineLevel="2">
      <c r="B227" s="338"/>
      <c r="C227" s="309"/>
      <c r="D227" s="38" t="str">
        <f>'BNB-System'!D202</f>
        <v>Staubarme Baustelle</v>
      </c>
      <c r="E227" s="39">
        <f>'BNB-System'!E202</f>
        <v>25</v>
      </c>
      <c r="F227" s="262"/>
      <c r="G227" s="263"/>
      <c r="H227" s="239"/>
      <c r="I227" s="211"/>
      <c r="J227" s="212"/>
      <c r="K227" s="184"/>
      <c r="L227" s="184"/>
      <c r="M227" s="392"/>
      <c r="N227" s="290"/>
      <c r="S227" s="28"/>
      <c r="T227" s="28"/>
      <c r="U227" s="28"/>
      <c r="V227" s="28"/>
    </row>
    <row r="228" spans="2:22" hidden="1" outlineLevel="2">
      <c r="B228" s="339"/>
      <c r="C228" s="310"/>
      <c r="D228" s="40" t="str">
        <f>'BNB-System'!D203</f>
        <v>Bodenschutz auf der Baustelle</v>
      </c>
      <c r="E228" s="41">
        <f>'BNB-System'!E203</f>
        <v>25</v>
      </c>
      <c r="F228" s="264"/>
      <c r="G228" s="265"/>
      <c r="H228" s="240"/>
      <c r="I228" s="213"/>
      <c r="J228" s="214"/>
      <c r="K228" s="197"/>
      <c r="L228" s="197"/>
      <c r="M228" s="392"/>
      <c r="N228" s="290"/>
      <c r="S228" s="28"/>
      <c r="T228" s="28"/>
      <c r="U228" s="28"/>
      <c r="V228" s="28"/>
    </row>
    <row r="229" spans="2:22" ht="17.25" customHeight="1" collapsed="1">
      <c r="B229" s="415" t="str">
        <f>'BNB-System'!B204</f>
        <v>BN_2011</v>
      </c>
      <c r="C229" s="308" t="str">
        <f>'BNB-System'!C204</f>
        <v xml:space="preserve"> 5.2.2</v>
      </c>
      <c r="D229" s="35" t="str">
        <f>'BNB-System'!D204</f>
        <v>Qualitätssicherung der Bauausführung</v>
      </c>
      <c r="E229" s="36">
        <f>'BNB-System'!E204</f>
        <v>100</v>
      </c>
      <c r="F229" s="393"/>
      <c r="G229" s="394"/>
      <c r="H229" s="245">
        <f>IF(AND(ISNUMBER($H230),$H230&gt;=0),H230,IF(SUM(H231:H232)&gt;100,100,SUM(H231:H232)))</f>
        <v>0</v>
      </c>
      <c r="I229" s="207"/>
      <c r="J229" s="208"/>
      <c r="K229" s="185">
        <f>'BNB-System'!G204</f>
        <v>1.2E-2</v>
      </c>
      <c r="L229" s="185">
        <f>IF(ISNUMBER(H229*'BNB-System'!G204/100),H229*'BNB-System'!G204/100,0)</f>
        <v>0</v>
      </c>
      <c r="M229" s="392"/>
      <c r="N229" s="290"/>
      <c r="Q229" s="28"/>
      <c r="R229" s="28"/>
      <c r="S229" s="28"/>
      <c r="T229" s="28"/>
      <c r="U229" s="28"/>
    </row>
    <row r="230" spans="2:22" hidden="1" outlineLevel="1">
      <c r="B230" s="347"/>
      <c r="C230" s="309"/>
      <c r="D230" s="283" t="s">
        <v>155</v>
      </c>
      <c r="E230" s="37"/>
      <c r="F230" s="260"/>
      <c r="G230" s="261"/>
      <c r="H230" s="247"/>
      <c r="I230" s="209"/>
      <c r="J230" s="210"/>
      <c r="K230" s="184"/>
      <c r="L230" s="184"/>
      <c r="M230" s="392"/>
      <c r="N230" s="293"/>
      <c r="S230" s="28"/>
      <c r="T230" s="28"/>
      <c r="U230" s="28"/>
      <c r="V230" s="28"/>
    </row>
    <row r="231" spans="2:22" ht="24" hidden="1" outlineLevel="2">
      <c r="B231" s="338"/>
      <c r="C231" s="309"/>
      <c r="D231" s="38" t="str">
        <f>'BNB-System'!D205</f>
        <v>Dokumentation der verwendeten Materialien, Hilfsstoffe und Sicherheitsdatenblätter</v>
      </c>
      <c r="E231" s="39">
        <f>'BNB-System'!E205</f>
        <v>50</v>
      </c>
      <c r="F231" s="262"/>
      <c r="G231" s="263"/>
      <c r="H231" s="239"/>
      <c r="I231" s="211"/>
      <c r="J231" s="212"/>
      <c r="K231" s="184"/>
      <c r="L231" s="184"/>
      <c r="M231" s="392"/>
      <c r="N231" s="290"/>
      <c r="S231" s="28"/>
      <c r="T231" s="28"/>
      <c r="U231" s="28"/>
      <c r="V231" s="28"/>
    </row>
    <row r="232" spans="2:22" hidden="1" outlineLevel="2">
      <c r="B232" s="338"/>
      <c r="C232" s="309"/>
      <c r="D232" s="84" t="str">
        <f>'BNB-System'!D206</f>
        <v>Messungen zur Qualitätskontrolle</v>
      </c>
      <c r="E232" s="85">
        <f>'BNB-System'!E206</f>
        <v>50</v>
      </c>
      <c r="F232" s="269"/>
      <c r="G232" s="270"/>
      <c r="H232" s="389"/>
      <c r="I232" s="237"/>
      <c r="J232" s="238"/>
      <c r="K232" s="184"/>
      <c r="L232" s="184"/>
      <c r="M232" s="392"/>
      <c r="N232" s="290"/>
      <c r="S232" s="28"/>
      <c r="T232" s="28"/>
      <c r="U232" s="28"/>
      <c r="V232" s="28"/>
    </row>
    <row r="233" spans="2:22" ht="17.25" customHeight="1" thickBot="1">
      <c r="B233" s="416" t="str">
        <f>'BNB-System'!B207</f>
        <v>BN_2011</v>
      </c>
      <c r="C233" s="306" t="str">
        <f>'BNB-System'!C207</f>
        <v xml:space="preserve"> 5.2.3</v>
      </c>
      <c r="D233" s="31" t="str">
        <f>'BNB-System'!D207</f>
        <v>Systematische Inbetriebnahme</v>
      </c>
      <c r="E233" s="32">
        <f>'BNB-System'!E207</f>
        <v>100</v>
      </c>
      <c r="F233" s="395"/>
      <c r="G233" s="396"/>
      <c r="H233" s="279"/>
      <c r="I233" s="205"/>
      <c r="J233" s="206"/>
      <c r="K233" s="186">
        <f>'BNB-System'!G207</f>
        <v>1.2E-2</v>
      </c>
      <c r="L233" s="186">
        <f>IF(ISNUMBER(H233*'BNB-System'!G207/100),H233*'BNB-System'!G207/100,0)</f>
        <v>0</v>
      </c>
      <c r="M233" s="425"/>
      <c r="N233" s="290"/>
      <c r="Q233" s="28"/>
      <c r="R233" s="28"/>
      <c r="S233" s="28"/>
      <c r="T233" s="28"/>
      <c r="U233" s="28"/>
    </row>
    <row r="234" spans="2:22" ht="15" thickBot="1">
      <c r="B234" s="388"/>
      <c r="C234" s="382"/>
      <c r="D234" s="378"/>
      <c r="E234" s="371"/>
      <c r="F234" s="371"/>
      <c r="G234" s="371"/>
      <c r="H234" s="397"/>
      <c r="I234" s="398"/>
      <c r="J234" s="398"/>
      <c r="K234" s="372"/>
      <c r="L234" s="372"/>
      <c r="M234" s="373"/>
      <c r="N234" s="290"/>
      <c r="S234" s="28"/>
      <c r="T234" s="28"/>
      <c r="U234" s="28"/>
      <c r="V234" s="28"/>
    </row>
    <row r="235" spans="2:22" ht="6" customHeight="1" thickBot="1">
      <c r="B235" s="383"/>
      <c r="C235" s="325"/>
      <c r="D235" s="96"/>
      <c r="E235" s="97"/>
      <c r="F235" s="97"/>
      <c r="G235" s="97"/>
      <c r="H235" s="158"/>
      <c r="I235" s="159"/>
      <c r="J235" s="159"/>
      <c r="K235" s="98"/>
      <c r="L235" s="98"/>
      <c r="M235" s="99"/>
      <c r="N235" s="290"/>
      <c r="S235" s="28"/>
      <c r="T235" s="28"/>
      <c r="U235" s="28"/>
      <c r="V235" s="28"/>
    </row>
    <row r="236" spans="2:22" ht="16.5" thickBot="1">
      <c r="B236" s="384"/>
      <c r="C236" s="326" t="str">
        <f>'BNB-System'!B210</f>
        <v>Standortmerkmale</v>
      </c>
      <c r="D236" s="100"/>
      <c r="E236" s="101"/>
      <c r="F236" s="101"/>
      <c r="G236" s="101"/>
      <c r="H236" s="101"/>
      <c r="I236" s="160"/>
      <c r="J236" s="160"/>
      <c r="K236" s="102"/>
      <c r="L236" s="161">
        <f>L239+L240+L241+L242+L243+L244</f>
        <v>0</v>
      </c>
      <c r="M236" s="103"/>
      <c r="N236" s="290"/>
      <c r="S236" s="28"/>
      <c r="T236" s="28"/>
      <c r="U236" s="28"/>
      <c r="V236" s="28"/>
    </row>
    <row r="237" spans="2:22" ht="6" customHeight="1" thickBot="1">
      <c r="B237" s="385"/>
      <c r="C237" s="327"/>
      <c r="D237" s="104"/>
      <c r="E237" s="105"/>
      <c r="F237" s="105"/>
      <c r="G237" s="105"/>
      <c r="H237" s="162"/>
      <c r="I237" s="163"/>
      <c r="J237" s="163"/>
      <c r="K237" s="106"/>
      <c r="L237" s="106"/>
      <c r="M237" s="103"/>
      <c r="N237" s="290"/>
      <c r="S237" s="28"/>
      <c r="T237" s="28"/>
      <c r="U237" s="28"/>
      <c r="V237" s="28"/>
    </row>
    <row r="238" spans="2:22" ht="15" thickBot="1">
      <c r="B238" s="386"/>
      <c r="C238" s="417"/>
      <c r="D238" s="379" t="str">
        <f>'BNB-System'!C212</f>
        <v>Standortmerkmale</v>
      </c>
      <c r="E238" s="374"/>
      <c r="F238" s="374"/>
      <c r="G238" s="374"/>
      <c r="H238" s="399"/>
      <c r="I238" s="400"/>
      <c r="J238" s="400"/>
      <c r="K238" s="375"/>
      <c r="L238" s="375"/>
      <c r="M238" s="376"/>
      <c r="N238" s="290"/>
      <c r="Q238" s="28"/>
      <c r="R238" s="28"/>
      <c r="S238" s="28"/>
      <c r="T238" s="28"/>
      <c r="U238" s="28"/>
    </row>
    <row r="239" spans="2:22">
      <c r="B239" s="418" t="str">
        <f>'BNB-System'!B213</f>
        <v>BN_2011</v>
      </c>
      <c r="C239" s="387" t="str">
        <f>'BNB-System'!C213</f>
        <v xml:space="preserve"> 6.1.1</v>
      </c>
      <c r="D239" s="25" t="str">
        <f>'BNB-System'!D213</f>
        <v>Risiken am Mikrostandort</v>
      </c>
      <c r="E239" s="26">
        <f>'BNB-System'!E213</f>
        <v>100</v>
      </c>
      <c r="F239" s="401"/>
      <c r="G239" s="402"/>
      <c r="H239" s="246"/>
      <c r="I239" s="201"/>
      <c r="J239" s="202"/>
      <c r="K239" s="426" t="str">
        <f>'BNB-System'!G213</f>
        <v>--</v>
      </c>
      <c r="L239" s="403">
        <f>H239*'BNB-System'!F213/'BNB-System'!H$210</f>
        <v>0</v>
      </c>
      <c r="M239" s="404"/>
      <c r="N239" s="290"/>
      <c r="S239" s="28"/>
      <c r="T239" s="28"/>
      <c r="U239" s="28"/>
      <c r="V239" s="28"/>
    </row>
    <row r="240" spans="2:22">
      <c r="B240" s="419" t="str">
        <f>'BNB-System'!B214</f>
        <v>BN_2011</v>
      </c>
      <c r="C240" s="305" t="str">
        <f>'BNB-System'!C214</f>
        <v xml:space="preserve"> 6.1.2</v>
      </c>
      <c r="D240" s="29" t="str">
        <f>'BNB-System'!D214</f>
        <v>Verhältnisse am Mikrostandort</v>
      </c>
      <c r="E240" s="30">
        <f>'BNB-System'!E214</f>
        <v>100</v>
      </c>
      <c r="F240" s="405"/>
      <c r="G240" s="406"/>
      <c r="H240" s="246"/>
      <c r="I240" s="235"/>
      <c r="J240" s="236"/>
      <c r="K240" s="407" t="str">
        <f>'BNB-System'!G214</f>
        <v>--</v>
      </c>
      <c r="L240" s="408">
        <f>H240*'BNB-System'!F214/'BNB-System'!H$210</f>
        <v>0</v>
      </c>
      <c r="M240" s="404"/>
      <c r="N240" s="290"/>
      <c r="S240" s="28"/>
      <c r="T240" s="28"/>
      <c r="U240" s="28"/>
      <c r="V240" s="28"/>
    </row>
    <row r="241" spans="2:22">
      <c r="B241" s="419" t="str">
        <f>'BNB-System'!B215</f>
        <v>BN_2011</v>
      </c>
      <c r="C241" s="305" t="str">
        <f>'BNB-System'!C215</f>
        <v xml:space="preserve"> 6.1.3</v>
      </c>
      <c r="D241" s="29" t="str">
        <f>'BNB-System'!D215</f>
        <v>Quartiersmerkmale</v>
      </c>
      <c r="E241" s="30">
        <f>'BNB-System'!E215</f>
        <v>100</v>
      </c>
      <c r="F241" s="405"/>
      <c r="G241" s="406"/>
      <c r="H241" s="246"/>
      <c r="I241" s="235"/>
      <c r="J241" s="236"/>
      <c r="K241" s="409" t="str">
        <f>'BNB-System'!G215</f>
        <v>--</v>
      </c>
      <c r="L241" s="410">
        <f>H241*'BNB-System'!F215/'BNB-System'!H$210</f>
        <v>0</v>
      </c>
      <c r="M241" s="404"/>
      <c r="N241" s="290"/>
      <c r="S241" s="28"/>
      <c r="T241" s="28"/>
      <c r="U241" s="28"/>
      <c r="V241" s="28"/>
    </row>
    <row r="242" spans="2:22">
      <c r="B242" s="419" t="str">
        <f>'BNB-System'!B216</f>
        <v>BN_2011</v>
      </c>
      <c r="C242" s="305" t="str">
        <f>'BNB-System'!C216</f>
        <v xml:space="preserve"> 6.1.4</v>
      </c>
      <c r="D242" s="29" t="str">
        <f>'BNB-System'!D216</f>
        <v>Verkehrsanbindung</v>
      </c>
      <c r="E242" s="30">
        <f>'BNB-System'!E216</f>
        <v>100</v>
      </c>
      <c r="F242" s="405"/>
      <c r="G242" s="406"/>
      <c r="H242" s="246"/>
      <c r="I242" s="235"/>
      <c r="J242" s="236"/>
      <c r="K242" s="409" t="str">
        <f>'BNB-System'!G216</f>
        <v>--</v>
      </c>
      <c r="L242" s="410">
        <f>H242*'BNB-System'!F216/'BNB-System'!H$210</f>
        <v>0</v>
      </c>
      <c r="M242" s="404"/>
      <c r="N242" s="290"/>
      <c r="S242" s="28"/>
      <c r="T242" s="28"/>
      <c r="U242" s="28"/>
      <c r="V242" s="28"/>
    </row>
    <row r="243" spans="2:22">
      <c r="B243" s="419" t="str">
        <f>'BNB-System'!B217</f>
        <v>BN_2011</v>
      </c>
      <c r="C243" s="305" t="str">
        <f>'BNB-System'!C217</f>
        <v xml:space="preserve"> 6.1.5</v>
      </c>
      <c r="D243" s="29" t="str">
        <f>'BNB-System'!D217</f>
        <v>Nähe zu nutzungsrelevanten Einrichtungen</v>
      </c>
      <c r="E243" s="30">
        <f>'BNB-System'!E217</f>
        <v>100</v>
      </c>
      <c r="F243" s="405"/>
      <c r="G243" s="406"/>
      <c r="H243" s="246"/>
      <c r="I243" s="235"/>
      <c r="J243" s="236"/>
      <c r="K243" s="409" t="str">
        <f>'BNB-System'!G217</f>
        <v>--</v>
      </c>
      <c r="L243" s="410">
        <f>H243*'BNB-System'!F217/'BNB-System'!H$210</f>
        <v>0</v>
      </c>
      <c r="M243" s="404"/>
      <c r="N243" s="290"/>
      <c r="S243" s="28"/>
      <c r="T243" s="28"/>
      <c r="U243" s="28"/>
      <c r="V243" s="28"/>
    </row>
    <row r="244" spans="2:22" ht="15" thickBot="1">
      <c r="B244" s="416" t="str">
        <f>'BNB-System'!B218</f>
        <v>BN_2011</v>
      </c>
      <c r="C244" s="306" t="str">
        <f>'BNB-System'!C218</f>
        <v xml:space="preserve"> 6.1.6</v>
      </c>
      <c r="D244" s="31" t="str">
        <f>'BNB-System'!D218</f>
        <v>Anliegende Medien / Erschließung</v>
      </c>
      <c r="E244" s="32">
        <f>'BNB-System'!E218</f>
        <v>100</v>
      </c>
      <c r="F244" s="395"/>
      <c r="G244" s="396"/>
      <c r="H244" s="279"/>
      <c r="I244" s="219"/>
      <c r="J244" s="220"/>
      <c r="K244" s="411" t="str">
        <f>'BNB-System'!G218</f>
        <v>--</v>
      </c>
      <c r="L244" s="412">
        <f>H244*'BNB-System'!F218/'BNB-System'!H$210</f>
        <v>0</v>
      </c>
      <c r="M244" s="413"/>
      <c r="N244" s="291"/>
      <c r="S244" s="28"/>
      <c r="T244" s="28"/>
      <c r="U244" s="28"/>
      <c r="V244" s="28"/>
    </row>
    <row r="245" spans="2:22" ht="3.75" customHeight="1">
      <c r="E245" s="126"/>
      <c r="F245" s="126"/>
      <c r="G245" s="126"/>
      <c r="H245" s="127"/>
      <c r="I245" s="174"/>
      <c r="J245" s="174"/>
      <c r="K245" s="126"/>
      <c r="L245" s="126"/>
      <c r="M245" s="127"/>
      <c r="S245" s="28"/>
      <c r="T245" s="28"/>
      <c r="U245" s="28"/>
      <c r="V245" s="28"/>
    </row>
    <row r="246" spans="2:22">
      <c r="E246" s="126"/>
      <c r="F246" s="126"/>
      <c r="G246" s="126"/>
      <c r="H246" s="127"/>
      <c r="I246" s="174"/>
      <c r="J246" s="174"/>
      <c r="K246" s="126"/>
      <c r="L246" s="126"/>
      <c r="M246" s="127"/>
      <c r="S246" s="28"/>
      <c r="T246" s="28"/>
      <c r="U246" s="28"/>
      <c r="V246" s="28"/>
    </row>
    <row r="247" spans="2:22">
      <c r="E247" s="126"/>
      <c r="F247" s="126"/>
      <c r="G247" s="126"/>
      <c r="H247" s="127"/>
      <c r="I247" s="174"/>
      <c r="J247" s="174"/>
      <c r="K247" s="126"/>
      <c r="L247" s="126"/>
      <c r="M247" s="127"/>
      <c r="S247" s="28"/>
      <c r="T247" s="28"/>
      <c r="U247" s="28"/>
      <c r="V247" s="28"/>
    </row>
    <row r="248" spans="2:22">
      <c r="E248" s="126"/>
      <c r="F248" s="126"/>
      <c r="G248" s="126"/>
      <c r="H248" s="127"/>
      <c r="I248" s="174"/>
      <c r="J248" s="174"/>
      <c r="K248" s="126"/>
      <c r="L248" s="126"/>
      <c r="M248" s="127"/>
      <c r="S248" s="28"/>
      <c r="T248" s="28"/>
      <c r="U248" s="28"/>
      <c r="V248" s="28"/>
    </row>
    <row r="249" spans="2:22">
      <c r="E249" s="126"/>
      <c r="F249" s="126"/>
      <c r="G249" s="126"/>
      <c r="H249" s="127"/>
      <c r="I249" s="174"/>
      <c r="J249" s="174"/>
      <c r="K249" s="126"/>
      <c r="L249" s="126"/>
      <c r="M249" s="127"/>
      <c r="S249" s="28"/>
      <c r="T249" s="28"/>
      <c r="U249" s="28"/>
      <c r="V249" s="28"/>
    </row>
    <row r="250" spans="2:22">
      <c r="E250" s="126"/>
      <c r="F250" s="126"/>
      <c r="G250" s="126"/>
      <c r="H250" s="127"/>
      <c r="I250" s="174"/>
      <c r="J250" s="174"/>
      <c r="K250" s="126"/>
      <c r="L250" s="126"/>
      <c r="M250" s="127"/>
      <c r="S250" s="28"/>
      <c r="T250" s="28"/>
      <c r="U250" s="28"/>
      <c r="V250" s="28"/>
    </row>
    <row r="251" spans="2:22">
      <c r="E251" s="126"/>
      <c r="F251" s="126"/>
      <c r="G251" s="126"/>
      <c r="H251" s="127"/>
      <c r="I251" s="174"/>
      <c r="J251" s="174"/>
      <c r="K251" s="126"/>
      <c r="L251" s="126"/>
      <c r="M251" s="127"/>
      <c r="S251" s="28"/>
      <c r="T251" s="28"/>
      <c r="U251" s="28"/>
      <c r="V251" s="28"/>
    </row>
    <row r="252" spans="2:22">
      <c r="E252" s="126"/>
      <c r="F252" s="126"/>
      <c r="G252" s="126"/>
      <c r="H252" s="127"/>
      <c r="I252" s="174"/>
      <c r="J252" s="174"/>
      <c r="K252" s="126"/>
      <c r="L252" s="126"/>
      <c r="M252" s="127"/>
      <c r="S252" s="28"/>
      <c r="T252" s="28"/>
      <c r="U252" s="28"/>
      <c r="V252" s="28"/>
    </row>
    <row r="253" spans="2:22">
      <c r="E253" s="126"/>
      <c r="F253" s="126"/>
      <c r="G253" s="126"/>
      <c r="H253" s="127"/>
      <c r="I253" s="174"/>
      <c r="J253" s="174"/>
      <c r="K253" s="126"/>
      <c r="L253" s="126"/>
      <c r="M253" s="127"/>
      <c r="S253" s="28"/>
      <c r="T253" s="28"/>
      <c r="U253" s="28"/>
      <c r="V253" s="28"/>
    </row>
    <row r="254" spans="2:22">
      <c r="E254" s="126"/>
      <c r="F254" s="126"/>
      <c r="G254" s="126"/>
      <c r="H254" s="127"/>
      <c r="I254" s="174"/>
      <c r="J254" s="174"/>
      <c r="K254" s="126"/>
      <c r="L254" s="126"/>
      <c r="M254" s="127"/>
      <c r="S254" s="28"/>
      <c r="T254" s="28"/>
      <c r="U254" s="28"/>
      <c r="V254" s="28"/>
    </row>
    <row r="255" spans="2:22">
      <c r="E255" s="126"/>
      <c r="F255" s="126"/>
      <c r="G255" s="126"/>
      <c r="H255" s="127"/>
      <c r="I255" s="174"/>
      <c r="J255" s="174"/>
      <c r="K255" s="126"/>
      <c r="L255" s="126"/>
      <c r="M255" s="127"/>
      <c r="S255" s="28"/>
      <c r="T255" s="28"/>
      <c r="U255" s="28"/>
      <c r="V255" s="28"/>
    </row>
    <row r="256" spans="2:22">
      <c r="E256" s="126"/>
      <c r="F256" s="126"/>
      <c r="G256" s="126"/>
      <c r="H256" s="127"/>
      <c r="I256" s="174"/>
      <c r="J256" s="174"/>
      <c r="K256" s="126"/>
      <c r="L256" s="126"/>
      <c r="M256" s="127"/>
      <c r="S256" s="28"/>
      <c r="T256" s="28"/>
      <c r="U256" s="28"/>
      <c r="V256" s="28"/>
    </row>
    <row r="257" spans="5:22">
      <c r="E257" s="126"/>
      <c r="F257" s="126"/>
      <c r="G257" s="126"/>
      <c r="H257" s="127"/>
      <c r="I257" s="174"/>
      <c r="J257" s="174"/>
      <c r="K257" s="126"/>
      <c r="L257" s="126"/>
      <c r="M257" s="127"/>
      <c r="S257" s="28"/>
      <c r="T257" s="28"/>
      <c r="U257" s="28"/>
      <c r="V257" s="28"/>
    </row>
    <row r="258" spans="5:22">
      <c r="E258" s="126"/>
      <c r="F258" s="126"/>
      <c r="G258" s="126"/>
      <c r="H258" s="127"/>
      <c r="I258" s="174"/>
      <c r="J258" s="174"/>
      <c r="K258" s="126"/>
      <c r="L258" s="126"/>
      <c r="M258" s="127"/>
      <c r="S258" s="28"/>
      <c r="T258" s="28"/>
      <c r="U258" s="28"/>
      <c r="V258" s="28"/>
    </row>
    <row r="259" spans="5:22">
      <c r="E259" s="126"/>
      <c r="F259" s="126"/>
      <c r="G259" s="126"/>
      <c r="H259" s="127"/>
      <c r="I259" s="174"/>
      <c r="J259" s="174"/>
      <c r="K259" s="126"/>
      <c r="L259" s="126"/>
      <c r="M259" s="127"/>
      <c r="S259" s="28"/>
      <c r="T259" s="28"/>
      <c r="U259" s="28"/>
      <c r="V259" s="28"/>
    </row>
    <row r="260" spans="5:22">
      <c r="E260" s="126"/>
      <c r="F260" s="126"/>
      <c r="G260" s="126"/>
      <c r="H260" s="127"/>
      <c r="I260" s="174"/>
      <c r="J260" s="174"/>
      <c r="K260" s="126"/>
      <c r="L260" s="126"/>
      <c r="M260" s="127"/>
      <c r="S260" s="28"/>
      <c r="T260" s="28"/>
      <c r="U260" s="28"/>
      <c r="V260" s="28"/>
    </row>
    <row r="261" spans="5:22">
      <c r="E261" s="126"/>
      <c r="F261" s="126"/>
      <c r="G261" s="126"/>
      <c r="H261" s="127"/>
      <c r="I261" s="174"/>
      <c r="J261" s="174"/>
      <c r="K261" s="126"/>
      <c r="L261" s="126"/>
      <c r="M261" s="127"/>
      <c r="S261" s="28"/>
      <c r="T261" s="28"/>
      <c r="U261" s="28"/>
      <c r="V261" s="28"/>
    </row>
    <row r="262" spans="5:22">
      <c r="E262" s="126"/>
      <c r="F262" s="126"/>
      <c r="G262" s="126"/>
      <c r="H262" s="127"/>
      <c r="I262" s="174"/>
      <c r="J262" s="174"/>
      <c r="K262" s="126"/>
      <c r="L262" s="126"/>
      <c r="M262" s="127"/>
      <c r="S262" s="28"/>
      <c r="T262" s="28"/>
      <c r="U262" s="28"/>
      <c r="V262" s="28"/>
    </row>
    <row r="263" spans="5:22">
      <c r="E263" s="126"/>
      <c r="F263" s="126"/>
      <c r="G263" s="126"/>
      <c r="H263" s="127"/>
      <c r="I263" s="174"/>
      <c r="J263" s="174"/>
      <c r="K263" s="126"/>
      <c r="L263" s="126"/>
      <c r="M263" s="127"/>
      <c r="S263" s="28"/>
      <c r="T263" s="28"/>
      <c r="U263" s="28"/>
      <c r="V263" s="28"/>
    </row>
    <row r="264" spans="5:22">
      <c r="E264" s="126"/>
      <c r="F264" s="126"/>
      <c r="G264" s="126"/>
      <c r="H264" s="127"/>
      <c r="I264" s="174"/>
      <c r="J264" s="174"/>
      <c r="K264" s="126"/>
      <c r="L264" s="126"/>
      <c r="M264" s="127"/>
      <c r="S264" s="28"/>
      <c r="T264" s="28"/>
      <c r="U264" s="28"/>
      <c r="V264" s="28"/>
    </row>
    <row r="265" spans="5:22">
      <c r="E265" s="126"/>
      <c r="F265" s="126"/>
      <c r="G265" s="126"/>
      <c r="H265" s="127"/>
      <c r="I265" s="174"/>
      <c r="J265" s="174"/>
      <c r="K265" s="126"/>
      <c r="L265" s="126"/>
      <c r="M265" s="127"/>
      <c r="S265" s="28"/>
      <c r="T265" s="28"/>
      <c r="U265" s="28"/>
      <c r="V265" s="28"/>
    </row>
    <row r="266" spans="5:22">
      <c r="E266" s="126"/>
      <c r="F266" s="126"/>
      <c r="G266" s="126"/>
      <c r="H266" s="127"/>
      <c r="I266" s="174"/>
      <c r="J266" s="174"/>
      <c r="K266" s="126"/>
      <c r="L266" s="126"/>
      <c r="M266" s="127"/>
      <c r="S266" s="28"/>
      <c r="T266" s="28"/>
      <c r="U266" s="28"/>
      <c r="V266" s="28"/>
    </row>
    <row r="267" spans="5:22">
      <c r="E267" s="126"/>
      <c r="F267" s="126"/>
      <c r="G267" s="126"/>
      <c r="H267" s="127"/>
      <c r="I267" s="174"/>
      <c r="J267" s="174"/>
      <c r="K267" s="126"/>
      <c r="L267" s="126"/>
      <c r="M267" s="127"/>
      <c r="S267" s="28"/>
      <c r="T267" s="28"/>
      <c r="U267" s="28"/>
      <c r="V267" s="28"/>
    </row>
    <row r="268" spans="5:22">
      <c r="E268" s="126"/>
      <c r="F268" s="126"/>
      <c r="G268" s="126"/>
      <c r="H268" s="127"/>
      <c r="I268" s="174"/>
      <c r="J268" s="174"/>
      <c r="K268" s="126"/>
      <c r="L268" s="126"/>
      <c r="M268" s="127"/>
      <c r="S268" s="28"/>
      <c r="T268" s="28"/>
      <c r="U268" s="28"/>
      <c r="V268" s="28"/>
    </row>
    <row r="269" spans="5:22">
      <c r="E269" s="126"/>
      <c r="F269" s="126"/>
      <c r="G269" s="126"/>
      <c r="H269" s="127"/>
      <c r="I269" s="174"/>
      <c r="J269" s="174"/>
      <c r="K269" s="126"/>
      <c r="L269" s="126"/>
      <c r="M269" s="127"/>
      <c r="S269" s="28"/>
      <c r="T269" s="28"/>
      <c r="U269" s="28"/>
      <c r="V269" s="28"/>
    </row>
    <row r="270" spans="5:22">
      <c r="E270" s="126"/>
      <c r="F270" s="126"/>
      <c r="G270" s="126"/>
      <c r="H270" s="127"/>
      <c r="I270" s="174"/>
      <c r="J270" s="174"/>
      <c r="K270" s="126"/>
      <c r="L270" s="126"/>
      <c r="M270" s="127"/>
      <c r="S270" s="28"/>
      <c r="T270" s="28"/>
      <c r="U270" s="28"/>
      <c r="V270" s="28"/>
    </row>
    <row r="271" spans="5:22">
      <c r="E271" s="126"/>
      <c r="F271" s="126"/>
      <c r="G271" s="126"/>
      <c r="H271" s="127"/>
      <c r="I271" s="174"/>
      <c r="J271" s="174"/>
      <c r="K271" s="126"/>
      <c r="L271" s="126"/>
      <c r="M271" s="127"/>
      <c r="S271" s="28"/>
      <c r="T271" s="28"/>
      <c r="U271" s="28"/>
      <c r="V271" s="28"/>
    </row>
    <row r="272" spans="5:22">
      <c r="E272" s="126"/>
      <c r="F272" s="126"/>
      <c r="G272" s="126"/>
      <c r="H272" s="127"/>
      <c r="I272" s="174"/>
      <c r="J272" s="174"/>
      <c r="K272" s="126"/>
      <c r="L272" s="126"/>
      <c r="M272" s="127"/>
      <c r="S272" s="28"/>
      <c r="T272" s="28"/>
      <c r="U272" s="28"/>
      <c r="V272" s="28"/>
    </row>
    <row r="273" spans="5:22">
      <c r="E273" s="126"/>
      <c r="F273" s="126"/>
      <c r="G273" s="126"/>
      <c r="H273" s="127"/>
      <c r="I273" s="174"/>
      <c r="J273" s="174"/>
      <c r="K273" s="126"/>
      <c r="L273" s="126"/>
      <c r="M273" s="127"/>
      <c r="S273" s="28"/>
      <c r="T273" s="28"/>
      <c r="U273" s="28"/>
      <c r="V273" s="28"/>
    </row>
    <row r="274" spans="5:22">
      <c r="E274" s="126"/>
      <c r="F274" s="126"/>
      <c r="G274" s="126"/>
      <c r="H274" s="127"/>
      <c r="I274" s="174"/>
      <c r="J274" s="174"/>
      <c r="K274" s="126"/>
      <c r="L274" s="126"/>
      <c r="M274" s="127"/>
      <c r="S274" s="28"/>
      <c r="T274" s="28"/>
      <c r="U274" s="28"/>
      <c r="V274" s="28"/>
    </row>
    <row r="275" spans="5:22">
      <c r="E275" s="126"/>
      <c r="F275" s="126"/>
      <c r="G275" s="126"/>
      <c r="H275" s="127"/>
      <c r="I275" s="174"/>
      <c r="J275" s="174"/>
      <c r="K275" s="126"/>
      <c r="L275" s="126"/>
      <c r="M275" s="127"/>
      <c r="S275" s="28"/>
      <c r="T275" s="28"/>
      <c r="U275" s="28"/>
      <c r="V275" s="28"/>
    </row>
    <row r="276" spans="5:22">
      <c r="E276" s="126"/>
      <c r="F276" s="126"/>
      <c r="G276" s="126"/>
      <c r="H276" s="127"/>
      <c r="I276" s="174"/>
      <c r="J276" s="174"/>
      <c r="K276" s="126"/>
      <c r="L276" s="126"/>
      <c r="M276" s="127"/>
      <c r="S276" s="28"/>
      <c r="T276" s="28"/>
      <c r="U276" s="28"/>
      <c r="V276" s="28"/>
    </row>
    <row r="277" spans="5:22">
      <c r="E277" s="126"/>
      <c r="F277" s="126"/>
      <c r="G277" s="126"/>
      <c r="H277" s="127"/>
      <c r="I277" s="174"/>
      <c r="J277" s="174"/>
      <c r="K277" s="126"/>
      <c r="L277" s="126"/>
      <c r="M277" s="127"/>
      <c r="S277" s="28"/>
      <c r="T277" s="28"/>
      <c r="U277" s="28"/>
      <c r="V277" s="28"/>
    </row>
    <row r="278" spans="5:22">
      <c r="E278" s="126"/>
      <c r="F278" s="126"/>
      <c r="G278" s="126"/>
      <c r="H278" s="127"/>
      <c r="I278" s="174"/>
      <c r="J278" s="174"/>
      <c r="K278" s="126"/>
      <c r="L278" s="126"/>
      <c r="M278" s="127"/>
      <c r="S278" s="28"/>
      <c r="T278" s="28"/>
      <c r="U278" s="28"/>
      <c r="V278" s="28"/>
    </row>
    <row r="279" spans="5:22">
      <c r="E279" s="126"/>
      <c r="F279" s="126"/>
      <c r="G279" s="126"/>
      <c r="H279" s="127"/>
      <c r="I279" s="174"/>
      <c r="J279" s="174"/>
      <c r="K279" s="126"/>
      <c r="L279" s="126"/>
      <c r="M279" s="127"/>
      <c r="S279" s="28"/>
      <c r="T279" s="28"/>
      <c r="U279" s="28"/>
      <c r="V279" s="28"/>
    </row>
    <row r="280" spans="5:22">
      <c r="E280" s="126"/>
      <c r="F280" s="126"/>
      <c r="G280" s="126"/>
      <c r="H280" s="127"/>
      <c r="I280" s="174"/>
      <c r="J280" s="174"/>
      <c r="K280" s="126"/>
      <c r="L280" s="126"/>
      <c r="M280" s="127"/>
      <c r="S280" s="28"/>
      <c r="T280" s="28"/>
      <c r="U280" s="28"/>
      <c r="V280" s="28"/>
    </row>
    <row r="281" spans="5:22">
      <c r="E281" s="126"/>
      <c r="F281" s="126"/>
      <c r="G281" s="126"/>
      <c r="H281" s="127"/>
      <c r="I281" s="174"/>
      <c r="J281" s="174"/>
      <c r="K281" s="126"/>
      <c r="L281" s="126"/>
      <c r="M281" s="127"/>
      <c r="S281" s="28"/>
      <c r="T281" s="28"/>
      <c r="U281" s="28"/>
      <c r="V281" s="28"/>
    </row>
    <row r="282" spans="5:22">
      <c r="E282" s="126"/>
      <c r="F282" s="126"/>
      <c r="G282" s="126"/>
      <c r="H282" s="127"/>
      <c r="I282" s="174"/>
      <c r="J282" s="174"/>
      <c r="K282" s="126"/>
      <c r="L282" s="126"/>
      <c r="M282" s="127"/>
      <c r="S282" s="28"/>
      <c r="T282" s="28"/>
      <c r="U282" s="28"/>
      <c r="V282" s="28"/>
    </row>
    <row r="283" spans="5:22">
      <c r="E283" s="126"/>
      <c r="F283" s="126"/>
      <c r="G283" s="126"/>
      <c r="H283" s="127"/>
      <c r="I283" s="174"/>
      <c r="J283" s="174"/>
      <c r="K283" s="126"/>
      <c r="L283" s="126"/>
      <c r="M283" s="127"/>
      <c r="S283" s="28"/>
      <c r="T283" s="28"/>
      <c r="U283" s="28"/>
      <c r="V283" s="28"/>
    </row>
    <row r="284" spans="5:22">
      <c r="E284" s="126"/>
      <c r="F284" s="126"/>
      <c r="G284" s="126"/>
      <c r="H284" s="127"/>
      <c r="I284" s="174"/>
      <c r="J284" s="174"/>
      <c r="K284" s="126"/>
      <c r="L284" s="126"/>
      <c r="M284" s="127"/>
      <c r="S284" s="28"/>
      <c r="T284" s="28"/>
      <c r="U284" s="28"/>
      <c r="V284" s="28"/>
    </row>
    <row r="285" spans="5:22">
      <c r="E285" s="126"/>
      <c r="F285" s="126"/>
      <c r="G285" s="126"/>
      <c r="H285" s="127"/>
      <c r="I285" s="174"/>
      <c r="J285" s="174"/>
      <c r="K285" s="126"/>
      <c r="L285" s="126"/>
      <c r="M285" s="127"/>
      <c r="S285" s="28"/>
      <c r="T285" s="28"/>
      <c r="U285" s="28"/>
      <c r="V285" s="28"/>
    </row>
    <row r="286" spans="5:22">
      <c r="E286" s="126"/>
      <c r="F286" s="126"/>
      <c r="G286" s="126"/>
      <c r="H286" s="127"/>
      <c r="I286" s="174"/>
      <c r="J286" s="174"/>
      <c r="K286" s="126"/>
      <c r="L286" s="126"/>
      <c r="M286" s="127"/>
      <c r="S286" s="28"/>
      <c r="T286" s="28"/>
      <c r="U286" s="28"/>
      <c r="V286" s="28"/>
    </row>
    <row r="287" spans="5:22">
      <c r="E287" s="126"/>
      <c r="F287" s="126"/>
      <c r="G287" s="126"/>
      <c r="H287" s="127"/>
      <c r="I287" s="174"/>
      <c r="J287" s="174"/>
      <c r="K287" s="126"/>
      <c r="L287" s="126"/>
      <c r="M287" s="127"/>
      <c r="S287" s="28"/>
      <c r="T287" s="28"/>
      <c r="U287" s="28"/>
      <c r="V287" s="28"/>
    </row>
    <row r="288" spans="5:22">
      <c r="E288" s="126"/>
      <c r="F288" s="126"/>
      <c r="G288" s="126"/>
      <c r="H288" s="127"/>
      <c r="I288" s="174"/>
      <c r="J288" s="174"/>
      <c r="K288" s="126"/>
      <c r="L288" s="126"/>
      <c r="M288" s="127"/>
      <c r="S288" s="28"/>
      <c r="T288" s="28"/>
      <c r="U288" s="28"/>
      <c r="V288" s="28"/>
    </row>
    <row r="289" spans="5:22">
      <c r="E289" s="126"/>
      <c r="F289" s="126"/>
      <c r="G289" s="126"/>
      <c r="H289" s="127"/>
      <c r="I289" s="174"/>
      <c r="J289" s="174"/>
      <c r="K289" s="126"/>
      <c r="L289" s="126"/>
      <c r="M289" s="127"/>
      <c r="S289" s="28"/>
      <c r="T289" s="28"/>
      <c r="U289" s="28"/>
      <c r="V289" s="28"/>
    </row>
    <row r="290" spans="5:22">
      <c r="E290" s="126"/>
      <c r="F290" s="126"/>
      <c r="G290" s="126"/>
      <c r="H290" s="127"/>
      <c r="I290" s="174"/>
      <c r="J290" s="174"/>
      <c r="K290" s="126"/>
      <c r="L290" s="126"/>
      <c r="M290" s="127"/>
      <c r="S290" s="28"/>
      <c r="T290" s="28"/>
      <c r="U290" s="28"/>
      <c r="V290" s="28"/>
    </row>
    <row r="291" spans="5:22">
      <c r="E291" s="126"/>
      <c r="F291" s="126"/>
      <c r="G291" s="126"/>
      <c r="H291" s="127"/>
      <c r="I291" s="174"/>
      <c r="J291" s="174"/>
      <c r="K291" s="126"/>
      <c r="L291" s="126"/>
      <c r="M291" s="127"/>
      <c r="S291" s="28"/>
      <c r="T291" s="28"/>
      <c r="U291" s="28"/>
      <c r="V291" s="28"/>
    </row>
    <row r="292" spans="5:22">
      <c r="E292" s="126"/>
      <c r="F292" s="126"/>
      <c r="G292" s="126"/>
      <c r="H292" s="127"/>
      <c r="I292" s="174"/>
      <c r="J292" s="174"/>
      <c r="K292" s="126"/>
      <c r="L292" s="126"/>
      <c r="M292" s="127"/>
      <c r="S292" s="28"/>
      <c r="T292" s="28"/>
      <c r="U292" s="28"/>
      <c r="V292" s="28"/>
    </row>
    <row r="293" spans="5:22">
      <c r="E293" s="126"/>
      <c r="F293" s="126"/>
      <c r="G293" s="126"/>
      <c r="H293" s="127"/>
      <c r="I293" s="174"/>
      <c r="J293" s="174"/>
      <c r="K293" s="126"/>
      <c r="L293" s="126"/>
      <c r="M293" s="127"/>
      <c r="S293" s="28"/>
      <c r="T293" s="28"/>
      <c r="U293" s="28"/>
      <c r="V293" s="28"/>
    </row>
    <row r="294" spans="5:22">
      <c r="E294" s="126"/>
      <c r="F294" s="126"/>
      <c r="G294" s="126"/>
      <c r="H294" s="127"/>
      <c r="I294" s="174"/>
      <c r="J294" s="174"/>
      <c r="K294" s="126"/>
      <c r="L294" s="126"/>
      <c r="M294" s="127"/>
      <c r="S294" s="28"/>
      <c r="T294" s="28"/>
      <c r="U294" s="28"/>
      <c r="V294" s="28"/>
    </row>
    <row r="295" spans="5:22">
      <c r="E295" s="126"/>
      <c r="F295" s="126"/>
      <c r="G295" s="126"/>
      <c r="H295" s="127"/>
      <c r="I295" s="174"/>
      <c r="J295" s="174"/>
      <c r="K295" s="126"/>
      <c r="L295" s="126"/>
      <c r="M295" s="127"/>
      <c r="S295" s="28"/>
      <c r="T295" s="28"/>
      <c r="U295" s="28"/>
      <c r="V295" s="28"/>
    </row>
    <row r="296" spans="5:22">
      <c r="E296" s="126"/>
      <c r="F296" s="126"/>
      <c r="G296" s="126"/>
      <c r="H296" s="127"/>
      <c r="I296" s="174"/>
      <c r="J296" s="174"/>
      <c r="K296" s="126"/>
      <c r="L296" s="126"/>
      <c r="M296" s="127"/>
      <c r="S296" s="28"/>
      <c r="T296" s="28"/>
      <c r="U296" s="28"/>
      <c r="V296" s="28"/>
    </row>
    <row r="297" spans="5:22">
      <c r="E297" s="126"/>
      <c r="F297" s="126"/>
      <c r="G297" s="126"/>
      <c r="H297" s="127"/>
      <c r="I297" s="174"/>
      <c r="J297" s="174"/>
      <c r="K297" s="126"/>
      <c r="L297" s="126"/>
      <c r="M297" s="127"/>
      <c r="S297" s="28"/>
      <c r="T297" s="28"/>
      <c r="U297" s="28"/>
      <c r="V297" s="28"/>
    </row>
    <row r="298" spans="5:22">
      <c r="E298" s="126"/>
      <c r="F298" s="126"/>
      <c r="G298" s="126"/>
      <c r="H298" s="127"/>
      <c r="I298" s="174"/>
      <c r="J298" s="174"/>
      <c r="K298" s="126"/>
      <c r="L298" s="126"/>
      <c r="M298" s="127"/>
      <c r="S298" s="28"/>
      <c r="T298" s="28"/>
      <c r="U298" s="28"/>
      <c r="V298" s="28"/>
    </row>
    <row r="299" spans="5:22">
      <c r="E299" s="126"/>
      <c r="F299" s="126"/>
      <c r="G299" s="126"/>
      <c r="H299" s="127"/>
      <c r="I299" s="174"/>
      <c r="J299" s="174"/>
      <c r="K299" s="126"/>
      <c r="L299" s="126"/>
      <c r="M299" s="127"/>
      <c r="S299" s="28"/>
      <c r="T299" s="28"/>
      <c r="U299" s="28"/>
      <c r="V299" s="28"/>
    </row>
    <row r="300" spans="5:22">
      <c r="E300" s="126"/>
      <c r="F300" s="126"/>
      <c r="G300" s="126"/>
      <c r="H300" s="127"/>
      <c r="I300" s="174"/>
      <c r="J300" s="174"/>
      <c r="K300" s="126"/>
      <c r="L300" s="126"/>
      <c r="M300" s="127"/>
      <c r="S300" s="28"/>
      <c r="T300" s="28"/>
      <c r="U300" s="28"/>
      <c r="V300" s="28"/>
    </row>
    <row r="301" spans="5:22">
      <c r="E301" s="126"/>
      <c r="F301" s="126"/>
      <c r="G301" s="126"/>
      <c r="H301" s="127"/>
      <c r="I301" s="174"/>
      <c r="J301" s="174"/>
      <c r="K301" s="126"/>
      <c r="L301" s="126"/>
      <c r="M301" s="127"/>
      <c r="S301" s="28"/>
      <c r="T301" s="28"/>
      <c r="U301" s="28"/>
      <c r="V301" s="28"/>
    </row>
    <row r="302" spans="5:22">
      <c r="E302" s="126"/>
      <c r="F302" s="126"/>
      <c r="G302" s="126"/>
      <c r="H302" s="127"/>
      <c r="I302" s="174"/>
      <c r="J302" s="174"/>
      <c r="K302" s="126"/>
      <c r="L302" s="126"/>
      <c r="M302" s="127"/>
      <c r="S302" s="28"/>
      <c r="T302" s="28"/>
      <c r="U302" s="28"/>
      <c r="V302" s="28"/>
    </row>
    <row r="303" spans="5:22">
      <c r="E303" s="126"/>
      <c r="F303" s="126"/>
      <c r="G303" s="126"/>
      <c r="H303" s="127"/>
      <c r="I303" s="174"/>
      <c r="J303" s="174"/>
      <c r="K303" s="126"/>
      <c r="L303" s="126"/>
      <c r="M303" s="127"/>
      <c r="S303" s="28"/>
      <c r="T303" s="28"/>
      <c r="U303" s="28"/>
      <c r="V303" s="28"/>
    </row>
    <row r="304" spans="5:22">
      <c r="E304" s="126"/>
      <c r="F304" s="126"/>
      <c r="G304" s="126"/>
      <c r="H304" s="127"/>
      <c r="I304" s="174"/>
      <c r="J304" s="174"/>
      <c r="K304" s="126"/>
      <c r="L304" s="126"/>
      <c r="M304" s="127"/>
      <c r="S304" s="28"/>
      <c r="T304" s="28"/>
      <c r="U304" s="28"/>
      <c r="V304" s="28"/>
    </row>
    <row r="305" spans="5:22">
      <c r="E305" s="126"/>
      <c r="F305" s="126"/>
      <c r="G305" s="126"/>
      <c r="H305" s="127"/>
      <c r="I305" s="174"/>
      <c r="J305" s="174"/>
      <c r="K305" s="126"/>
      <c r="L305" s="126"/>
      <c r="M305" s="127"/>
      <c r="S305" s="28"/>
      <c r="T305" s="28"/>
      <c r="U305" s="28"/>
      <c r="V305" s="28"/>
    </row>
    <row r="306" spans="5:22">
      <c r="E306" s="126"/>
      <c r="F306" s="126"/>
      <c r="G306" s="126"/>
      <c r="H306" s="127"/>
      <c r="I306" s="174"/>
      <c r="J306" s="174"/>
      <c r="K306" s="126"/>
      <c r="L306" s="126"/>
      <c r="M306" s="127"/>
      <c r="S306" s="28"/>
      <c r="T306" s="28"/>
      <c r="U306" s="28"/>
      <c r="V306" s="28"/>
    </row>
    <row r="307" spans="5:22">
      <c r="E307" s="126"/>
      <c r="F307" s="126"/>
      <c r="G307" s="126"/>
      <c r="H307" s="127"/>
      <c r="I307" s="174"/>
      <c r="J307" s="174"/>
      <c r="K307" s="126"/>
      <c r="L307" s="126"/>
      <c r="M307" s="127"/>
      <c r="S307" s="28"/>
      <c r="T307" s="28"/>
      <c r="U307" s="28"/>
      <c r="V307" s="28"/>
    </row>
    <row r="308" spans="5:22">
      <c r="E308" s="126"/>
      <c r="F308" s="126"/>
      <c r="G308" s="126"/>
      <c r="H308" s="127"/>
      <c r="I308" s="174"/>
      <c r="J308" s="174"/>
      <c r="K308" s="126"/>
      <c r="L308" s="126"/>
      <c r="M308" s="127"/>
      <c r="S308" s="28"/>
      <c r="T308" s="28"/>
      <c r="U308" s="28"/>
      <c r="V308" s="28"/>
    </row>
    <row r="309" spans="5:22">
      <c r="E309" s="126"/>
      <c r="F309" s="126"/>
      <c r="G309" s="126"/>
      <c r="H309" s="127"/>
      <c r="I309" s="174"/>
      <c r="J309" s="174"/>
      <c r="K309" s="126"/>
      <c r="L309" s="126"/>
      <c r="M309" s="127"/>
      <c r="S309" s="28"/>
      <c r="T309" s="28"/>
      <c r="U309" s="28"/>
      <c r="V309" s="28"/>
    </row>
    <row r="310" spans="5:22">
      <c r="E310" s="126"/>
      <c r="F310" s="126"/>
      <c r="G310" s="126"/>
      <c r="H310" s="127"/>
      <c r="I310" s="174"/>
      <c r="J310" s="174"/>
      <c r="K310" s="126"/>
      <c r="L310" s="126"/>
      <c r="M310" s="127"/>
      <c r="S310" s="28"/>
      <c r="T310" s="28"/>
      <c r="U310" s="28"/>
      <c r="V310" s="28"/>
    </row>
    <row r="311" spans="5:22">
      <c r="E311" s="126"/>
      <c r="F311" s="126"/>
      <c r="G311" s="126"/>
      <c r="H311" s="127"/>
      <c r="I311" s="174"/>
      <c r="J311" s="174"/>
      <c r="K311" s="126"/>
      <c r="L311" s="126"/>
      <c r="M311" s="127"/>
      <c r="S311" s="28"/>
      <c r="T311" s="28"/>
      <c r="U311" s="28"/>
      <c r="V311" s="28"/>
    </row>
    <row r="312" spans="5:22">
      <c r="E312" s="126"/>
      <c r="F312" s="126"/>
      <c r="G312" s="126"/>
      <c r="H312" s="127"/>
      <c r="I312" s="174"/>
      <c r="J312" s="174"/>
      <c r="K312" s="126"/>
      <c r="L312" s="126"/>
      <c r="M312" s="127"/>
      <c r="S312" s="28"/>
      <c r="T312" s="28"/>
      <c r="U312" s="28"/>
      <c r="V312" s="28"/>
    </row>
    <row r="313" spans="5:22">
      <c r="E313" s="126"/>
      <c r="F313" s="126"/>
      <c r="G313" s="126"/>
      <c r="H313" s="127"/>
      <c r="I313" s="174"/>
      <c r="J313" s="174"/>
      <c r="K313" s="126"/>
      <c r="L313" s="126"/>
      <c r="M313" s="127"/>
      <c r="S313" s="28"/>
      <c r="T313" s="28"/>
      <c r="U313" s="28"/>
      <c r="V313" s="28"/>
    </row>
    <row r="314" spans="5:22">
      <c r="E314" s="126"/>
      <c r="F314" s="126"/>
      <c r="G314" s="126"/>
      <c r="H314" s="127"/>
      <c r="I314" s="174"/>
      <c r="J314" s="174"/>
      <c r="K314" s="126"/>
      <c r="L314" s="126"/>
      <c r="M314" s="127"/>
      <c r="S314" s="28"/>
      <c r="T314" s="28"/>
      <c r="U314" s="28"/>
      <c r="V314" s="28"/>
    </row>
    <row r="315" spans="5:22">
      <c r="E315" s="126"/>
      <c r="F315" s="126"/>
      <c r="G315" s="126"/>
      <c r="H315" s="127"/>
      <c r="I315" s="174"/>
      <c r="J315" s="174"/>
      <c r="K315" s="126"/>
      <c r="L315" s="126"/>
      <c r="M315" s="127"/>
      <c r="S315" s="28"/>
      <c r="T315" s="28"/>
      <c r="U315" s="28"/>
      <c r="V315" s="28"/>
    </row>
    <row r="316" spans="5:22">
      <c r="E316" s="126"/>
      <c r="F316" s="126"/>
      <c r="G316" s="126"/>
      <c r="H316" s="127"/>
      <c r="I316" s="174"/>
      <c r="J316" s="174"/>
      <c r="K316" s="126"/>
      <c r="L316" s="126"/>
      <c r="M316" s="127"/>
      <c r="S316" s="28"/>
      <c r="T316" s="28"/>
      <c r="U316" s="28"/>
      <c r="V316" s="28"/>
    </row>
    <row r="317" spans="5:22">
      <c r="E317" s="126"/>
      <c r="F317" s="126"/>
      <c r="G317" s="126"/>
      <c r="H317" s="127"/>
      <c r="I317" s="174"/>
      <c r="J317" s="174"/>
      <c r="K317" s="126"/>
      <c r="L317" s="126"/>
      <c r="M317" s="127"/>
      <c r="S317" s="28"/>
      <c r="T317" s="28"/>
      <c r="U317" s="28"/>
      <c r="V317" s="28"/>
    </row>
    <row r="318" spans="5:22">
      <c r="E318" s="126"/>
      <c r="F318" s="126"/>
      <c r="G318" s="126"/>
      <c r="H318" s="127"/>
      <c r="I318" s="174"/>
      <c r="J318" s="174"/>
      <c r="K318" s="126"/>
      <c r="L318" s="126"/>
      <c r="M318" s="127"/>
      <c r="S318" s="28"/>
      <c r="T318" s="28"/>
      <c r="U318" s="28"/>
      <c r="V318" s="28"/>
    </row>
    <row r="319" spans="5:22">
      <c r="E319" s="126"/>
      <c r="F319" s="126"/>
      <c r="G319" s="126"/>
      <c r="H319" s="127"/>
      <c r="I319" s="174"/>
      <c r="J319" s="174"/>
      <c r="K319" s="126"/>
      <c r="L319" s="126"/>
      <c r="M319" s="127"/>
      <c r="S319" s="28"/>
      <c r="T319" s="28"/>
      <c r="U319" s="28"/>
      <c r="V319" s="28"/>
    </row>
    <row r="320" spans="5:22">
      <c r="E320" s="126"/>
      <c r="F320" s="126"/>
      <c r="G320" s="126"/>
      <c r="H320" s="127"/>
      <c r="I320" s="174"/>
      <c r="J320" s="174"/>
      <c r="K320" s="126"/>
      <c r="L320" s="126"/>
      <c r="M320" s="127"/>
      <c r="S320" s="28"/>
      <c r="T320" s="28"/>
      <c r="U320" s="28"/>
      <c r="V320" s="28"/>
    </row>
    <row r="321" spans="5:22">
      <c r="E321" s="126"/>
      <c r="F321" s="126"/>
      <c r="G321" s="126"/>
      <c r="H321" s="127"/>
      <c r="I321" s="174"/>
      <c r="J321" s="174"/>
      <c r="K321" s="126"/>
      <c r="L321" s="126"/>
      <c r="M321" s="127"/>
      <c r="S321" s="28"/>
      <c r="T321" s="28"/>
      <c r="U321" s="28"/>
      <c r="V321" s="28"/>
    </row>
    <row r="322" spans="5:22">
      <c r="E322" s="126"/>
      <c r="F322" s="126"/>
      <c r="G322" s="126"/>
      <c r="H322" s="127"/>
      <c r="I322" s="174"/>
      <c r="J322" s="174"/>
      <c r="K322" s="126"/>
      <c r="L322" s="126"/>
      <c r="M322" s="127"/>
      <c r="S322" s="28"/>
      <c r="T322" s="28"/>
      <c r="U322" s="28"/>
      <c r="V322" s="28"/>
    </row>
    <row r="323" spans="5:22">
      <c r="E323" s="126"/>
      <c r="F323" s="126"/>
      <c r="G323" s="126"/>
      <c r="H323" s="127"/>
      <c r="I323" s="174"/>
      <c r="J323" s="174"/>
      <c r="K323" s="126"/>
      <c r="L323" s="126"/>
      <c r="M323" s="127"/>
      <c r="S323" s="28"/>
      <c r="T323" s="28"/>
      <c r="U323" s="28"/>
      <c r="V323" s="28"/>
    </row>
    <row r="324" spans="5:22">
      <c r="E324" s="126"/>
      <c r="F324" s="126"/>
      <c r="G324" s="126"/>
      <c r="H324" s="127"/>
      <c r="I324" s="174"/>
      <c r="J324" s="174"/>
      <c r="K324" s="126"/>
      <c r="L324" s="126"/>
      <c r="M324" s="127"/>
      <c r="S324" s="28"/>
      <c r="T324" s="28"/>
      <c r="U324" s="28"/>
      <c r="V324" s="28"/>
    </row>
    <row r="325" spans="5:22">
      <c r="E325" s="126"/>
      <c r="F325" s="126"/>
      <c r="G325" s="126"/>
      <c r="H325" s="127"/>
      <c r="I325" s="174"/>
      <c r="J325" s="174"/>
      <c r="K325" s="126"/>
      <c r="L325" s="126"/>
      <c r="M325" s="127"/>
      <c r="S325" s="28"/>
      <c r="T325" s="28"/>
      <c r="U325" s="28"/>
      <c r="V325" s="28"/>
    </row>
    <row r="326" spans="5:22">
      <c r="E326" s="126"/>
      <c r="F326" s="126"/>
      <c r="G326" s="126"/>
      <c r="H326" s="127"/>
      <c r="I326" s="174"/>
      <c r="J326" s="174"/>
      <c r="K326" s="126"/>
      <c r="L326" s="126"/>
      <c r="M326" s="127"/>
      <c r="S326" s="28"/>
      <c r="T326" s="28"/>
      <c r="U326" s="28"/>
      <c r="V326" s="28"/>
    </row>
    <row r="327" spans="5:22">
      <c r="E327" s="126"/>
      <c r="F327" s="126"/>
      <c r="G327" s="126"/>
      <c r="H327" s="127"/>
      <c r="I327" s="174"/>
      <c r="J327" s="174"/>
      <c r="K327" s="126"/>
      <c r="L327" s="126"/>
      <c r="M327" s="127"/>
      <c r="S327" s="28"/>
      <c r="T327" s="28"/>
      <c r="U327" s="28"/>
      <c r="V327" s="28"/>
    </row>
    <row r="328" spans="5:22">
      <c r="E328" s="126"/>
      <c r="F328" s="126"/>
      <c r="G328" s="126"/>
      <c r="H328" s="127"/>
      <c r="I328" s="174"/>
      <c r="J328" s="174"/>
      <c r="K328" s="126"/>
      <c r="L328" s="126"/>
      <c r="M328" s="127"/>
      <c r="S328" s="28"/>
      <c r="T328" s="28"/>
      <c r="U328" s="28"/>
      <c r="V328" s="28"/>
    </row>
    <row r="329" spans="5:22">
      <c r="E329" s="126"/>
      <c r="F329" s="126"/>
      <c r="G329" s="126"/>
      <c r="H329" s="127"/>
      <c r="I329" s="174"/>
      <c r="J329" s="174"/>
      <c r="K329" s="126"/>
      <c r="L329" s="126"/>
      <c r="M329" s="127"/>
      <c r="S329" s="28"/>
      <c r="T329" s="28"/>
      <c r="U329" s="28"/>
      <c r="V329" s="28"/>
    </row>
    <row r="330" spans="5:22">
      <c r="E330" s="126"/>
      <c r="F330" s="126"/>
      <c r="G330" s="126"/>
      <c r="H330" s="127"/>
      <c r="I330" s="174"/>
      <c r="J330" s="174"/>
      <c r="K330" s="126"/>
      <c r="L330" s="126"/>
      <c r="M330" s="127"/>
      <c r="S330" s="28"/>
      <c r="T330" s="28"/>
      <c r="U330" s="28"/>
      <c r="V330" s="28"/>
    </row>
    <row r="331" spans="5:22">
      <c r="E331" s="126"/>
      <c r="F331" s="126"/>
      <c r="G331" s="126"/>
      <c r="H331" s="127"/>
      <c r="I331" s="174"/>
      <c r="J331" s="174"/>
      <c r="K331" s="126"/>
      <c r="L331" s="126"/>
      <c r="M331" s="127"/>
      <c r="S331" s="28"/>
      <c r="T331" s="28"/>
      <c r="U331" s="28"/>
      <c r="V331" s="28"/>
    </row>
    <row r="332" spans="5:22">
      <c r="E332" s="126"/>
      <c r="F332" s="126"/>
      <c r="G332" s="126"/>
      <c r="H332" s="127"/>
      <c r="I332" s="174"/>
      <c r="J332" s="174"/>
      <c r="K332" s="126"/>
      <c r="L332" s="126"/>
      <c r="M332" s="127"/>
      <c r="S332" s="28"/>
      <c r="T332" s="28"/>
      <c r="U332" s="28"/>
      <c r="V332" s="28"/>
    </row>
    <row r="333" spans="5:22">
      <c r="E333" s="126"/>
      <c r="F333" s="126"/>
      <c r="G333" s="126"/>
      <c r="H333" s="127"/>
      <c r="I333" s="174"/>
      <c r="J333" s="174"/>
      <c r="K333" s="126"/>
      <c r="L333" s="126"/>
      <c r="M333" s="127"/>
      <c r="S333" s="28"/>
      <c r="T333" s="28"/>
      <c r="U333" s="28"/>
      <c r="V333" s="28"/>
    </row>
    <row r="334" spans="5:22">
      <c r="E334" s="126"/>
      <c r="F334" s="126"/>
      <c r="G334" s="126"/>
      <c r="H334" s="127"/>
      <c r="I334" s="174"/>
      <c r="J334" s="174"/>
      <c r="K334" s="126"/>
      <c r="L334" s="126"/>
      <c r="M334" s="127"/>
      <c r="S334" s="28"/>
      <c r="T334" s="28"/>
      <c r="U334" s="28"/>
      <c r="V334" s="28"/>
    </row>
    <row r="335" spans="5:22">
      <c r="E335" s="126"/>
      <c r="F335" s="126"/>
      <c r="G335" s="126"/>
      <c r="H335" s="127"/>
      <c r="I335" s="174"/>
      <c r="J335" s="174"/>
      <c r="K335" s="126"/>
      <c r="L335" s="126"/>
      <c r="M335" s="127"/>
      <c r="S335" s="28"/>
      <c r="T335" s="28"/>
      <c r="U335" s="28"/>
      <c r="V335" s="28"/>
    </row>
    <row r="336" spans="5:22">
      <c r="E336" s="126"/>
      <c r="F336" s="126"/>
      <c r="G336" s="126"/>
      <c r="H336" s="127"/>
      <c r="I336" s="174"/>
      <c r="J336" s="174"/>
      <c r="K336" s="126"/>
      <c r="L336" s="126"/>
      <c r="M336" s="127"/>
      <c r="S336" s="28"/>
      <c r="T336" s="28"/>
      <c r="U336" s="28"/>
      <c r="V336" s="28"/>
    </row>
    <row r="337" spans="5:22">
      <c r="E337" s="126"/>
      <c r="F337" s="126"/>
      <c r="G337" s="126"/>
      <c r="H337" s="127"/>
      <c r="I337" s="174"/>
      <c r="J337" s="174"/>
      <c r="K337" s="126"/>
      <c r="L337" s="126"/>
      <c r="M337" s="127"/>
      <c r="S337" s="28"/>
      <c r="T337" s="28"/>
      <c r="U337" s="28"/>
      <c r="V337" s="28"/>
    </row>
    <row r="338" spans="5:22">
      <c r="E338" s="126"/>
      <c r="F338" s="126"/>
      <c r="G338" s="126"/>
      <c r="H338" s="127"/>
      <c r="I338" s="174"/>
      <c r="J338" s="174"/>
      <c r="K338" s="126"/>
      <c r="L338" s="126"/>
      <c r="M338" s="127"/>
      <c r="S338" s="28"/>
      <c r="T338" s="28"/>
      <c r="U338" s="28"/>
      <c r="V338" s="28"/>
    </row>
    <row r="339" spans="5:22">
      <c r="E339" s="126"/>
      <c r="F339" s="126"/>
      <c r="G339" s="126"/>
      <c r="H339" s="127"/>
      <c r="I339" s="174"/>
      <c r="J339" s="174"/>
      <c r="K339" s="126"/>
      <c r="L339" s="126"/>
      <c r="M339" s="127"/>
      <c r="S339" s="28"/>
      <c r="T339" s="28"/>
      <c r="U339" s="28"/>
      <c r="V339" s="28"/>
    </row>
    <row r="340" spans="5:22">
      <c r="E340" s="126"/>
      <c r="F340" s="126"/>
      <c r="G340" s="126"/>
      <c r="H340" s="127"/>
      <c r="I340" s="174"/>
      <c r="J340" s="174"/>
      <c r="K340" s="126"/>
      <c r="L340" s="126"/>
      <c r="M340" s="127"/>
      <c r="S340" s="28"/>
      <c r="T340" s="28"/>
      <c r="U340" s="28"/>
      <c r="V340" s="28"/>
    </row>
    <row r="341" spans="5:22">
      <c r="E341" s="126"/>
      <c r="F341" s="126"/>
      <c r="G341" s="126"/>
      <c r="H341" s="127"/>
      <c r="I341" s="174"/>
      <c r="J341" s="174"/>
      <c r="K341" s="126"/>
      <c r="L341" s="126"/>
      <c r="M341" s="127"/>
      <c r="S341" s="28"/>
      <c r="T341" s="28"/>
      <c r="U341" s="28"/>
      <c r="V341" s="28"/>
    </row>
    <row r="342" spans="5:22">
      <c r="E342" s="126"/>
      <c r="F342" s="126"/>
      <c r="G342" s="126"/>
      <c r="H342" s="127"/>
      <c r="I342" s="174"/>
      <c r="J342" s="174"/>
      <c r="K342" s="126"/>
      <c r="L342" s="126"/>
      <c r="M342" s="127"/>
      <c r="S342" s="28"/>
      <c r="T342" s="28"/>
      <c r="U342" s="28"/>
      <c r="V342" s="28"/>
    </row>
    <row r="343" spans="5:22">
      <c r="E343" s="126"/>
      <c r="F343" s="126"/>
      <c r="G343" s="126"/>
      <c r="H343" s="127"/>
      <c r="I343" s="174"/>
      <c r="J343" s="174"/>
      <c r="K343" s="126"/>
      <c r="L343" s="126"/>
      <c r="M343" s="127"/>
      <c r="S343" s="28"/>
      <c r="T343" s="28"/>
      <c r="U343" s="28"/>
      <c r="V343" s="28"/>
    </row>
    <row r="344" spans="5:22">
      <c r="E344" s="126"/>
      <c r="F344" s="126"/>
      <c r="G344" s="126"/>
      <c r="H344" s="127"/>
      <c r="I344" s="174"/>
      <c r="J344" s="174"/>
      <c r="K344" s="126"/>
      <c r="L344" s="126"/>
      <c r="M344" s="127"/>
      <c r="S344" s="28"/>
      <c r="T344" s="28"/>
      <c r="U344" s="28"/>
      <c r="V344" s="28"/>
    </row>
    <row r="345" spans="5:22">
      <c r="E345" s="126"/>
      <c r="F345" s="126"/>
      <c r="G345" s="126"/>
      <c r="H345" s="127"/>
      <c r="I345" s="174"/>
      <c r="J345" s="174"/>
      <c r="K345" s="126"/>
      <c r="L345" s="126"/>
      <c r="M345" s="127"/>
      <c r="S345" s="28"/>
      <c r="T345" s="28"/>
      <c r="U345" s="28"/>
      <c r="V345" s="28"/>
    </row>
    <row r="346" spans="5:22">
      <c r="E346" s="126"/>
      <c r="F346" s="126"/>
      <c r="G346" s="126"/>
      <c r="H346" s="127"/>
      <c r="I346" s="174"/>
      <c r="J346" s="174"/>
      <c r="K346" s="126"/>
      <c r="L346" s="126"/>
      <c r="M346" s="127"/>
      <c r="S346" s="28"/>
      <c r="T346" s="28"/>
      <c r="U346" s="28"/>
      <c r="V346" s="28"/>
    </row>
    <row r="347" spans="5:22">
      <c r="E347" s="126"/>
      <c r="F347" s="126"/>
      <c r="G347" s="126"/>
      <c r="H347" s="127"/>
      <c r="I347" s="174"/>
      <c r="J347" s="174"/>
      <c r="K347" s="126"/>
      <c r="L347" s="126"/>
      <c r="M347" s="127"/>
      <c r="S347" s="28"/>
      <c r="T347" s="28"/>
      <c r="U347" s="28"/>
      <c r="V347" s="28"/>
    </row>
    <row r="348" spans="5:22">
      <c r="E348" s="126"/>
      <c r="F348" s="126"/>
      <c r="G348" s="126"/>
      <c r="H348" s="127"/>
      <c r="I348" s="174"/>
      <c r="J348" s="174"/>
      <c r="K348" s="126"/>
      <c r="L348" s="126"/>
      <c r="M348" s="127"/>
      <c r="S348" s="28"/>
      <c r="T348" s="28"/>
      <c r="U348" s="28"/>
      <c r="V348" s="28"/>
    </row>
    <row r="349" spans="5:22">
      <c r="E349" s="126"/>
      <c r="F349" s="126"/>
      <c r="G349" s="126"/>
      <c r="H349" s="127"/>
      <c r="I349" s="174"/>
      <c r="J349" s="174"/>
      <c r="K349" s="126"/>
      <c r="L349" s="126"/>
      <c r="M349" s="127"/>
      <c r="S349" s="28"/>
      <c r="T349" s="28"/>
      <c r="U349" s="28"/>
      <c r="V349" s="28"/>
    </row>
    <row r="350" spans="5:22">
      <c r="E350" s="126"/>
      <c r="F350" s="126"/>
      <c r="G350" s="126"/>
      <c r="H350" s="127"/>
      <c r="I350" s="174"/>
      <c r="J350" s="174"/>
      <c r="K350" s="126"/>
      <c r="L350" s="126"/>
      <c r="M350" s="127"/>
      <c r="S350" s="28"/>
      <c r="T350" s="28"/>
      <c r="U350" s="28"/>
      <c r="V350" s="28"/>
    </row>
    <row r="351" spans="5:22">
      <c r="E351" s="126"/>
      <c r="F351" s="126"/>
      <c r="G351" s="126"/>
      <c r="H351" s="127"/>
      <c r="I351" s="174"/>
      <c r="J351" s="174"/>
      <c r="K351" s="126"/>
      <c r="L351" s="126"/>
      <c r="M351" s="127"/>
      <c r="S351" s="28"/>
      <c r="T351" s="28"/>
      <c r="U351" s="28"/>
      <c r="V351" s="28"/>
    </row>
    <row r="352" spans="5:22">
      <c r="E352" s="126"/>
      <c r="F352" s="126"/>
      <c r="G352" s="126"/>
      <c r="H352" s="127"/>
      <c r="I352" s="174"/>
      <c r="J352" s="174"/>
      <c r="K352" s="126"/>
      <c r="L352" s="126"/>
      <c r="M352" s="127"/>
      <c r="S352" s="28"/>
      <c r="T352" s="28"/>
      <c r="U352" s="28"/>
      <c r="V352" s="28"/>
    </row>
    <row r="353" spans="5:22">
      <c r="E353" s="126"/>
      <c r="F353" s="126"/>
      <c r="G353" s="126"/>
      <c r="H353" s="127"/>
      <c r="I353" s="174"/>
      <c r="J353" s="174"/>
      <c r="K353" s="126"/>
      <c r="L353" s="126"/>
      <c r="M353" s="127"/>
      <c r="S353" s="28"/>
      <c r="T353" s="28"/>
      <c r="U353" s="28"/>
      <c r="V353" s="28"/>
    </row>
    <row r="354" spans="5:22">
      <c r="E354" s="126"/>
      <c r="F354" s="126"/>
      <c r="G354" s="126"/>
      <c r="H354" s="127"/>
      <c r="I354" s="174"/>
      <c r="J354" s="174"/>
      <c r="K354" s="126"/>
      <c r="L354" s="126"/>
      <c r="M354" s="127"/>
      <c r="S354" s="28"/>
      <c r="T354" s="28"/>
      <c r="U354" s="28"/>
      <c r="V354" s="28"/>
    </row>
    <row r="355" spans="5:22">
      <c r="E355" s="126"/>
      <c r="F355" s="126"/>
      <c r="G355" s="126"/>
      <c r="H355" s="127"/>
      <c r="I355" s="174"/>
      <c r="J355" s="174"/>
      <c r="K355" s="126"/>
      <c r="L355" s="126"/>
      <c r="M355" s="127"/>
      <c r="S355" s="28"/>
      <c r="T355" s="28"/>
      <c r="U355" s="28"/>
      <c r="V355" s="28"/>
    </row>
    <row r="356" spans="5:22">
      <c r="E356" s="126"/>
      <c r="F356" s="126"/>
      <c r="G356" s="126"/>
      <c r="H356" s="127"/>
      <c r="I356" s="174"/>
      <c r="J356" s="174"/>
      <c r="K356" s="126"/>
      <c r="L356" s="126"/>
      <c r="M356" s="127"/>
      <c r="S356" s="28"/>
      <c r="T356" s="28"/>
      <c r="U356" s="28"/>
      <c r="V356" s="28"/>
    </row>
    <row r="357" spans="5:22">
      <c r="E357" s="126"/>
      <c r="F357" s="126"/>
      <c r="G357" s="126"/>
      <c r="H357" s="127"/>
      <c r="I357" s="174"/>
      <c r="J357" s="174"/>
      <c r="K357" s="126"/>
      <c r="L357" s="126"/>
      <c r="M357" s="127"/>
      <c r="S357" s="28"/>
      <c r="T357" s="28"/>
      <c r="U357" s="28"/>
      <c r="V357" s="28"/>
    </row>
    <row r="358" spans="5:22">
      <c r="E358" s="126"/>
      <c r="F358" s="126"/>
      <c r="G358" s="126"/>
      <c r="H358" s="127"/>
      <c r="I358" s="174"/>
      <c r="J358" s="174"/>
      <c r="K358" s="126"/>
      <c r="L358" s="126"/>
      <c r="M358" s="127"/>
      <c r="S358" s="28"/>
      <c r="T358" s="28"/>
      <c r="U358" s="28"/>
      <c r="V358" s="28"/>
    </row>
    <row r="359" spans="5:22">
      <c r="E359" s="126"/>
      <c r="F359" s="126"/>
      <c r="G359" s="126"/>
      <c r="H359" s="127"/>
      <c r="I359" s="174"/>
      <c r="J359" s="174"/>
      <c r="K359" s="126"/>
      <c r="L359" s="126"/>
      <c r="M359" s="127"/>
      <c r="S359" s="28"/>
      <c r="T359" s="28"/>
      <c r="U359" s="28"/>
      <c r="V359" s="28"/>
    </row>
    <row r="360" spans="5:22">
      <c r="E360" s="126"/>
      <c r="F360" s="126"/>
      <c r="G360" s="126"/>
      <c r="H360" s="127"/>
      <c r="I360" s="174"/>
      <c r="J360" s="174"/>
      <c r="K360" s="126"/>
      <c r="L360" s="126"/>
      <c r="M360" s="127"/>
      <c r="S360" s="28"/>
      <c r="T360" s="28"/>
      <c r="U360" s="28"/>
      <c r="V360" s="28"/>
    </row>
    <row r="361" spans="5:22">
      <c r="E361" s="126"/>
      <c r="F361" s="126"/>
      <c r="G361" s="126"/>
      <c r="H361" s="127"/>
      <c r="I361" s="174"/>
      <c r="J361" s="174"/>
      <c r="K361" s="126"/>
      <c r="L361" s="126"/>
      <c r="M361" s="127"/>
      <c r="S361" s="28"/>
      <c r="T361" s="28"/>
      <c r="U361" s="28"/>
      <c r="V361" s="28"/>
    </row>
    <row r="362" spans="5:22">
      <c r="E362" s="126"/>
      <c r="F362" s="126"/>
      <c r="G362" s="126"/>
      <c r="H362" s="127"/>
      <c r="I362" s="174"/>
      <c r="J362" s="174"/>
      <c r="K362" s="126"/>
      <c r="L362" s="126"/>
      <c r="M362" s="127"/>
      <c r="S362" s="28"/>
      <c r="T362" s="28"/>
      <c r="U362" s="28"/>
      <c r="V362" s="28"/>
    </row>
    <row r="363" spans="5:22">
      <c r="E363" s="126"/>
      <c r="F363" s="126"/>
      <c r="G363" s="126"/>
      <c r="H363" s="127"/>
      <c r="I363" s="174"/>
      <c r="J363" s="174"/>
      <c r="K363" s="126"/>
      <c r="L363" s="126"/>
      <c r="M363" s="127"/>
      <c r="S363" s="28"/>
      <c r="T363" s="28"/>
      <c r="U363" s="28"/>
      <c r="V363" s="28"/>
    </row>
    <row r="364" spans="5:22">
      <c r="E364" s="126"/>
      <c r="F364" s="126"/>
      <c r="G364" s="126"/>
      <c r="H364" s="127"/>
      <c r="I364" s="174"/>
      <c r="J364" s="174"/>
      <c r="K364" s="126"/>
      <c r="L364" s="126"/>
      <c r="M364" s="127"/>
      <c r="S364" s="28"/>
      <c r="T364" s="28"/>
      <c r="U364" s="28"/>
      <c r="V364" s="28"/>
    </row>
    <row r="365" spans="5:22">
      <c r="E365" s="126"/>
      <c r="F365" s="126"/>
      <c r="G365" s="126"/>
      <c r="H365" s="127"/>
      <c r="I365" s="174"/>
      <c r="J365" s="174"/>
      <c r="K365" s="126"/>
      <c r="L365" s="126"/>
      <c r="M365" s="127"/>
      <c r="S365" s="28"/>
      <c r="T365" s="28"/>
      <c r="U365" s="28"/>
      <c r="V365" s="28"/>
    </row>
    <row r="366" spans="5:22">
      <c r="E366" s="126"/>
      <c r="F366" s="126"/>
      <c r="G366" s="126"/>
      <c r="H366" s="127"/>
      <c r="I366" s="174"/>
      <c r="J366" s="174"/>
      <c r="K366" s="126"/>
      <c r="L366" s="126"/>
      <c r="M366" s="127"/>
      <c r="S366" s="28"/>
      <c r="T366" s="28"/>
      <c r="U366" s="28"/>
      <c r="V366" s="28"/>
    </row>
    <row r="367" spans="5:22">
      <c r="E367" s="126"/>
      <c r="F367" s="126"/>
      <c r="G367" s="126"/>
      <c r="H367" s="127"/>
      <c r="I367" s="174"/>
      <c r="J367" s="174"/>
      <c r="K367" s="126"/>
      <c r="L367" s="126"/>
      <c r="M367" s="127"/>
      <c r="S367" s="28"/>
      <c r="T367" s="28"/>
      <c r="U367" s="28"/>
      <c r="V367" s="28"/>
    </row>
  </sheetData>
  <sheetProtection formatColumns="0" formatRows="0"/>
  <mergeCells count="8">
    <mergeCell ref="F4:G4"/>
    <mergeCell ref="E4:E6"/>
    <mergeCell ref="H5:H6"/>
    <mergeCell ref="L3:M3"/>
    <mergeCell ref="L7:M7"/>
    <mergeCell ref="L4:M6"/>
    <mergeCell ref="H4:J4"/>
    <mergeCell ref="K4:K6"/>
  </mergeCells>
  <phoneticPr fontId="14" type="noConversion"/>
  <conditionalFormatting sqref="G44">
    <cfRule type="expression" dxfId="23" priority="1" stopIfTrue="1">
      <formula>G25&gt;0</formula>
    </cfRule>
  </conditionalFormatting>
  <conditionalFormatting sqref="H25 H45 H51 H61 H71 H80 H90 H94 H101 H109 H116 H121 H131 H141 H147 H155 H18 H30 H57 H171 H176 H183 H200 H206 H217 H224 H230">
    <cfRule type="expression" dxfId="22" priority="2" stopIfTrue="1">
      <formula>AND(ISNUMBER($H18),$H18&gt;=0,IF(AND($H18&lt;$G17,$F17="x"),1,0))</formula>
    </cfRule>
    <cfRule type="expression" dxfId="21" priority="3" stopIfTrue="1">
      <formula>AND(ISNUMBER($H18),$H18&gt;=0,IF(AND($H18&lt;$G17,$F17="o"),1,0))</formula>
    </cfRule>
    <cfRule type="expression" dxfId="20" priority="4" stopIfTrue="1">
      <formula>AND(ISNUMBER($H18),$H18&gt;=0)</formula>
    </cfRule>
  </conditionalFormatting>
  <conditionalFormatting sqref="D45 D51 D61 D71 D80 D90 D94 D101 D109 D116 D121 D131 D141 D147 D155 D25 D18 D30 D57 D171 D176 D183 D200 D206 D217 D224 D230">
    <cfRule type="expression" dxfId="19" priority="5" stopIfTrue="1">
      <formula>AND(ISNUMBER($H18),$H18&gt;=0)</formula>
    </cfRule>
  </conditionalFormatting>
  <conditionalFormatting sqref="D45">
    <cfRule type="expression" dxfId="18" priority="6" stopIfTrue="1">
      <formula>AND(ISNUMBER($H45),$H45&gt;=0)</formula>
    </cfRule>
  </conditionalFormatting>
  <conditionalFormatting sqref="H165 H23 H37 H39 H98:H99 H12:H16 H21 H28 H239:H244">
    <cfRule type="expression" dxfId="17" priority="7" stopIfTrue="1">
      <formula>IF(AND($H12&lt;$G12,$F12="x"),1,0)</formula>
    </cfRule>
    <cfRule type="expression" dxfId="16" priority="8" stopIfTrue="1">
      <formula>IF(AND($H12&lt;$G12,$F12="o"),1,0)</formula>
    </cfRule>
  </conditionalFormatting>
  <conditionalFormatting sqref="H24 H44 H50 H60 H70 H79 H89 H93 H100 H108 H115 H120 H130 H140 H146 H154 H17 H29 H229 H170 H175 H182 H198:H199 H205 H216 H223 H56">
    <cfRule type="expression" dxfId="15" priority="9" stopIfTrue="1">
      <formula>AND(ISNUMBER($H18),$H18&gt;=0)</formula>
    </cfRule>
    <cfRule type="expression" dxfId="14" priority="10" stopIfTrue="1">
      <formula>IF(AND($H17&lt;$G17,$F17="x"),1,0)</formula>
    </cfRule>
    <cfRule type="expression" dxfId="13" priority="11" stopIfTrue="1">
      <formula>IF(AND($H17&lt;$G17,$F17="o"),1,0)</formula>
    </cfRule>
  </conditionalFormatting>
  <conditionalFormatting sqref="H233">
    <cfRule type="expression" dxfId="12" priority="12" stopIfTrue="1">
      <formula>AND(ISNUMBER($H234),$H234&gt;=0)</formula>
    </cfRule>
    <cfRule type="expression" dxfId="11" priority="13" stopIfTrue="1">
      <formula>IF(AND($H233&lt;$G233,$F233="x"),1,0)</formula>
    </cfRule>
    <cfRule type="expression" dxfId="10" priority="14" stopIfTrue="1">
      <formula>IF(AND($H233&lt;$G233,$F233="o"),1,0)</formula>
    </cfRule>
  </conditionalFormatting>
  <conditionalFormatting sqref="B12:B244">
    <cfRule type="expression" dxfId="9" priority="15" stopIfTrue="1">
      <formula>B12="BN"</formula>
    </cfRule>
    <cfRule type="expression" dxfId="8" priority="16" stopIfTrue="1">
      <formula>B12="BK"</formula>
    </cfRule>
    <cfRule type="expression" dxfId="7" priority="17" stopIfTrue="1">
      <formula>B12="BB"</formula>
    </cfRule>
  </conditionalFormatting>
  <dataValidations disablePrompts="1" count="4">
    <dataValidation type="decimal" operator="lessThanOrEqual" allowBlank="1" showInputMessage="1" showErrorMessage="1" sqref="H35:H40 H117:H120 H142:H146 H122:H130 H138:H140 H19:H24 H95:H100 H42:H44 H46:H50 H62:H70 H72:H79 H81:H89 H91:H93 H102:H108 H110:H115 H148:H154 H26:H29 H132:H136 H156:H166 H31:H33 H12:H17 H225:H229 H58:H60 H231:H235 H237:H244 H168:H170 H173:H175 H177:H182 H184:H199 H201:H205 H52:H56 H218:H223 H207:H216">
      <formula1>E12</formula1>
    </dataValidation>
    <dataValidation type="decimal" operator="lessThanOrEqual" allowBlank="1" showInputMessage="1" showErrorMessage="1" sqref="H116 H109 H101 H94 H90 H80 H71 H61 H51 H45 H121 H131 H141 H147 H155 H25 H18 H30 H57 H176 H183 H200 H206 H217 H224 H230 H171">
      <formula1>E17</formula1>
    </dataValidation>
    <dataValidation type="list" allowBlank="1" showInputMessage="1" showErrorMessage="1" sqref="F120:F135 F239:F244 F234 F230:F232 F224:F228 F217:F221 F200:F204 F183:F197 F176:F181 F39 F12:F21 F23:F32 F44:F96 F98:F118 F37 F140:F165 F206:F215 F171:F174">
      <formula1>Erfüllung</formula1>
    </dataValidation>
    <dataValidation type="decimal" operator="lessThanOrEqual" allowBlank="1" showInputMessage="1" showErrorMessage="1" sqref="H172">
      <formula1>E172</formula1>
    </dataValidation>
  </dataValidations>
  <pageMargins left="0.23622047244094491" right="0.23622047244094491" top="0.43307086614173229" bottom="0.62992125984251968" header="0.31496062992125984" footer="0.31496062992125984"/>
  <pageSetup paperSize="9" scale="57" fitToHeight="0" orientation="portrait" horizontalDpi="1200" verticalDpi="1200" r:id="rId1"/>
  <headerFooter alignWithMargins="0">
    <oddFooter>&amp;C&amp;"Neue Demos,Standard"&amp;10gedruckt am: &amp;D&amp;R&amp;"Neue Demos,Standard"&amp;10Seite &amp;P von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Button 1">
              <controlPr defaultSize="0" print="0" autoFill="0" autoPict="0" macro="[0]!keine_TK_anzeigen">
                <anchor moveWithCells="1" sizeWithCells="1">
                  <from>
                    <xdr:col>15</xdr:col>
                    <xdr:colOff>66675</xdr:colOff>
                    <xdr:row>0</xdr:row>
                    <xdr:rowOff>47625</xdr:rowOff>
                  </from>
                  <to>
                    <xdr:col>15</xdr:col>
                    <xdr:colOff>895350</xdr:colOff>
                    <xdr:row>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Button 2">
              <controlPr defaultSize="0" print="0" autoFill="0" autoPict="0" macro="[0]!keine_pschl_anzeigen">
                <anchor moveWithCells="1" sizeWithCells="1">
                  <from>
                    <xdr:col>16</xdr:col>
                    <xdr:colOff>0</xdr:colOff>
                    <xdr:row>0</xdr:row>
                    <xdr:rowOff>47625</xdr:rowOff>
                  </from>
                  <to>
                    <xdr:col>16</xdr:col>
                    <xdr:colOff>828675</xdr:colOff>
                    <xdr:row>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6" name="Button 3">
              <controlPr defaultSize="0" print="0" autoFill="0" autoPict="0" macro="[0]!TK_anzeigen">
                <anchor moveWithCells="1" sizeWithCells="1">
                  <from>
                    <xdr:col>17</xdr:col>
                    <xdr:colOff>66675</xdr:colOff>
                    <xdr:row>0</xdr:row>
                    <xdr:rowOff>47625</xdr:rowOff>
                  </from>
                  <to>
                    <xdr:col>17</xdr:col>
                    <xdr:colOff>895350</xdr:colOff>
                    <xdr:row>1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outlinePr summaryBelow="0"/>
  </sheetPr>
  <dimension ref="A1:S335"/>
  <sheetViews>
    <sheetView showGridLines="0" topLeftCell="A97" zoomScaleNormal="100" zoomScaleSheetLayoutView="90" zoomScalePageLayoutView="50" workbookViewId="0">
      <selection activeCell="E183" sqref="E183"/>
    </sheetView>
  </sheetViews>
  <sheetFormatPr baseColWidth="10" defaultRowHeight="15" outlineLevelRow="1"/>
  <cols>
    <col min="1" max="1" width="1.28515625" style="435" customWidth="1"/>
    <col min="2" max="2" width="8.85546875" style="748" customWidth="1"/>
    <col min="3" max="3" width="6.42578125" style="748" customWidth="1"/>
    <col min="4" max="4" width="50.7109375" style="430" customWidth="1"/>
    <col min="5" max="5" width="15.28515625" style="431" customWidth="1"/>
    <col min="6" max="6" width="19" style="432" hidden="1" customWidth="1"/>
    <col min="7" max="7" width="22" style="431" customWidth="1"/>
    <col min="8" max="8" width="23.28515625" style="433" customWidth="1"/>
    <col min="9" max="9" width="23.42578125" style="433" customWidth="1"/>
    <col min="10" max="10" width="0.140625" style="434" hidden="1" customWidth="1"/>
    <col min="11" max="11" width="29" style="434" customWidth="1"/>
    <col min="12" max="14" width="14.42578125" style="434" customWidth="1"/>
    <col min="15" max="15" width="24.28515625" style="435" customWidth="1"/>
    <col min="16" max="16384" width="11.42578125" style="435"/>
  </cols>
  <sheetData>
    <row r="1" spans="2:19" ht="20.25">
      <c r="B1" s="428"/>
      <c r="C1" s="429"/>
    </row>
    <row r="2" spans="2:19" ht="15.75">
      <c r="B2" s="785" t="s">
        <v>162</v>
      </c>
      <c r="C2" s="786"/>
      <c r="D2" s="787"/>
      <c r="E2" s="788"/>
      <c r="F2" s="789"/>
      <c r="G2" s="788"/>
      <c r="H2" s="790"/>
      <c r="I2" s="790"/>
    </row>
    <row r="3" spans="2:19" ht="15.75">
      <c r="B3" s="791" t="s">
        <v>257</v>
      </c>
      <c r="C3" s="792"/>
      <c r="D3" s="793"/>
      <c r="E3" s="788"/>
      <c r="F3" s="789"/>
      <c r="G3" s="788"/>
      <c r="H3" s="794"/>
      <c r="I3" s="795"/>
    </row>
    <row r="4" spans="2:19" s="437" customFormat="1" ht="18" customHeight="1" thickBot="1">
      <c r="I4" s="796"/>
      <c r="J4" s="436"/>
    </row>
    <row r="5" spans="2:19" s="443" customFormat="1" ht="31.5" customHeight="1" thickBot="1">
      <c r="B5" s="756" t="s">
        <v>256</v>
      </c>
      <c r="C5" s="757"/>
      <c r="D5" s="438"/>
      <c r="E5" s="439"/>
      <c r="F5" s="438"/>
      <c r="G5" s="440"/>
      <c r="H5" s="439"/>
      <c r="I5" s="758"/>
      <c r="J5" s="441"/>
      <c r="K5" s="442"/>
      <c r="O5" s="444"/>
      <c r="P5" s="444"/>
      <c r="Q5" s="444"/>
      <c r="R5" s="444"/>
      <c r="S5" s="444"/>
    </row>
    <row r="6" spans="2:19" ht="25.5" customHeight="1">
      <c r="B6" s="445" t="s">
        <v>29</v>
      </c>
      <c r="C6" s="446"/>
      <c r="D6" s="447"/>
      <c r="E6" s="448" t="s">
        <v>30</v>
      </c>
      <c r="F6" s="852" t="s">
        <v>253</v>
      </c>
      <c r="G6" s="852" t="s">
        <v>254</v>
      </c>
      <c r="H6" s="843" t="s">
        <v>255</v>
      </c>
      <c r="I6" s="844"/>
      <c r="J6" s="449"/>
    </row>
    <row r="7" spans="2:19" ht="15" customHeight="1">
      <c r="B7" s="450"/>
      <c r="C7" s="451"/>
      <c r="D7" s="452"/>
      <c r="E7" s="453" t="s">
        <v>134</v>
      </c>
      <c r="F7" s="853"/>
      <c r="G7" s="853"/>
      <c r="H7" s="845"/>
      <c r="I7" s="846"/>
      <c r="J7" s="449"/>
    </row>
    <row r="8" spans="2:19" ht="17.25" customHeight="1" thickBot="1">
      <c r="B8" s="454"/>
      <c r="C8" s="455"/>
      <c r="D8" s="452"/>
      <c r="E8" s="453" t="s">
        <v>31</v>
      </c>
      <c r="F8" s="854"/>
      <c r="G8" s="853"/>
      <c r="H8" s="847"/>
      <c r="I8" s="848"/>
      <c r="J8" s="449"/>
    </row>
    <row r="9" spans="2:19" ht="7.5" customHeight="1">
      <c r="B9" s="456"/>
      <c r="C9" s="457"/>
      <c r="D9" s="458"/>
      <c r="E9" s="459"/>
      <c r="F9" s="460"/>
      <c r="G9" s="461"/>
      <c r="H9" s="462"/>
      <c r="I9" s="463"/>
      <c r="J9" s="449"/>
    </row>
    <row r="10" spans="2:19" ht="18.75" customHeight="1">
      <c r="B10" s="849" t="s">
        <v>0</v>
      </c>
      <c r="C10" s="836"/>
      <c r="D10" s="836"/>
      <c r="E10" s="464"/>
      <c r="F10" s="465"/>
      <c r="G10" s="466"/>
      <c r="H10" s="467">
        <f>SUM(H13:H28)</f>
        <v>2000</v>
      </c>
      <c r="I10" s="760">
        <v>0.22500000000000001</v>
      </c>
      <c r="J10" s="449"/>
    </row>
    <row r="11" spans="2:19" ht="8.25" customHeight="1" thickBot="1">
      <c r="B11" s="469"/>
      <c r="C11" s="470"/>
      <c r="D11" s="471"/>
      <c r="E11" s="472"/>
      <c r="F11" s="473"/>
      <c r="G11" s="474"/>
      <c r="H11" s="475"/>
      <c r="I11" s="468"/>
      <c r="J11" s="449"/>
    </row>
    <row r="12" spans="2:19" ht="15.75" customHeight="1" thickBot="1">
      <c r="B12" s="476"/>
      <c r="C12" s="857" t="s">
        <v>135</v>
      </c>
      <c r="D12" s="840"/>
      <c r="E12" s="477"/>
      <c r="F12" s="478"/>
      <c r="G12" s="478"/>
      <c r="H12" s="479"/>
      <c r="I12" s="480"/>
      <c r="J12" s="449"/>
    </row>
    <row r="13" spans="2:19">
      <c r="B13" s="481" t="s">
        <v>165</v>
      </c>
      <c r="C13" s="482" t="s">
        <v>32</v>
      </c>
      <c r="D13" s="483" t="s">
        <v>225</v>
      </c>
      <c r="E13" s="484">
        <v>100</v>
      </c>
      <c r="F13" s="810">
        <v>3</v>
      </c>
      <c r="G13" s="485">
        <f>H13/$H10*I10</f>
        <v>3.3750000000000002E-2</v>
      </c>
      <c r="H13" s="486">
        <f t="shared" ref="H13:H21" si="0">E13*F13</f>
        <v>300</v>
      </c>
      <c r="I13" s="487"/>
      <c r="J13" s="449"/>
      <c r="O13" s="488"/>
      <c r="P13" s="488"/>
      <c r="Q13" s="488"/>
      <c r="R13" s="488"/>
      <c r="S13" s="488"/>
    </row>
    <row r="14" spans="2:19">
      <c r="B14" s="489" t="s">
        <v>165</v>
      </c>
      <c r="C14" s="490" t="s">
        <v>33</v>
      </c>
      <c r="D14" s="491" t="s">
        <v>226</v>
      </c>
      <c r="E14" s="492">
        <v>100</v>
      </c>
      <c r="F14" s="811">
        <v>1</v>
      </c>
      <c r="G14" s="493">
        <f>H14/H10*I10</f>
        <v>1.1250000000000001E-2</v>
      </c>
      <c r="H14" s="494">
        <f t="shared" si="0"/>
        <v>100</v>
      </c>
      <c r="I14" s="487"/>
      <c r="J14" s="449"/>
      <c r="O14" s="488"/>
      <c r="P14" s="488"/>
      <c r="Q14" s="488"/>
      <c r="R14" s="488"/>
      <c r="S14" s="488"/>
    </row>
    <row r="15" spans="2:19">
      <c r="B15" s="489" t="s">
        <v>165</v>
      </c>
      <c r="C15" s="490" t="s">
        <v>34</v>
      </c>
      <c r="D15" s="491" t="s">
        <v>227</v>
      </c>
      <c r="E15" s="492">
        <v>100</v>
      </c>
      <c r="F15" s="811">
        <v>1</v>
      </c>
      <c r="G15" s="493">
        <f>H15/H10*I10</f>
        <v>1.1250000000000001E-2</v>
      </c>
      <c r="H15" s="495">
        <f t="shared" si="0"/>
        <v>100</v>
      </c>
      <c r="I15" s="487"/>
      <c r="J15" s="449"/>
      <c r="O15" s="488"/>
      <c r="P15" s="488"/>
      <c r="Q15" s="488"/>
      <c r="R15" s="488"/>
      <c r="S15" s="488"/>
    </row>
    <row r="16" spans="2:19">
      <c r="B16" s="489" t="s">
        <v>165</v>
      </c>
      <c r="C16" s="490" t="s">
        <v>35</v>
      </c>
      <c r="D16" s="491" t="s">
        <v>228</v>
      </c>
      <c r="E16" s="492">
        <v>100</v>
      </c>
      <c r="F16" s="811">
        <v>1</v>
      </c>
      <c r="G16" s="493">
        <f>H16/H10*I10</f>
        <v>1.1250000000000001E-2</v>
      </c>
      <c r="H16" s="494">
        <f t="shared" si="0"/>
        <v>100</v>
      </c>
      <c r="I16" s="487"/>
      <c r="J16" s="449"/>
      <c r="O16" s="488"/>
      <c r="P16" s="488"/>
      <c r="Q16" s="488"/>
      <c r="R16" s="488"/>
      <c r="S16" s="488"/>
    </row>
    <row r="17" spans="2:19">
      <c r="B17" s="489" t="s">
        <v>165</v>
      </c>
      <c r="C17" s="490" t="s">
        <v>36</v>
      </c>
      <c r="D17" s="491" t="s">
        <v>229</v>
      </c>
      <c r="E17" s="492">
        <v>100</v>
      </c>
      <c r="F17" s="811">
        <v>1</v>
      </c>
      <c r="G17" s="493">
        <f>H17/H10*I10</f>
        <v>1.1250000000000001E-2</v>
      </c>
      <c r="H17" s="494">
        <f t="shared" si="0"/>
        <v>100</v>
      </c>
      <c r="I17" s="487"/>
      <c r="J17" s="449"/>
      <c r="O17" s="488"/>
      <c r="P17" s="488"/>
      <c r="Q17" s="488"/>
      <c r="R17" s="488"/>
      <c r="S17" s="488"/>
    </row>
    <row r="18" spans="2:19" collapsed="1">
      <c r="B18" s="496" t="s">
        <v>165</v>
      </c>
      <c r="C18" s="497" t="s">
        <v>37</v>
      </c>
      <c r="D18" s="498" t="s">
        <v>1</v>
      </c>
      <c r="E18" s="499">
        <f>IF(SUM(E19:E20)&gt;100,100,SUM(E19:E20))</f>
        <v>100</v>
      </c>
      <c r="F18" s="812">
        <v>3</v>
      </c>
      <c r="G18" s="759">
        <f>H18/H10*I10</f>
        <v>3.3750000000000002E-2</v>
      </c>
      <c r="H18" s="501">
        <f t="shared" si="0"/>
        <v>300</v>
      </c>
      <c r="I18" s="487"/>
      <c r="J18" s="449"/>
      <c r="O18" s="488"/>
      <c r="P18" s="488"/>
      <c r="Q18" s="488"/>
      <c r="R18" s="488"/>
      <c r="S18" s="488"/>
    </row>
    <row r="19" spans="2:19" ht="15" hidden="1" customHeight="1" outlineLevel="1">
      <c r="B19" s="502"/>
      <c r="C19" s="503"/>
      <c r="D19" s="504" t="s">
        <v>231</v>
      </c>
      <c r="E19" s="505">
        <v>50</v>
      </c>
      <c r="F19" s="506"/>
      <c r="G19" s="507"/>
      <c r="H19" s="508"/>
      <c r="I19" s="487"/>
      <c r="J19" s="449"/>
      <c r="O19" s="488"/>
      <c r="P19" s="488"/>
      <c r="Q19" s="488"/>
      <c r="R19" s="488"/>
      <c r="S19" s="488"/>
    </row>
    <row r="20" spans="2:19" ht="15" hidden="1" customHeight="1" outlineLevel="1">
      <c r="B20" s="509"/>
      <c r="C20" s="510"/>
      <c r="D20" s="511" t="s">
        <v>232</v>
      </c>
      <c r="E20" s="512">
        <v>50</v>
      </c>
      <c r="F20" s="513"/>
      <c r="G20" s="493"/>
      <c r="H20" s="495"/>
      <c r="I20" s="487"/>
      <c r="J20" s="449"/>
      <c r="O20" s="488"/>
      <c r="P20" s="488"/>
      <c r="Q20" s="488"/>
      <c r="R20" s="488"/>
      <c r="S20" s="488"/>
    </row>
    <row r="21" spans="2:19" ht="15.75" customHeight="1" thickBot="1">
      <c r="B21" s="514" t="s">
        <v>165</v>
      </c>
      <c r="C21" s="515" t="s">
        <v>38</v>
      </c>
      <c r="D21" s="516" t="s">
        <v>39</v>
      </c>
      <c r="E21" s="517">
        <v>100</v>
      </c>
      <c r="F21" s="811">
        <v>1</v>
      </c>
      <c r="G21" s="518">
        <f>H21/H10*I10</f>
        <v>1.1250000000000001E-2</v>
      </c>
      <c r="H21" s="494">
        <f t="shared" si="0"/>
        <v>100</v>
      </c>
      <c r="I21" s="487"/>
      <c r="J21" s="449"/>
      <c r="O21" s="488"/>
      <c r="P21" s="488"/>
      <c r="Q21" s="488"/>
      <c r="R21" s="488"/>
      <c r="S21" s="488"/>
    </row>
    <row r="22" spans="2:19" ht="15.75" thickBot="1">
      <c r="B22" s="476"/>
      <c r="C22" s="857" t="s">
        <v>40</v>
      </c>
      <c r="D22" s="840"/>
      <c r="E22" s="519"/>
      <c r="F22" s="520"/>
      <c r="G22" s="520"/>
      <c r="H22" s="521"/>
      <c r="I22" s="487"/>
      <c r="J22" s="449"/>
      <c r="O22" s="488"/>
      <c r="P22" s="488"/>
      <c r="Q22" s="488"/>
      <c r="R22" s="488"/>
      <c r="S22" s="488"/>
    </row>
    <row r="23" spans="2:19">
      <c r="B23" s="522" t="s">
        <v>165</v>
      </c>
      <c r="C23" s="523" t="s">
        <v>41</v>
      </c>
      <c r="D23" s="483" t="s">
        <v>250</v>
      </c>
      <c r="E23" s="484">
        <v>100</v>
      </c>
      <c r="F23" s="811">
        <v>3</v>
      </c>
      <c r="G23" s="485">
        <f>H23/$H10*I10</f>
        <v>3.3750000000000002E-2</v>
      </c>
      <c r="H23" s="494">
        <f>E23*F23</f>
        <v>300</v>
      </c>
      <c r="I23" s="487"/>
      <c r="J23" s="449"/>
      <c r="O23" s="488"/>
      <c r="P23" s="488"/>
      <c r="Q23" s="488"/>
      <c r="R23" s="488"/>
      <c r="S23" s="488"/>
    </row>
    <row r="24" spans="2:19" ht="27" collapsed="1">
      <c r="B24" s="496" t="s">
        <v>165</v>
      </c>
      <c r="C24" s="497" t="s">
        <v>42</v>
      </c>
      <c r="D24" s="498" t="s">
        <v>251</v>
      </c>
      <c r="E24" s="499">
        <f>IF(SUM(E25:E26)&gt;100,100,SUM(E25:E26))</f>
        <v>100</v>
      </c>
      <c r="F24" s="812">
        <v>2</v>
      </c>
      <c r="G24" s="500">
        <f>H24/$H$10*$I$10</f>
        <v>2.2500000000000003E-2</v>
      </c>
      <c r="H24" s="501">
        <f>E24*F24</f>
        <v>200</v>
      </c>
      <c r="I24" s="487"/>
      <c r="J24" s="449"/>
      <c r="O24" s="488"/>
      <c r="P24" s="488"/>
      <c r="Q24" s="488"/>
      <c r="R24" s="488"/>
      <c r="S24" s="488"/>
    </row>
    <row r="25" spans="2:19" ht="15" hidden="1" customHeight="1" outlineLevel="1">
      <c r="B25" s="502"/>
      <c r="C25" s="503"/>
      <c r="D25" s="504" t="s">
        <v>43</v>
      </c>
      <c r="E25" s="505">
        <v>100</v>
      </c>
      <c r="F25" s="506"/>
      <c r="G25" s="507"/>
      <c r="H25" s="508"/>
      <c r="I25" s="487"/>
      <c r="J25" s="449"/>
      <c r="O25" s="488"/>
      <c r="P25" s="488"/>
      <c r="Q25" s="488"/>
      <c r="R25" s="488"/>
      <c r="S25" s="488"/>
    </row>
    <row r="26" spans="2:19" ht="15" hidden="1" customHeight="1" outlineLevel="1">
      <c r="B26" s="509"/>
      <c r="C26" s="510"/>
      <c r="D26" s="511" t="s">
        <v>44</v>
      </c>
      <c r="E26" s="512">
        <v>50</v>
      </c>
      <c r="F26" s="513"/>
      <c r="G26" s="493"/>
      <c r="H26" s="495"/>
      <c r="I26" s="487"/>
      <c r="J26" s="449"/>
      <c r="O26" s="488"/>
      <c r="P26" s="488"/>
      <c r="Q26" s="488"/>
      <c r="R26" s="488"/>
      <c r="S26" s="488"/>
    </row>
    <row r="27" spans="2:19">
      <c r="B27" s="798" t="s">
        <v>252</v>
      </c>
      <c r="C27" s="524" t="s">
        <v>163</v>
      </c>
      <c r="D27" s="491" t="s">
        <v>230</v>
      </c>
      <c r="E27" s="492">
        <v>100</v>
      </c>
      <c r="F27" s="811">
        <v>2</v>
      </c>
      <c r="G27" s="525">
        <f>H27/H10*I10</f>
        <v>2.2500000000000003E-2</v>
      </c>
      <c r="H27" s="526">
        <f>E27*F27</f>
        <v>200</v>
      </c>
      <c r="I27" s="487"/>
      <c r="J27" s="449"/>
      <c r="O27" s="488"/>
      <c r="P27" s="488"/>
      <c r="Q27" s="488"/>
      <c r="R27" s="488"/>
      <c r="S27" s="488"/>
    </row>
    <row r="28" spans="2:19" ht="15.75" collapsed="1" thickBot="1">
      <c r="B28" s="496" t="s">
        <v>165</v>
      </c>
      <c r="C28" s="497" t="s">
        <v>45</v>
      </c>
      <c r="D28" s="498" t="s">
        <v>2</v>
      </c>
      <c r="E28" s="499">
        <f>IF(SUM(E29:E30)&gt;100,100,SUM(E29:E30))</f>
        <v>100</v>
      </c>
      <c r="F28" s="812">
        <v>2</v>
      </c>
      <c r="G28" s="527">
        <f>H28/$H$10*$I$10</f>
        <v>2.2500000000000003E-2</v>
      </c>
      <c r="H28" s="528">
        <f>E28*F28</f>
        <v>200</v>
      </c>
      <c r="I28" s="487"/>
      <c r="J28" s="449"/>
      <c r="O28" s="488"/>
      <c r="P28" s="488"/>
      <c r="Q28" s="488"/>
      <c r="R28" s="488"/>
      <c r="S28" s="488"/>
    </row>
    <row r="29" spans="2:19" ht="15" hidden="1" customHeight="1" outlineLevel="1">
      <c r="B29" s="529"/>
      <c r="C29" s="530"/>
      <c r="D29" s="504" t="s">
        <v>237</v>
      </c>
      <c r="E29" s="505">
        <v>100</v>
      </c>
      <c r="F29" s="531"/>
      <c r="G29" s="532"/>
      <c r="H29" s="533"/>
      <c r="I29" s="487"/>
      <c r="J29" s="449"/>
      <c r="O29" s="488"/>
      <c r="P29" s="488"/>
      <c r="Q29" s="488"/>
      <c r="R29" s="488"/>
      <c r="S29" s="488"/>
    </row>
    <row r="30" spans="2:19" ht="15.75" hidden="1" customHeight="1" outlineLevel="1" thickBot="1">
      <c r="B30" s="529"/>
      <c r="C30" s="530"/>
      <c r="D30" s="534" t="s">
        <v>238</v>
      </c>
      <c r="E30" s="535">
        <v>40</v>
      </c>
      <c r="F30" s="531"/>
      <c r="G30" s="536"/>
      <c r="H30" s="537"/>
      <c r="I30" s="487"/>
      <c r="J30" s="449"/>
      <c r="O30" s="488"/>
      <c r="P30" s="488"/>
      <c r="Q30" s="488"/>
      <c r="R30" s="488"/>
      <c r="S30" s="488"/>
    </row>
    <row r="31" spans="2:19" ht="6" customHeight="1">
      <c r="B31" s="538"/>
      <c r="C31" s="539"/>
      <c r="D31" s="540"/>
      <c r="E31" s="541"/>
      <c r="F31" s="542"/>
      <c r="G31" s="543"/>
      <c r="H31" s="544"/>
      <c r="I31" s="545"/>
      <c r="J31" s="449"/>
      <c r="O31" s="488"/>
      <c r="P31" s="488"/>
      <c r="Q31" s="488"/>
      <c r="R31" s="488"/>
      <c r="S31" s="488"/>
    </row>
    <row r="32" spans="2:19" ht="15.75">
      <c r="B32" s="850" t="s">
        <v>3</v>
      </c>
      <c r="C32" s="836"/>
      <c r="D32" s="836"/>
      <c r="E32" s="546"/>
      <c r="F32" s="547"/>
      <c r="G32" s="548"/>
      <c r="H32" s="549">
        <f>SUM(H35:H37)</f>
        <v>500</v>
      </c>
      <c r="I32" s="761">
        <v>0.22500000000000001</v>
      </c>
      <c r="J32" s="449"/>
      <c r="O32" s="488"/>
      <c r="P32" s="488"/>
      <c r="Q32" s="488"/>
      <c r="R32" s="488"/>
      <c r="S32" s="488"/>
    </row>
    <row r="33" spans="1:19" ht="6" customHeight="1" thickBot="1">
      <c r="B33" s="551"/>
      <c r="C33" s="552"/>
      <c r="D33" s="553"/>
      <c r="E33" s="554"/>
      <c r="F33" s="555"/>
      <c r="G33" s="556"/>
      <c r="H33" s="557"/>
      <c r="I33" s="550"/>
      <c r="J33" s="449"/>
      <c r="O33" s="488"/>
      <c r="P33" s="488"/>
      <c r="Q33" s="488"/>
      <c r="R33" s="488"/>
      <c r="S33" s="488"/>
    </row>
    <row r="34" spans="1:19" ht="15.75" thickBot="1">
      <c r="B34" s="558"/>
      <c r="C34" s="856" t="s">
        <v>4</v>
      </c>
      <c r="D34" s="840"/>
      <c r="E34" s="559"/>
      <c r="F34" s="560"/>
      <c r="G34" s="561"/>
      <c r="H34" s="562"/>
      <c r="I34" s="563"/>
      <c r="J34" s="449"/>
      <c r="O34" s="488"/>
      <c r="P34" s="488"/>
      <c r="Q34" s="488"/>
      <c r="R34" s="488"/>
      <c r="S34" s="488"/>
    </row>
    <row r="35" spans="1:19" ht="15.75" thickBot="1">
      <c r="B35" s="564" t="s">
        <v>165</v>
      </c>
      <c r="C35" s="565" t="s">
        <v>46</v>
      </c>
      <c r="D35" s="566" t="s">
        <v>233</v>
      </c>
      <c r="E35" s="567">
        <v>100</v>
      </c>
      <c r="F35" s="813">
        <v>3</v>
      </c>
      <c r="G35" s="755">
        <f>H35/$H32*I32</f>
        <v>0.13500000000000001</v>
      </c>
      <c r="H35" s="569">
        <f>E35*F35</f>
        <v>300</v>
      </c>
      <c r="I35" s="570"/>
      <c r="J35" s="449"/>
      <c r="O35" s="488"/>
      <c r="P35" s="488"/>
      <c r="Q35" s="488"/>
      <c r="R35" s="488"/>
      <c r="S35" s="488"/>
    </row>
    <row r="36" spans="1:19" ht="15.75" thickBot="1">
      <c r="B36" s="571"/>
      <c r="C36" s="855" t="s">
        <v>5</v>
      </c>
      <c r="D36" s="840"/>
      <c r="E36" s="559"/>
      <c r="F36" s="560"/>
      <c r="G36" s="572"/>
      <c r="H36" s="573"/>
      <c r="I36" s="570"/>
      <c r="J36" s="449"/>
      <c r="O36" s="488"/>
      <c r="P36" s="488"/>
      <c r="Q36" s="488"/>
      <c r="R36" s="488"/>
      <c r="S36" s="488"/>
    </row>
    <row r="37" spans="1:19" ht="15.75" thickBot="1">
      <c r="B37" s="799" t="s">
        <v>252</v>
      </c>
      <c r="C37" s="574" t="s">
        <v>47</v>
      </c>
      <c r="D37" s="575" t="s">
        <v>16</v>
      </c>
      <c r="E37" s="567">
        <v>100</v>
      </c>
      <c r="F37" s="814">
        <v>2</v>
      </c>
      <c r="G37" s="755">
        <f>H37/$H$32*$I$32</f>
        <v>9.0000000000000011E-2</v>
      </c>
      <c r="H37" s="569">
        <f>E37*F37</f>
        <v>200</v>
      </c>
      <c r="I37" s="576"/>
      <c r="J37" s="449"/>
      <c r="O37" s="488"/>
      <c r="P37" s="488"/>
      <c r="Q37" s="488"/>
      <c r="R37" s="488"/>
      <c r="S37" s="488"/>
    </row>
    <row r="38" spans="1:19" ht="6" customHeight="1">
      <c r="B38" s="577"/>
      <c r="C38" s="578"/>
      <c r="D38" s="579"/>
      <c r="E38" s="580"/>
      <c r="F38" s="581"/>
      <c r="G38" s="582"/>
      <c r="H38" s="583"/>
      <c r="I38" s="584"/>
      <c r="J38" s="449"/>
      <c r="O38" s="488"/>
      <c r="P38" s="488"/>
      <c r="Q38" s="488"/>
      <c r="R38" s="488"/>
      <c r="S38" s="488"/>
    </row>
    <row r="39" spans="1:19" ht="15.75">
      <c r="B39" s="858" t="s">
        <v>19</v>
      </c>
      <c r="C39" s="836"/>
      <c r="D39" s="836"/>
      <c r="E39" s="585"/>
      <c r="F39" s="586"/>
      <c r="G39" s="587"/>
      <c r="H39" s="588">
        <f>SUM(H42:H120)</f>
        <v>2800</v>
      </c>
      <c r="I39" s="762">
        <v>0.22500000000000001</v>
      </c>
      <c r="J39" s="449"/>
      <c r="O39" s="488"/>
      <c r="P39" s="488"/>
      <c r="Q39" s="488"/>
      <c r="R39" s="488"/>
      <c r="S39" s="488"/>
    </row>
    <row r="40" spans="1:19" ht="6" customHeight="1" thickBot="1">
      <c r="B40" s="590"/>
      <c r="C40" s="591"/>
      <c r="D40" s="592"/>
      <c r="E40" s="593"/>
      <c r="F40" s="594"/>
      <c r="G40" s="595"/>
      <c r="H40" s="596"/>
      <c r="I40" s="589"/>
      <c r="J40" s="449"/>
      <c r="O40" s="488"/>
      <c r="P40" s="488"/>
      <c r="Q40" s="488"/>
      <c r="R40" s="488"/>
      <c r="S40" s="488"/>
    </row>
    <row r="41" spans="1:19" ht="15.75" thickBot="1">
      <c r="B41" s="597"/>
      <c r="C41" s="851" t="s">
        <v>6</v>
      </c>
      <c r="D41" s="840"/>
      <c r="E41" s="598"/>
      <c r="F41" s="599"/>
      <c r="G41" s="599"/>
      <c r="H41" s="600"/>
      <c r="I41" s="601"/>
      <c r="J41" s="449"/>
      <c r="O41" s="488"/>
      <c r="P41" s="488"/>
      <c r="Q41" s="488"/>
      <c r="R41" s="488"/>
      <c r="S41" s="488"/>
    </row>
    <row r="42" spans="1:19" ht="15" customHeight="1" collapsed="1">
      <c r="A42" s="602"/>
      <c r="B42" s="800" t="s">
        <v>252</v>
      </c>
      <c r="C42" s="503" t="s">
        <v>48</v>
      </c>
      <c r="D42" s="603" t="s">
        <v>21</v>
      </c>
      <c r="E42" s="604">
        <f>IF(SUM(E43:E46)&gt;100,100,SUM(E43:E46))</f>
        <v>100</v>
      </c>
      <c r="F42" s="813">
        <v>2</v>
      </c>
      <c r="G42" s="507">
        <f>H42/$H$39*$I$39</f>
        <v>1.607142857142857E-2</v>
      </c>
      <c r="H42" s="605">
        <f>E42*F42</f>
        <v>200</v>
      </c>
      <c r="I42" s="606"/>
      <c r="J42" s="449"/>
      <c r="O42" s="488"/>
      <c r="P42" s="488"/>
      <c r="Q42" s="488"/>
      <c r="R42" s="488"/>
      <c r="S42" s="488"/>
    </row>
    <row r="43" spans="1:19" ht="15" hidden="1" customHeight="1" outlineLevel="1">
      <c r="A43" s="602"/>
      <c r="B43" s="717"/>
      <c r="C43" s="503"/>
      <c r="D43" s="504" t="s">
        <v>49</v>
      </c>
      <c r="E43" s="505">
        <v>70</v>
      </c>
      <c r="F43" s="506"/>
      <c r="G43" s="607"/>
      <c r="H43" s="605"/>
      <c r="I43" s="606"/>
      <c r="J43" s="449"/>
      <c r="O43" s="488"/>
      <c r="P43" s="488"/>
      <c r="Q43" s="488"/>
      <c r="R43" s="488"/>
      <c r="S43" s="488"/>
    </row>
    <row r="44" spans="1:19" ht="15" hidden="1" customHeight="1" outlineLevel="1">
      <c r="A44" s="602"/>
      <c r="B44" s="717"/>
      <c r="C44" s="503"/>
      <c r="D44" s="504" t="s">
        <v>50</v>
      </c>
      <c r="E44" s="505">
        <v>10</v>
      </c>
      <c r="F44" s="506"/>
      <c r="G44" s="607"/>
      <c r="H44" s="605"/>
      <c r="I44" s="606"/>
      <c r="J44" s="449"/>
      <c r="O44" s="488"/>
      <c r="P44" s="488"/>
      <c r="Q44" s="488"/>
      <c r="R44" s="488"/>
      <c r="S44" s="488"/>
    </row>
    <row r="45" spans="1:19" ht="15" hidden="1" customHeight="1" outlineLevel="1">
      <c r="A45" s="602"/>
      <c r="B45" s="717"/>
      <c r="C45" s="503"/>
      <c r="D45" s="504" t="s">
        <v>51</v>
      </c>
      <c r="E45" s="505">
        <v>10</v>
      </c>
      <c r="F45" s="506"/>
      <c r="G45" s="607"/>
      <c r="H45" s="605"/>
      <c r="I45" s="606"/>
      <c r="J45" s="449"/>
      <c r="O45" s="488"/>
      <c r="P45" s="488"/>
      <c r="Q45" s="488"/>
      <c r="R45" s="488"/>
      <c r="S45" s="488"/>
    </row>
    <row r="46" spans="1:19" ht="15" hidden="1" customHeight="1" outlineLevel="1">
      <c r="A46" s="602"/>
      <c r="B46" s="719"/>
      <c r="C46" s="510"/>
      <c r="D46" s="511" t="s">
        <v>52</v>
      </c>
      <c r="E46" s="512">
        <v>10</v>
      </c>
      <c r="F46" s="513"/>
      <c r="G46" s="608"/>
      <c r="H46" s="609"/>
      <c r="I46" s="606"/>
      <c r="J46" s="449"/>
      <c r="O46" s="488"/>
      <c r="P46" s="488"/>
      <c r="Q46" s="488"/>
      <c r="R46" s="488"/>
      <c r="S46" s="488"/>
    </row>
    <row r="47" spans="1:19" ht="15" customHeight="1" collapsed="1">
      <c r="A47" s="602"/>
      <c r="B47" s="801" t="s">
        <v>252</v>
      </c>
      <c r="C47" s="497" t="s">
        <v>53</v>
      </c>
      <c r="D47" s="498" t="s">
        <v>22</v>
      </c>
      <c r="E47" s="499">
        <f>IF(SUM(E48:E51)&gt;100,100,SUM(E48:E51))</f>
        <v>100</v>
      </c>
      <c r="F47" s="812">
        <v>3</v>
      </c>
      <c r="G47" s="500">
        <f>H47/$H$39*$I$39</f>
        <v>2.4107142857142855E-2</v>
      </c>
      <c r="H47" s="610">
        <f>E47*F47</f>
        <v>300</v>
      </c>
      <c r="I47" s="606"/>
      <c r="J47" s="449"/>
      <c r="O47" s="488"/>
      <c r="P47" s="488"/>
      <c r="Q47" s="488"/>
      <c r="R47" s="488"/>
      <c r="S47" s="488"/>
    </row>
    <row r="48" spans="1:19" ht="15" hidden="1" customHeight="1" outlineLevel="1">
      <c r="A48" s="602"/>
      <c r="B48" s="706"/>
      <c r="C48" s="530"/>
      <c r="D48" s="504" t="s">
        <v>49</v>
      </c>
      <c r="E48" s="505">
        <v>70</v>
      </c>
      <c r="F48" s="531"/>
      <c r="G48" s="607"/>
      <c r="H48" s="611"/>
      <c r="I48" s="612"/>
      <c r="J48" s="449"/>
      <c r="O48" s="488"/>
      <c r="P48" s="488"/>
      <c r="Q48" s="488"/>
      <c r="R48" s="488"/>
      <c r="S48" s="488"/>
    </row>
    <row r="49" spans="1:19" ht="15" hidden="1" customHeight="1" outlineLevel="1">
      <c r="A49" s="602"/>
      <c r="B49" s="706"/>
      <c r="C49" s="530"/>
      <c r="D49" s="504" t="s">
        <v>50</v>
      </c>
      <c r="E49" s="505">
        <v>10</v>
      </c>
      <c r="F49" s="531"/>
      <c r="G49" s="607"/>
      <c r="H49" s="611"/>
      <c r="I49" s="612"/>
      <c r="J49" s="449"/>
      <c r="O49" s="488"/>
      <c r="P49" s="488"/>
      <c r="Q49" s="488"/>
      <c r="R49" s="488"/>
      <c r="S49" s="488"/>
    </row>
    <row r="50" spans="1:19" ht="15" hidden="1" customHeight="1" outlineLevel="1">
      <c r="A50" s="602"/>
      <c r="B50" s="706"/>
      <c r="C50" s="530"/>
      <c r="D50" s="504" t="s">
        <v>51</v>
      </c>
      <c r="E50" s="505">
        <v>10</v>
      </c>
      <c r="F50" s="531"/>
      <c r="G50" s="607"/>
      <c r="H50" s="611"/>
      <c r="I50" s="612"/>
      <c r="J50" s="449"/>
      <c r="O50" s="488"/>
      <c r="P50" s="488"/>
      <c r="Q50" s="488"/>
      <c r="R50" s="488"/>
      <c r="S50" s="488"/>
    </row>
    <row r="51" spans="1:19" ht="15" hidden="1" customHeight="1" outlineLevel="1">
      <c r="A51" s="602"/>
      <c r="B51" s="709"/>
      <c r="C51" s="614"/>
      <c r="D51" s="511" t="s">
        <v>52</v>
      </c>
      <c r="E51" s="512">
        <v>10</v>
      </c>
      <c r="F51" s="615"/>
      <c r="G51" s="608"/>
      <c r="H51" s="616"/>
      <c r="I51" s="612"/>
      <c r="J51" s="449"/>
      <c r="O51" s="488"/>
      <c r="P51" s="488"/>
      <c r="Q51" s="488"/>
      <c r="R51" s="488"/>
      <c r="S51" s="488"/>
    </row>
    <row r="52" spans="1:19" collapsed="1">
      <c r="B52" s="801" t="s">
        <v>252</v>
      </c>
      <c r="C52" s="497" t="s">
        <v>164</v>
      </c>
      <c r="D52" s="498" t="s">
        <v>234</v>
      </c>
      <c r="E52" s="499">
        <f>IF(SUM(E53:E54)&gt;100,100,SUM(E53:E54))</f>
        <v>100</v>
      </c>
      <c r="F52" s="812">
        <v>3</v>
      </c>
      <c r="G52" s="500">
        <f>H52/$H$39*$I$39</f>
        <v>2.4107142857142855E-2</v>
      </c>
      <c r="H52" s="501">
        <f>E52*F52</f>
        <v>300</v>
      </c>
      <c r="I52" s="612"/>
      <c r="J52" s="449"/>
      <c r="O52" s="488"/>
      <c r="P52" s="488"/>
      <c r="Q52" s="488"/>
      <c r="R52" s="488"/>
      <c r="S52" s="488"/>
    </row>
    <row r="53" spans="1:19" ht="15" hidden="1" customHeight="1" outlineLevel="1">
      <c r="B53" s="717"/>
      <c r="C53" s="503"/>
      <c r="D53" s="504" t="s">
        <v>235</v>
      </c>
      <c r="E53" s="505">
        <v>50</v>
      </c>
      <c r="F53" s="506"/>
      <c r="G53" s="507"/>
      <c r="H53" s="508"/>
      <c r="I53" s="612"/>
      <c r="J53" s="449"/>
      <c r="O53" s="488"/>
      <c r="P53" s="488"/>
      <c r="Q53" s="488"/>
      <c r="R53" s="488"/>
      <c r="S53" s="488"/>
    </row>
    <row r="54" spans="1:19" ht="15" hidden="1" customHeight="1" outlineLevel="1">
      <c r="B54" s="719"/>
      <c r="C54" s="510"/>
      <c r="D54" s="511" t="s">
        <v>236</v>
      </c>
      <c r="E54" s="512">
        <v>50</v>
      </c>
      <c r="F54" s="513"/>
      <c r="G54" s="493"/>
      <c r="H54" s="495"/>
      <c r="I54" s="612"/>
      <c r="J54" s="449"/>
      <c r="O54" s="488"/>
      <c r="P54" s="488"/>
      <c r="Q54" s="488"/>
      <c r="R54" s="488"/>
      <c r="S54" s="488"/>
    </row>
    <row r="55" spans="1:19" ht="15" customHeight="1" collapsed="1">
      <c r="A55" s="602"/>
      <c r="B55" s="801" t="s">
        <v>252</v>
      </c>
      <c r="C55" s="497" t="s">
        <v>54</v>
      </c>
      <c r="D55" s="498" t="s">
        <v>7</v>
      </c>
      <c r="E55" s="499">
        <f>IF(SUM(E56:E63)&gt;100,100,SUM(E56:E63))</f>
        <v>100</v>
      </c>
      <c r="F55" s="812">
        <v>1</v>
      </c>
      <c r="G55" s="500">
        <f>H55/$H$39*$I$39</f>
        <v>8.0357142857142849E-3</v>
      </c>
      <c r="H55" s="501">
        <f>E55*F55</f>
        <v>100</v>
      </c>
      <c r="I55" s="612"/>
      <c r="J55" s="449"/>
      <c r="O55" s="488"/>
      <c r="P55" s="488"/>
      <c r="Q55" s="488"/>
      <c r="R55" s="488"/>
      <c r="S55" s="488"/>
    </row>
    <row r="56" spans="1:19" ht="15" hidden="1" customHeight="1" outlineLevel="1">
      <c r="A56" s="602"/>
      <c r="B56" s="706"/>
      <c r="C56" s="530"/>
      <c r="D56" s="534" t="s">
        <v>55</v>
      </c>
      <c r="E56" s="617">
        <v>100</v>
      </c>
      <c r="F56" s="531"/>
      <c r="G56" s="607"/>
      <c r="H56" s="611"/>
      <c r="I56" s="612"/>
      <c r="J56" s="449"/>
      <c r="O56" s="488"/>
      <c r="P56" s="488"/>
      <c r="Q56" s="488"/>
      <c r="R56" s="488"/>
      <c r="S56" s="488"/>
    </row>
    <row r="57" spans="1:19" ht="15" hidden="1" customHeight="1" outlineLevel="1">
      <c r="A57" s="602"/>
      <c r="B57" s="706"/>
      <c r="C57" s="530"/>
      <c r="D57" s="618" t="s">
        <v>136</v>
      </c>
      <c r="E57" s="619"/>
      <c r="F57" s="531"/>
      <c r="G57" s="607"/>
      <c r="H57" s="611"/>
      <c r="I57" s="612"/>
      <c r="J57" s="449"/>
      <c r="O57" s="488"/>
      <c r="P57" s="488"/>
      <c r="Q57" s="488"/>
      <c r="R57" s="488"/>
      <c r="S57" s="488"/>
    </row>
    <row r="58" spans="1:19" ht="15" hidden="1" customHeight="1" outlineLevel="1">
      <c r="A58" s="602"/>
      <c r="B58" s="706"/>
      <c r="C58" s="530"/>
      <c r="D58" s="534" t="s">
        <v>56</v>
      </c>
      <c r="E58" s="617">
        <v>100</v>
      </c>
      <c r="F58" s="531"/>
      <c r="G58" s="607"/>
      <c r="H58" s="611"/>
      <c r="I58" s="612"/>
      <c r="J58" s="449"/>
      <c r="O58" s="488"/>
      <c r="P58" s="488"/>
      <c r="Q58" s="488"/>
      <c r="R58" s="488"/>
      <c r="S58" s="488"/>
    </row>
    <row r="59" spans="1:19" ht="15" hidden="1" customHeight="1" outlineLevel="1">
      <c r="A59" s="602"/>
      <c r="B59" s="706"/>
      <c r="C59" s="530"/>
      <c r="D59" s="618" t="s">
        <v>137</v>
      </c>
      <c r="E59" s="619"/>
      <c r="F59" s="531"/>
      <c r="G59" s="607"/>
      <c r="H59" s="611"/>
      <c r="I59" s="612"/>
      <c r="J59" s="449"/>
      <c r="O59" s="488"/>
      <c r="P59" s="488"/>
      <c r="Q59" s="488"/>
      <c r="R59" s="488"/>
      <c r="S59" s="488"/>
    </row>
    <row r="60" spans="1:19" ht="15" hidden="1" customHeight="1" outlineLevel="1">
      <c r="A60" s="602"/>
      <c r="B60" s="706"/>
      <c r="C60" s="530"/>
      <c r="D60" s="534" t="s">
        <v>57</v>
      </c>
      <c r="E60" s="617">
        <v>100</v>
      </c>
      <c r="F60" s="531"/>
      <c r="G60" s="607"/>
      <c r="H60" s="611"/>
      <c r="I60" s="612"/>
      <c r="J60" s="449"/>
      <c r="O60" s="488"/>
      <c r="P60" s="488"/>
      <c r="Q60" s="488"/>
      <c r="R60" s="488"/>
      <c r="S60" s="488"/>
    </row>
    <row r="61" spans="1:19" ht="15" hidden="1" customHeight="1" outlineLevel="1">
      <c r="A61" s="602"/>
      <c r="B61" s="706"/>
      <c r="C61" s="530"/>
      <c r="D61" s="618" t="s">
        <v>138</v>
      </c>
      <c r="E61" s="619"/>
      <c r="F61" s="531"/>
      <c r="G61" s="607"/>
      <c r="H61" s="611"/>
      <c r="I61" s="612"/>
      <c r="J61" s="449"/>
      <c r="O61" s="488"/>
      <c r="P61" s="488"/>
      <c r="Q61" s="488"/>
      <c r="R61" s="488"/>
      <c r="S61" s="488"/>
    </row>
    <row r="62" spans="1:19" ht="15" hidden="1" customHeight="1" outlineLevel="1">
      <c r="A62" s="602"/>
      <c r="B62" s="706"/>
      <c r="C62" s="530"/>
      <c r="D62" s="534" t="s">
        <v>58</v>
      </c>
      <c r="E62" s="617">
        <v>100</v>
      </c>
      <c r="F62" s="531"/>
      <c r="G62" s="607"/>
      <c r="H62" s="611"/>
      <c r="I62" s="612"/>
      <c r="J62" s="449"/>
      <c r="O62" s="488"/>
      <c r="P62" s="488"/>
      <c r="Q62" s="488"/>
      <c r="R62" s="488"/>
      <c r="S62" s="488"/>
    </row>
    <row r="63" spans="1:19" ht="15" hidden="1" customHeight="1" outlineLevel="1">
      <c r="A63" s="602"/>
      <c r="B63" s="709"/>
      <c r="C63" s="614"/>
      <c r="D63" s="620" t="s">
        <v>139</v>
      </c>
      <c r="E63" s="621"/>
      <c r="F63" s="615"/>
      <c r="G63" s="608"/>
      <c r="H63" s="616"/>
      <c r="I63" s="612"/>
      <c r="J63" s="449"/>
      <c r="O63" s="488"/>
      <c r="P63" s="488"/>
      <c r="Q63" s="488"/>
      <c r="R63" s="488"/>
      <c r="S63" s="488"/>
    </row>
    <row r="64" spans="1:19" ht="15" customHeight="1" collapsed="1">
      <c r="A64" s="602"/>
      <c r="B64" s="801" t="s">
        <v>252</v>
      </c>
      <c r="C64" s="497" t="s">
        <v>59</v>
      </c>
      <c r="D64" s="498" t="s">
        <v>8</v>
      </c>
      <c r="E64" s="499">
        <f>IF(SUM(E65:E71)&gt;100,100,SUM(E65:E71))</f>
        <v>100</v>
      </c>
      <c r="F64" s="812">
        <v>3</v>
      </c>
      <c r="G64" s="500">
        <f>H64/$H$39*$I$39</f>
        <v>2.4107142857142855E-2</v>
      </c>
      <c r="H64" s="501">
        <f>E64*F64</f>
        <v>300</v>
      </c>
      <c r="I64" s="612"/>
      <c r="J64" s="449"/>
      <c r="O64" s="488"/>
      <c r="P64" s="488"/>
      <c r="Q64" s="488"/>
      <c r="R64" s="488"/>
      <c r="S64" s="488"/>
    </row>
    <row r="65" spans="1:19" ht="15" hidden="1" customHeight="1" outlineLevel="1">
      <c r="A65" s="602"/>
      <c r="B65" s="717"/>
      <c r="C65" s="503"/>
      <c r="D65" s="504" t="s">
        <v>60</v>
      </c>
      <c r="E65" s="505">
        <v>15</v>
      </c>
      <c r="F65" s="531"/>
      <c r="G65" s="622"/>
      <c r="H65" s="623"/>
      <c r="I65" s="606"/>
      <c r="J65" s="449"/>
      <c r="O65" s="488"/>
      <c r="P65" s="488"/>
      <c r="Q65" s="488"/>
      <c r="R65" s="488"/>
      <c r="S65" s="488"/>
    </row>
    <row r="66" spans="1:19" ht="15" hidden="1" customHeight="1" outlineLevel="1">
      <c r="A66" s="602"/>
      <c r="B66" s="717"/>
      <c r="C66" s="503"/>
      <c r="D66" s="504" t="s">
        <v>61</v>
      </c>
      <c r="E66" s="505">
        <v>15</v>
      </c>
      <c r="F66" s="531"/>
      <c r="G66" s="622"/>
      <c r="H66" s="623"/>
      <c r="I66" s="606"/>
      <c r="J66" s="449"/>
      <c r="O66" s="488"/>
      <c r="P66" s="488"/>
      <c r="Q66" s="488"/>
      <c r="R66" s="488"/>
      <c r="S66" s="488"/>
    </row>
    <row r="67" spans="1:19" ht="15" hidden="1" customHeight="1" outlineLevel="1">
      <c r="A67" s="602"/>
      <c r="B67" s="717"/>
      <c r="C67" s="503"/>
      <c r="D67" s="504" t="s">
        <v>140</v>
      </c>
      <c r="E67" s="505">
        <v>15</v>
      </c>
      <c r="F67" s="531"/>
      <c r="G67" s="622"/>
      <c r="H67" s="623"/>
      <c r="I67" s="606"/>
      <c r="J67" s="449"/>
      <c r="O67" s="488"/>
      <c r="P67" s="488"/>
      <c r="Q67" s="488"/>
      <c r="R67" s="488"/>
      <c r="S67" s="488"/>
    </row>
    <row r="68" spans="1:19" ht="15" hidden="1" customHeight="1" outlineLevel="1">
      <c r="A68" s="602"/>
      <c r="B68" s="717"/>
      <c r="C68" s="503"/>
      <c r="D68" s="504" t="s">
        <v>62</v>
      </c>
      <c r="E68" s="505">
        <v>15</v>
      </c>
      <c r="F68" s="531"/>
      <c r="G68" s="622"/>
      <c r="H68" s="623"/>
      <c r="I68" s="606"/>
      <c r="J68" s="449"/>
      <c r="O68" s="488"/>
      <c r="P68" s="488"/>
      <c r="Q68" s="488"/>
      <c r="R68" s="488"/>
      <c r="S68" s="488"/>
    </row>
    <row r="69" spans="1:19" ht="15" hidden="1" customHeight="1" outlineLevel="1">
      <c r="A69" s="602"/>
      <c r="B69" s="717"/>
      <c r="C69" s="503"/>
      <c r="D69" s="504" t="s">
        <v>63</v>
      </c>
      <c r="E69" s="505">
        <v>10</v>
      </c>
      <c r="F69" s="531"/>
      <c r="G69" s="622"/>
      <c r="H69" s="623"/>
      <c r="I69" s="606"/>
      <c r="J69" s="449"/>
      <c r="O69" s="488"/>
      <c r="P69" s="488"/>
      <c r="Q69" s="488"/>
      <c r="R69" s="488"/>
      <c r="S69" s="488"/>
    </row>
    <row r="70" spans="1:19" ht="15" hidden="1" customHeight="1" outlineLevel="1">
      <c r="A70" s="602"/>
      <c r="B70" s="717"/>
      <c r="C70" s="503"/>
      <c r="D70" s="504" t="s">
        <v>64</v>
      </c>
      <c r="E70" s="505">
        <v>15</v>
      </c>
      <c r="F70" s="531"/>
      <c r="G70" s="622"/>
      <c r="H70" s="623"/>
      <c r="I70" s="606"/>
      <c r="J70" s="449"/>
      <c r="O70" s="488"/>
      <c r="P70" s="488"/>
      <c r="Q70" s="488"/>
      <c r="R70" s="488"/>
      <c r="S70" s="488"/>
    </row>
    <row r="71" spans="1:19" ht="15" hidden="1" customHeight="1" outlineLevel="1">
      <c r="A71" s="602"/>
      <c r="B71" s="719"/>
      <c r="C71" s="510"/>
      <c r="D71" s="511" t="s">
        <v>65</v>
      </c>
      <c r="E71" s="512">
        <v>15</v>
      </c>
      <c r="F71" s="615"/>
      <c r="G71" s="624"/>
      <c r="H71" s="625"/>
      <c r="I71" s="606"/>
      <c r="J71" s="449"/>
      <c r="O71" s="488"/>
      <c r="P71" s="488"/>
      <c r="Q71" s="488"/>
      <c r="R71" s="488"/>
      <c r="S71" s="488"/>
    </row>
    <row r="72" spans="1:19" ht="15" customHeight="1" collapsed="1">
      <c r="A72" s="602"/>
      <c r="B72" s="801" t="s">
        <v>252</v>
      </c>
      <c r="C72" s="497" t="s">
        <v>66</v>
      </c>
      <c r="D72" s="498" t="s">
        <v>23</v>
      </c>
      <c r="E72" s="499">
        <f>IF(SUM(E73:E80)&gt;100,100,SUM(E73:E80))</f>
        <v>100</v>
      </c>
      <c r="F72" s="812">
        <v>2</v>
      </c>
      <c r="G72" s="500">
        <f>H72/$H$39*$I$39</f>
        <v>1.607142857142857E-2</v>
      </c>
      <c r="H72" s="610">
        <f>E72*F72</f>
        <v>200</v>
      </c>
      <c r="I72" s="606"/>
      <c r="J72" s="449"/>
      <c r="O72" s="488"/>
      <c r="P72" s="488"/>
      <c r="Q72" s="488"/>
      <c r="R72" s="488"/>
      <c r="S72" s="488"/>
    </row>
    <row r="73" spans="1:19" ht="15" hidden="1" customHeight="1" outlineLevel="1">
      <c r="A73" s="602"/>
      <c r="B73" s="717"/>
      <c r="C73" s="503"/>
      <c r="D73" s="504" t="s">
        <v>67</v>
      </c>
      <c r="E73" s="505">
        <v>10</v>
      </c>
      <c r="F73" s="531"/>
      <c r="G73" s="622"/>
      <c r="H73" s="623"/>
      <c r="I73" s="606"/>
      <c r="J73" s="449"/>
      <c r="O73" s="488"/>
      <c r="P73" s="488"/>
      <c r="Q73" s="488"/>
      <c r="R73" s="488"/>
      <c r="S73" s="488"/>
    </row>
    <row r="74" spans="1:19" ht="15" hidden="1" customHeight="1" outlineLevel="1">
      <c r="A74" s="602"/>
      <c r="B74" s="717"/>
      <c r="C74" s="503"/>
      <c r="D74" s="504" t="s">
        <v>68</v>
      </c>
      <c r="E74" s="505">
        <v>10</v>
      </c>
      <c r="F74" s="531"/>
      <c r="G74" s="622"/>
      <c r="H74" s="623"/>
      <c r="I74" s="606"/>
      <c r="J74" s="449"/>
      <c r="O74" s="488"/>
      <c r="P74" s="488"/>
      <c r="Q74" s="488"/>
      <c r="R74" s="488"/>
      <c r="S74" s="488"/>
    </row>
    <row r="75" spans="1:19" ht="15" hidden="1" customHeight="1" outlineLevel="1">
      <c r="A75" s="602"/>
      <c r="B75" s="717"/>
      <c r="C75" s="503"/>
      <c r="D75" s="504" t="s">
        <v>69</v>
      </c>
      <c r="E75" s="505">
        <v>10</v>
      </c>
      <c r="F75" s="531"/>
      <c r="G75" s="622"/>
      <c r="H75" s="623"/>
      <c r="I75" s="606"/>
      <c r="J75" s="449"/>
      <c r="O75" s="488"/>
      <c r="P75" s="488"/>
      <c r="Q75" s="488"/>
      <c r="R75" s="488"/>
      <c r="S75" s="488"/>
    </row>
    <row r="76" spans="1:19" ht="15" hidden="1" customHeight="1" outlineLevel="1">
      <c r="A76" s="602"/>
      <c r="B76" s="717"/>
      <c r="C76" s="503"/>
      <c r="D76" s="504" t="s">
        <v>70</v>
      </c>
      <c r="E76" s="505">
        <v>10</v>
      </c>
      <c r="F76" s="531"/>
      <c r="G76" s="622"/>
      <c r="H76" s="623"/>
      <c r="I76" s="606"/>
      <c r="J76" s="449"/>
      <c r="O76" s="488"/>
      <c r="P76" s="488"/>
      <c r="Q76" s="488"/>
      <c r="R76" s="488"/>
      <c r="S76" s="488"/>
    </row>
    <row r="77" spans="1:19" ht="15" hidden="1" customHeight="1" outlineLevel="1">
      <c r="A77" s="602"/>
      <c r="B77" s="717"/>
      <c r="C77" s="503"/>
      <c r="D77" s="504" t="s">
        <v>71</v>
      </c>
      <c r="E77" s="505">
        <v>15</v>
      </c>
      <c r="F77" s="531"/>
      <c r="G77" s="622"/>
      <c r="H77" s="623"/>
      <c r="I77" s="606"/>
      <c r="J77" s="449"/>
      <c r="O77" s="488"/>
      <c r="P77" s="488"/>
      <c r="Q77" s="488"/>
      <c r="R77" s="488"/>
      <c r="S77" s="488"/>
    </row>
    <row r="78" spans="1:19" ht="15" hidden="1" customHeight="1" outlineLevel="1">
      <c r="A78" s="602"/>
      <c r="B78" s="717"/>
      <c r="C78" s="503"/>
      <c r="D78" s="504" t="s">
        <v>72</v>
      </c>
      <c r="E78" s="505">
        <v>15</v>
      </c>
      <c r="F78" s="531"/>
      <c r="G78" s="622"/>
      <c r="H78" s="623"/>
      <c r="I78" s="606"/>
      <c r="J78" s="449"/>
      <c r="O78" s="488"/>
      <c r="P78" s="488"/>
      <c r="Q78" s="488"/>
      <c r="R78" s="488"/>
      <c r="S78" s="488"/>
    </row>
    <row r="79" spans="1:19" ht="15" hidden="1" customHeight="1" outlineLevel="1">
      <c r="A79" s="602"/>
      <c r="B79" s="717"/>
      <c r="C79" s="503"/>
      <c r="D79" s="504" t="s">
        <v>141</v>
      </c>
      <c r="E79" s="505">
        <v>15</v>
      </c>
      <c r="F79" s="531"/>
      <c r="G79" s="622"/>
      <c r="H79" s="623"/>
      <c r="I79" s="606"/>
      <c r="J79" s="449"/>
      <c r="O79" s="488"/>
      <c r="P79" s="488"/>
      <c r="Q79" s="488"/>
      <c r="R79" s="488"/>
      <c r="S79" s="488"/>
    </row>
    <row r="80" spans="1:19" ht="15" hidden="1" customHeight="1" outlineLevel="1">
      <c r="A80" s="602"/>
      <c r="B80" s="719"/>
      <c r="C80" s="510"/>
      <c r="D80" s="511" t="s">
        <v>73</v>
      </c>
      <c r="E80" s="512">
        <v>15</v>
      </c>
      <c r="F80" s="615"/>
      <c r="G80" s="624"/>
      <c r="H80" s="625"/>
      <c r="I80" s="606"/>
      <c r="J80" s="449"/>
      <c r="O80" s="488"/>
      <c r="P80" s="488"/>
      <c r="Q80" s="488"/>
      <c r="R80" s="488"/>
      <c r="S80" s="488"/>
    </row>
    <row r="81" spans="1:19" ht="15" customHeight="1" collapsed="1">
      <c r="A81" s="602"/>
      <c r="B81" s="801" t="s">
        <v>252</v>
      </c>
      <c r="C81" s="497" t="s">
        <v>74</v>
      </c>
      <c r="D81" s="498" t="s">
        <v>24</v>
      </c>
      <c r="E81" s="499">
        <f>IF(SUM(E82:E83)&gt;100,100,SUM(E82:E83))</f>
        <v>100</v>
      </c>
      <c r="F81" s="812">
        <v>1</v>
      </c>
      <c r="G81" s="500">
        <f>H81/$H$39*$I$39</f>
        <v>8.0357142857142849E-3</v>
      </c>
      <c r="H81" s="610">
        <f>E81*F81</f>
        <v>100</v>
      </c>
      <c r="I81" s="606"/>
      <c r="J81" s="449"/>
      <c r="O81" s="488"/>
      <c r="P81" s="488"/>
      <c r="Q81" s="488"/>
      <c r="R81" s="488"/>
      <c r="S81" s="488"/>
    </row>
    <row r="82" spans="1:19" ht="15" hidden="1" customHeight="1" outlineLevel="1">
      <c r="A82" s="602"/>
      <c r="B82" s="706"/>
      <c r="C82" s="530"/>
      <c r="D82" s="504" t="s">
        <v>75</v>
      </c>
      <c r="E82" s="505">
        <v>40</v>
      </c>
      <c r="F82" s="531"/>
      <c r="G82" s="607"/>
      <c r="H82" s="623"/>
      <c r="I82" s="606"/>
      <c r="J82" s="449"/>
      <c r="O82" s="488"/>
      <c r="P82" s="488"/>
      <c r="Q82" s="488"/>
      <c r="R82" s="488"/>
      <c r="S82" s="488"/>
    </row>
    <row r="83" spans="1:19" ht="15" hidden="1" customHeight="1" outlineLevel="1">
      <c r="A83" s="602"/>
      <c r="B83" s="709"/>
      <c r="C83" s="614"/>
      <c r="D83" s="511" t="s">
        <v>142</v>
      </c>
      <c r="E83" s="512">
        <v>100</v>
      </c>
      <c r="F83" s="615"/>
      <c r="G83" s="608"/>
      <c r="H83" s="625"/>
      <c r="I83" s="606"/>
      <c r="J83" s="449"/>
      <c r="O83" s="488"/>
      <c r="P83" s="488"/>
      <c r="Q83" s="488"/>
      <c r="R83" s="488"/>
      <c r="S83" s="488"/>
    </row>
    <row r="84" spans="1:19" ht="18" customHeight="1" collapsed="1" thickBot="1">
      <c r="A84" s="602"/>
      <c r="B84" s="801" t="s">
        <v>252</v>
      </c>
      <c r="C84" s="497" t="s">
        <v>76</v>
      </c>
      <c r="D84" s="498" t="s">
        <v>9</v>
      </c>
      <c r="E84" s="499">
        <f>IF(SUM(E85:E86)&gt;100,100,SUM(E85:E86))</f>
        <v>100</v>
      </c>
      <c r="F84" s="812">
        <v>1</v>
      </c>
      <c r="G84" s="500">
        <f>H84/$H$39*$I$39</f>
        <v>8.0357142857142849E-3</v>
      </c>
      <c r="H84" s="610">
        <f>E84*F84</f>
        <v>100</v>
      </c>
      <c r="I84" s="606"/>
      <c r="J84" s="449"/>
      <c r="O84" s="488"/>
      <c r="P84" s="488"/>
      <c r="Q84" s="488"/>
      <c r="R84" s="488"/>
      <c r="S84" s="488"/>
    </row>
    <row r="85" spans="1:19" hidden="1" outlineLevel="1">
      <c r="A85" s="602"/>
      <c r="B85" s="529"/>
      <c r="C85" s="530"/>
      <c r="D85" s="504" t="s">
        <v>77</v>
      </c>
      <c r="E85" s="505">
        <v>50</v>
      </c>
      <c r="F85" s="531"/>
      <c r="G85" s="622"/>
      <c r="H85" s="623"/>
      <c r="I85" s="606"/>
      <c r="J85" s="449"/>
      <c r="O85" s="488"/>
      <c r="P85" s="488"/>
      <c r="Q85" s="488"/>
      <c r="R85" s="488"/>
      <c r="S85" s="488"/>
    </row>
    <row r="86" spans="1:19" ht="15.75" hidden="1" outlineLevel="1" thickBot="1">
      <c r="A86" s="602"/>
      <c r="B86" s="613"/>
      <c r="C86" s="614"/>
      <c r="D86" s="511" t="s">
        <v>78</v>
      </c>
      <c r="E86" s="512">
        <v>50</v>
      </c>
      <c r="F86" s="615"/>
      <c r="G86" s="624"/>
      <c r="H86" s="625"/>
      <c r="I86" s="606"/>
      <c r="J86" s="449"/>
      <c r="O86" s="488"/>
      <c r="P86" s="488"/>
      <c r="Q86" s="488"/>
      <c r="R86" s="488"/>
      <c r="S86" s="488"/>
    </row>
    <row r="87" spans="1:19" ht="20.25" customHeight="1" collapsed="1" thickBot="1">
      <c r="B87" s="597"/>
      <c r="C87" s="851" t="s">
        <v>10</v>
      </c>
      <c r="D87" s="840"/>
      <c r="E87" s="598"/>
      <c r="F87" s="599"/>
      <c r="G87" s="626"/>
      <c r="H87" s="627"/>
      <c r="I87" s="612"/>
      <c r="J87" s="449"/>
      <c r="O87" s="488"/>
      <c r="P87" s="488"/>
      <c r="Q87" s="488"/>
      <c r="R87" s="488"/>
      <c r="S87" s="488"/>
    </row>
    <row r="88" spans="1:19" ht="15" customHeight="1">
      <c r="B88" s="802" t="s">
        <v>252</v>
      </c>
      <c r="C88" s="523" t="s">
        <v>79</v>
      </c>
      <c r="D88" s="483" t="s">
        <v>11</v>
      </c>
      <c r="E88" s="484">
        <v>100</v>
      </c>
      <c r="F88" s="815">
        <v>2</v>
      </c>
      <c r="G88" s="485">
        <f>H88/$H$39*$I$39</f>
        <v>1.607142857142857E-2</v>
      </c>
      <c r="H88" s="609">
        <f>E88*F88</f>
        <v>200</v>
      </c>
      <c r="I88" s="606"/>
      <c r="J88" s="449"/>
      <c r="O88" s="488"/>
      <c r="P88" s="488"/>
      <c r="Q88" s="488"/>
      <c r="R88" s="488"/>
      <c r="S88" s="488"/>
    </row>
    <row r="89" spans="1:19" ht="15" customHeight="1">
      <c r="B89" s="803" t="s">
        <v>252</v>
      </c>
      <c r="C89" s="490" t="s">
        <v>80</v>
      </c>
      <c r="D89" s="491" t="s">
        <v>12</v>
      </c>
      <c r="E89" s="492">
        <v>100</v>
      </c>
      <c r="F89" s="811">
        <v>1</v>
      </c>
      <c r="G89" s="525">
        <f>H89/$H$39*$I$39</f>
        <v>8.0357142857142849E-3</v>
      </c>
      <c r="H89" s="526">
        <f>E89*F89</f>
        <v>100</v>
      </c>
      <c r="I89" s="606"/>
      <c r="J89" s="449"/>
      <c r="O89" s="488"/>
      <c r="P89" s="488"/>
      <c r="Q89" s="488"/>
      <c r="R89" s="488"/>
      <c r="S89" s="488"/>
    </row>
    <row r="90" spans="1:19" ht="15" customHeight="1" collapsed="1">
      <c r="B90" s="496" t="s">
        <v>165</v>
      </c>
      <c r="C90" s="497" t="s">
        <v>81</v>
      </c>
      <c r="D90" s="498" t="s">
        <v>25</v>
      </c>
      <c r="E90" s="499">
        <f>IF(SUM(E91:E96)&gt;100,100,SUM(E91:E96))</f>
        <v>100</v>
      </c>
      <c r="F90" s="812">
        <v>2</v>
      </c>
      <c r="G90" s="500">
        <f>H90/$H$39*$I$39</f>
        <v>1.607142857142857E-2</v>
      </c>
      <c r="H90" s="610">
        <f>E90*F90</f>
        <v>200</v>
      </c>
      <c r="I90" s="606"/>
      <c r="J90" s="449"/>
      <c r="O90" s="488"/>
      <c r="P90" s="488"/>
      <c r="Q90" s="488"/>
      <c r="R90" s="488"/>
      <c r="S90" s="488"/>
    </row>
    <row r="91" spans="1:19" ht="15" hidden="1" customHeight="1" outlineLevel="1">
      <c r="B91" s="502"/>
      <c r="C91" s="503"/>
      <c r="D91" s="504" t="s">
        <v>82</v>
      </c>
      <c r="E91" s="505">
        <v>15</v>
      </c>
      <c r="F91" s="531"/>
      <c r="G91" s="622"/>
      <c r="H91" s="623"/>
      <c r="I91" s="606"/>
      <c r="J91" s="449"/>
      <c r="O91" s="488"/>
      <c r="P91" s="488"/>
      <c r="Q91" s="488"/>
      <c r="R91" s="488"/>
      <c r="S91" s="488"/>
    </row>
    <row r="92" spans="1:19" ht="15" hidden="1" customHeight="1" outlineLevel="1">
      <c r="B92" s="502"/>
      <c r="C92" s="503"/>
      <c r="D92" s="504" t="s">
        <v>83</v>
      </c>
      <c r="E92" s="505">
        <v>15</v>
      </c>
      <c r="F92" s="531"/>
      <c r="G92" s="622"/>
      <c r="H92" s="623"/>
      <c r="I92" s="606"/>
      <c r="J92" s="449"/>
      <c r="O92" s="488"/>
      <c r="P92" s="488"/>
      <c r="Q92" s="488"/>
      <c r="R92" s="488"/>
      <c r="S92" s="488"/>
    </row>
    <row r="93" spans="1:19" ht="15" hidden="1" customHeight="1" outlineLevel="1">
      <c r="B93" s="502"/>
      <c r="C93" s="503"/>
      <c r="D93" s="504" t="s">
        <v>84</v>
      </c>
      <c r="E93" s="505">
        <v>15</v>
      </c>
      <c r="F93" s="531"/>
      <c r="G93" s="622"/>
      <c r="H93" s="623"/>
      <c r="I93" s="606"/>
      <c r="J93" s="449"/>
      <c r="O93" s="488"/>
      <c r="P93" s="488"/>
      <c r="Q93" s="488"/>
      <c r="R93" s="488"/>
      <c r="S93" s="488"/>
    </row>
    <row r="94" spans="1:19" ht="15" hidden="1" customHeight="1" outlineLevel="1">
      <c r="B94" s="502"/>
      <c r="C94" s="503"/>
      <c r="D94" s="504" t="s">
        <v>85</v>
      </c>
      <c r="E94" s="505">
        <v>25</v>
      </c>
      <c r="F94" s="531"/>
      <c r="G94" s="622"/>
      <c r="H94" s="623"/>
      <c r="I94" s="606"/>
      <c r="J94" s="449"/>
      <c r="O94" s="488"/>
      <c r="P94" s="488"/>
      <c r="Q94" s="488"/>
      <c r="R94" s="488"/>
      <c r="S94" s="488"/>
    </row>
    <row r="95" spans="1:19" ht="15" hidden="1" customHeight="1" outlineLevel="1">
      <c r="B95" s="502"/>
      <c r="C95" s="503"/>
      <c r="D95" s="504" t="s">
        <v>86</v>
      </c>
      <c r="E95" s="505">
        <v>20</v>
      </c>
      <c r="F95" s="531"/>
      <c r="G95" s="622"/>
      <c r="H95" s="623"/>
      <c r="I95" s="606"/>
      <c r="J95" s="449"/>
      <c r="O95" s="488"/>
      <c r="P95" s="488"/>
      <c r="Q95" s="488"/>
      <c r="R95" s="488"/>
      <c r="S95" s="488"/>
    </row>
    <row r="96" spans="1:19" ht="15" hidden="1" customHeight="1" outlineLevel="1">
      <c r="B96" s="509"/>
      <c r="C96" s="510"/>
      <c r="D96" s="511" t="s">
        <v>87</v>
      </c>
      <c r="E96" s="512">
        <v>10</v>
      </c>
      <c r="F96" s="615"/>
      <c r="G96" s="624"/>
      <c r="H96" s="625"/>
      <c r="I96" s="606"/>
      <c r="J96" s="449"/>
      <c r="O96" s="488"/>
      <c r="P96" s="488"/>
      <c r="Q96" s="488"/>
      <c r="R96" s="488"/>
      <c r="S96" s="488"/>
    </row>
    <row r="97" spans="2:19" ht="15" customHeight="1" collapsed="1">
      <c r="B97" s="801" t="s">
        <v>252</v>
      </c>
      <c r="C97" s="497" t="s">
        <v>88</v>
      </c>
      <c r="D97" s="498" t="s">
        <v>17</v>
      </c>
      <c r="E97" s="499">
        <f>IF(SUM(E98:E102)&gt;100,100,SUM(E98:E102))</f>
        <v>100</v>
      </c>
      <c r="F97" s="812">
        <v>2</v>
      </c>
      <c r="G97" s="500">
        <f>H97/$H$39*$I$39</f>
        <v>1.607142857142857E-2</v>
      </c>
      <c r="H97" s="610">
        <f>E97*F97</f>
        <v>200</v>
      </c>
      <c r="I97" s="606"/>
      <c r="J97" s="449"/>
      <c r="O97" s="488"/>
      <c r="P97" s="488"/>
      <c r="Q97" s="488"/>
      <c r="R97" s="488"/>
      <c r="S97" s="488"/>
    </row>
    <row r="98" spans="2:19" hidden="1" outlineLevel="1">
      <c r="B98" s="804"/>
      <c r="C98" s="629"/>
      <c r="D98" s="504" t="s">
        <v>89</v>
      </c>
      <c r="E98" s="505">
        <v>25</v>
      </c>
      <c r="F98" s="630"/>
      <c r="G98" s="631"/>
      <c r="H98" s="632"/>
      <c r="I98" s="606"/>
      <c r="J98" s="449"/>
      <c r="O98" s="488"/>
      <c r="P98" s="488"/>
      <c r="Q98" s="488"/>
      <c r="R98" s="488"/>
      <c r="S98" s="488"/>
    </row>
    <row r="99" spans="2:19" hidden="1" outlineLevel="1">
      <c r="B99" s="804"/>
      <c r="C99" s="629"/>
      <c r="D99" s="504" t="s">
        <v>90</v>
      </c>
      <c r="E99" s="505">
        <v>25</v>
      </c>
      <c r="F99" s="630"/>
      <c r="G99" s="631"/>
      <c r="H99" s="632"/>
      <c r="I99" s="606"/>
      <c r="J99" s="449"/>
      <c r="O99" s="488"/>
      <c r="P99" s="488"/>
      <c r="Q99" s="488"/>
      <c r="R99" s="488"/>
      <c r="S99" s="488"/>
    </row>
    <row r="100" spans="2:19" hidden="1" outlineLevel="1">
      <c r="B100" s="804"/>
      <c r="C100" s="629"/>
      <c r="D100" s="504" t="s">
        <v>91</v>
      </c>
      <c r="E100" s="505">
        <v>25</v>
      </c>
      <c r="F100" s="630"/>
      <c r="G100" s="631"/>
      <c r="H100" s="632"/>
      <c r="I100" s="606"/>
      <c r="J100" s="449"/>
      <c r="O100" s="488"/>
      <c r="P100" s="488"/>
      <c r="Q100" s="488"/>
      <c r="R100" s="488"/>
      <c r="S100" s="488"/>
    </row>
    <row r="101" spans="2:19" ht="15" hidden="1" customHeight="1" outlineLevel="1">
      <c r="B101" s="804"/>
      <c r="C101" s="629"/>
      <c r="D101" s="504" t="s">
        <v>92</v>
      </c>
      <c r="E101" s="505">
        <v>15</v>
      </c>
      <c r="F101" s="630"/>
      <c r="G101" s="631"/>
      <c r="H101" s="632"/>
      <c r="I101" s="606"/>
      <c r="J101" s="449"/>
      <c r="O101" s="488"/>
      <c r="P101" s="488"/>
      <c r="Q101" s="488"/>
      <c r="R101" s="488"/>
      <c r="S101" s="488"/>
    </row>
    <row r="102" spans="2:19" hidden="1" outlineLevel="1">
      <c r="B102" s="805"/>
      <c r="C102" s="634"/>
      <c r="D102" s="511" t="s">
        <v>93</v>
      </c>
      <c r="E102" s="512">
        <v>10</v>
      </c>
      <c r="F102" s="635"/>
      <c r="G102" s="636"/>
      <c r="H102" s="637"/>
      <c r="I102" s="606"/>
      <c r="J102" s="449"/>
      <c r="O102" s="488"/>
      <c r="P102" s="488"/>
      <c r="Q102" s="488"/>
      <c r="R102" s="488"/>
      <c r="S102" s="488"/>
    </row>
    <row r="103" spans="2:19" ht="15.75" collapsed="1" thickBot="1">
      <c r="B103" s="801" t="s">
        <v>252</v>
      </c>
      <c r="C103" s="497" t="s">
        <v>94</v>
      </c>
      <c r="D103" s="498" t="s">
        <v>13</v>
      </c>
      <c r="E103" s="499">
        <f>IF(SUM(E104:E105)&gt;100,100,SUM(E104:E105))</f>
        <v>100</v>
      </c>
      <c r="F103" s="812">
        <v>1</v>
      </c>
      <c r="G103" s="527">
        <f>H103/$H$39*$I$39</f>
        <v>8.0357142857142849E-3</v>
      </c>
      <c r="H103" s="528">
        <f>E103*F103</f>
        <v>100</v>
      </c>
      <c r="I103" s="606"/>
      <c r="J103" s="449"/>
      <c r="O103" s="488"/>
      <c r="P103" s="488"/>
      <c r="Q103" s="488"/>
      <c r="R103" s="488"/>
      <c r="S103" s="488"/>
    </row>
    <row r="104" spans="2:19" ht="15" hidden="1" customHeight="1" outlineLevel="1">
      <c r="B104" s="529"/>
      <c r="C104" s="530"/>
      <c r="D104" s="504" t="s">
        <v>95</v>
      </c>
      <c r="E104" s="505">
        <v>50</v>
      </c>
      <c r="F104" s="531"/>
      <c r="G104" s="532"/>
      <c r="H104" s="533"/>
      <c r="I104" s="606"/>
      <c r="J104" s="449"/>
      <c r="O104" s="488"/>
      <c r="P104" s="488"/>
      <c r="Q104" s="488"/>
      <c r="R104" s="488"/>
      <c r="S104" s="488"/>
    </row>
    <row r="105" spans="2:19" ht="15.75" hidden="1" customHeight="1" outlineLevel="1" thickBot="1">
      <c r="B105" s="529"/>
      <c r="C105" s="530"/>
      <c r="D105" s="534" t="s">
        <v>143</v>
      </c>
      <c r="E105" s="535">
        <v>50</v>
      </c>
      <c r="F105" s="531"/>
      <c r="G105" s="536"/>
      <c r="H105" s="537"/>
      <c r="I105" s="606"/>
      <c r="J105" s="449"/>
      <c r="O105" s="488"/>
      <c r="P105" s="488"/>
      <c r="Q105" s="488"/>
      <c r="R105" s="488"/>
      <c r="S105" s="488"/>
    </row>
    <row r="106" spans="2:19" ht="15.75" collapsed="1" thickBot="1">
      <c r="B106" s="597"/>
      <c r="C106" s="851" t="s">
        <v>18</v>
      </c>
      <c r="D106" s="840"/>
      <c r="E106" s="598"/>
      <c r="F106" s="599"/>
      <c r="G106" s="626"/>
      <c r="H106" s="638"/>
      <c r="I106" s="606"/>
      <c r="J106" s="449"/>
      <c r="O106" s="488"/>
      <c r="P106" s="488"/>
      <c r="Q106" s="488"/>
      <c r="R106" s="488"/>
      <c r="S106" s="488"/>
    </row>
    <row r="107" spans="2:19" ht="15" customHeight="1" collapsed="1">
      <c r="B107" s="502" t="s">
        <v>165</v>
      </c>
      <c r="C107" s="503" t="s">
        <v>96</v>
      </c>
      <c r="D107" s="639" t="s">
        <v>97</v>
      </c>
      <c r="E107" s="640">
        <f>IF(SUM(E108:E115)&gt;100,100,SUM(E108:E115))</f>
        <v>100</v>
      </c>
      <c r="F107" s="813">
        <v>3</v>
      </c>
      <c r="G107" s="507">
        <f>H107/$H$39*$I$39</f>
        <v>2.4107142857142855E-2</v>
      </c>
      <c r="H107" s="605">
        <f>E107*F107</f>
        <v>300</v>
      </c>
      <c r="I107" s="606"/>
      <c r="J107" s="449"/>
      <c r="O107" s="488"/>
      <c r="P107" s="488"/>
      <c r="Q107" s="488"/>
      <c r="R107" s="488"/>
      <c r="S107" s="488"/>
    </row>
    <row r="108" spans="2:19" ht="24" hidden="1" outlineLevel="1">
      <c r="B108" s="628"/>
      <c r="C108" s="629"/>
      <c r="D108" s="504" t="s">
        <v>258</v>
      </c>
      <c r="E108" s="505">
        <v>40</v>
      </c>
      <c r="F108" s="630"/>
      <c r="G108" s="631"/>
      <c r="H108" s="632"/>
      <c r="I108" s="606"/>
      <c r="J108" s="449"/>
      <c r="O108" s="488"/>
      <c r="P108" s="488"/>
      <c r="Q108" s="488"/>
      <c r="R108" s="488"/>
      <c r="S108" s="488"/>
    </row>
    <row r="109" spans="2:19" ht="15" hidden="1" customHeight="1" outlineLevel="1">
      <c r="B109" s="628"/>
      <c r="C109" s="629"/>
      <c r="D109" s="504" t="s">
        <v>98</v>
      </c>
      <c r="E109" s="505">
        <v>35</v>
      </c>
      <c r="F109" s="630"/>
      <c r="G109" s="631"/>
      <c r="H109" s="632"/>
      <c r="I109" s="606"/>
      <c r="J109" s="449"/>
      <c r="O109" s="488"/>
      <c r="P109" s="488"/>
      <c r="Q109" s="488"/>
      <c r="R109" s="488"/>
      <c r="S109" s="488"/>
    </row>
    <row r="110" spans="2:19" ht="15" hidden="1" customHeight="1" outlineLevel="1">
      <c r="B110" s="628"/>
      <c r="C110" s="629"/>
      <c r="D110" s="504" t="s">
        <v>99</v>
      </c>
      <c r="E110" s="505">
        <v>20</v>
      </c>
      <c r="F110" s="630"/>
      <c r="G110" s="631"/>
      <c r="H110" s="632"/>
      <c r="I110" s="606"/>
      <c r="J110" s="449"/>
      <c r="O110" s="488"/>
      <c r="P110" s="488"/>
      <c r="Q110" s="488"/>
      <c r="R110" s="488"/>
      <c r="S110" s="488"/>
    </row>
    <row r="111" spans="2:19" ht="15" hidden="1" customHeight="1" outlineLevel="1">
      <c r="B111" s="628"/>
      <c r="C111" s="629"/>
      <c r="D111" s="534" t="s">
        <v>100</v>
      </c>
      <c r="E111" s="617">
        <v>5</v>
      </c>
      <c r="F111" s="630"/>
      <c r="G111" s="631"/>
      <c r="H111" s="632"/>
      <c r="I111" s="606"/>
      <c r="J111" s="449"/>
      <c r="O111" s="488"/>
      <c r="P111" s="488"/>
      <c r="Q111" s="488"/>
      <c r="R111" s="488"/>
      <c r="S111" s="488"/>
    </row>
    <row r="112" spans="2:19" ht="15" hidden="1" customHeight="1" outlineLevel="1">
      <c r="B112" s="628"/>
      <c r="C112" s="629"/>
      <c r="D112" s="534" t="s">
        <v>101</v>
      </c>
      <c r="E112" s="617">
        <v>60</v>
      </c>
      <c r="F112" s="630"/>
      <c r="G112" s="631"/>
      <c r="H112" s="632"/>
      <c r="I112" s="606"/>
      <c r="J112" s="449"/>
      <c r="O112" s="488"/>
      <c r="P112" s="488"/>
      <c r="Q112" s="488"/>
      <c r="R112" s="488"/>
      <c r="S112" s="488"/>
    </row>
    <row r="113" spans="2:19" ht="15" hidden="1" customHeight="1" outlineLevel="1">
      <c r="B113" s="628"/>
      <c r="C113" s="629"/>
      <c r="D113" s="534" t="s">
        <v>102</v>
      </c>
      <c r="E113" s="617">
        <v>40</v>
      </c>
      <c r="F113" s="630"/>
      <c r="G113" s="631"/>
      <c r="H113" s="632"/>
      <c r="I113" s="606"/>
      <c r="J113" s="449"/>
      <c r="O113" s="488"/>
      <c r="P113" s="488"/>
      <c r="Q113" s="488"/>
      <c r="R113" s="488"/>
      <c r="S113" s="488"/>
    </row>
    <row r="114" spans="2:19" ht="15" hidden="1" customHeight="1" outlineLevel="1">
      <c r="B114" s="628"/>
      <c r="C114" s="629"/>
      <c r="D114" s="534" t="s">
        <v>103</v>
      </c>
      <c r="E114" s="617">
        <v>5</v>
      </c>
      <c r="F114" s="630"/>
      <c r="G114" s="631"/>
      <c r="H114" s="632"/>
      <c r="I114" s="606"/>
      <c r="J114" s="449"/>
      <c r="O114" s="488"/>
      <c r="P114" s="488"/>
      <c r="Q114" s="488"/>
      <c r="R114" s="488"/>
      <c r="S114" s="488"/>
    </row>
    <row r="115" spans="2:19" ht="15" hidden="1" customHeight="1" outlineLevel="1">
      <c r="B115" s="633"/>
      <c r="C115" s="634"/>
      <c r="D115" s="511" t="s">
        <v>239</v>
      </c>
      <c r="E115" s="512">
        <v>100</v>
      </c>
      <c r="F115" s="635"/>
      <c r="G115" s="636"/>
      <c r="H115" s="637"/>
      <c r="I115" s="606"/>
      <c r="J115" s="449"/>
      <c r="O115" s="488"/>
      <c r="P115" s="488"/>
      <c r="Q115" s="488"/>
      <c r="R115" s="488"/>
      <c r="S115" s="488"/>
    </row>
    <row r="116" spans="2:19" ht="15.75" customHeight="1" collapsed="1" thickBot="1">
      <c r="B116" s="514" t="s">
        <v>165</v>
      </c>
      <c r="C116" s="515" t="s">
        <v>104</v>
      </c>
      <c r="D116" s="516" t="s">
        <v>26</v>
      </c>
      <c r="E116" s="517">
        <f>IF(SUM(E117:E120)&gt;100,100,SUM(E117:E120))</f>
        <v>100</v>
      </c>
      <c r="F116" s="816">
        <v>1</v>
      </c>
      <c r="G116" s="641">
        <f>H116/$H$39*$I$39</f>
        <v>8.0357142857142849E-3</v>
      </c>
      <c r="H116" s="642">
        <f>E116*F116</f>
        <v>100</v>
      </c>
      <c r="I116" s="643"/>
      <c r="J116" s="449"/>
      <c r="O116" s="488"/>
      <c r="P116" s="488"/>
      <c r="Q116" s="488"/>
      <c r="R116" s="488"/>
      <c r="S116" s="488"/>
    </row>
    <row r="117" spans="2:19" hidden="1" outlineLevel="1">
      <c r="B117" s="529"/>
      <c r="C117" s="530"/>
      <c r="D117" s="644" t="s">
        <v>105</v>
      </c>
      <c r="E117" s="645">
        <v>10</v>
      </c>
      <c r="F117" s="531"/>
      <c r="G117" s="607"/>
      <c r="H117" s="623"/>
      <c r="I117" s="606"/>
      <c r="J117" s="449"/>
      <c r="O117" s="488"/>
      <c r="P117" s="488"/>
      <c r="Q117" s="488"/>
      <c r="R117" s="488"/>
      <c r="S117" s="488"/>
    </row>
    <row r="118" spans="2:19" hidden="1" outlineLevel="1">
      <c r="B118" s="529"/>
      <c r="C118" s="530"/>
      <c r="D118" s="504" t="s">
        <v>106</v>
      </c>
      <c r="E118" s="505">
        <v>30</v>
      </c>
      <c r="F118" s="531"/>
      <c r="G118" s="607"/>
      <c r="H118" s="623"/>
      <c r="I118" s="606"/>
      <c r="J118" s="449"/>
      <c r="O118" s="488"/>
      <c r="P118" s="488"/>
      <c r="Q118" s="488"/>
      <c r="R118" s="488"/>
      <c r="S118" s="488"/>
    </row>
    <row r="119" spans="2:19" hidden="1" outlineLevel="1">
      <c r="B119" s="529"/>
      <c r="C119" s="530"/>
      <c r="D119" s="504" t="s">
        <v>107</v>
      </c>
      <c r="E119" s="505">
        <v>40</v>
      </c>
      <c r="F119" s="531"/>
      <c r="G119" s="607"/>
      <c r="H119" s="623"/>
      <c r="I119" s="606"/>
      <c r="J119" s="449"/>
      <c r="O119" s="488"/>
      <c r="P119" s="488"/>
      <c r="Q119" s="488"/>
      <c r="R119" s="488"/>
      <c r="S119" s="488"/>
    </row>
    <row r="120" spans="2:19" ht="15.75" hidden="1" outlineLevel="1" thickBot="1">
      <c r="B120" s="564"/>
      <c r="C120" s="565"/>
      <c r="D120" s="646" t="s">
        <v>108</v>
      </c>
      <c r="E120" s="535">
        <v>20</v>
      </c>
      <c r="F120" s="531"/>
      <c r="G120" s="607"/>
      <c r="H120" s="623"/>
      <c r="I120" s="606"/>
      <c r="J120" s="449"/>
      <c r="O120" s="488"/>
      <c r="P120" s="488"/>
      <c r="Q120" s="488"/>
      <c r="R120" s="488"/>
      <c r="S120" s="488"/>
    </row>
    <row r="121" spans="2:19" ht="6" customHeight="1" collapsed="1">
      <c r="B121" s="647"/>
      <c r="C121" s="648"/>
      <c r="D121" s="649"/>
      <c r="E121" s="650"/>
      <c r="F121" s="651"/>
      <c r="G121" s="652"/>
      <c r="H121" s="653"/>
      <c r="I121" s="654"/>
      <c r="J121" s="449"/>
      <c r="O121" s="488"/>
      <c r="P121" s="488"/>
      <c r="Q121" s="488"/>
      <c r="R121" s="488"/>
      <c r="S121" s="488"/>
    </row>
    <row r="122" spans="2:19" ht="15.75">
      <c r="B122" s="835" t="s">
        <v>14</v>
      </c>
      <c r="C122" s="836"/>
      <c r="D122" s="836"/>
      <c r="E122" s="655"/>
      <c r="F122" s="656"/>
      <c r="G122" s="657"/>
      <c r="H122" s="658">
        <f>SUM(H125:H147)</f>
        <v>800</v>
      </c>
      <c r="I122" s="763">
        <v>0.22500000000000001</v>
      </c>
      <c r="J122" s="449"/>
      <c r="O122" s="488"/>
      <c r="P122" s="488"/>
      <c r="Q122" s="488"/>
      <c r="R122" s="488"/>
      <c r="S122" s="488"/>
    </row>
    <row r="123" spans="2:19" ht="6" customHeight="1" thickBot="1">
      <c r="B123" s="660"/>
      <c r="C123" s="661"/>
      <c r="D123" s="662"/>
      <c r="E123" s="663"/>
      <c r="F123" s="664"/>
      <c r="G123" s="665"/>
      <c r="H123" s="666"/>
      <c r="I123" s="659"/>
      <c r="J123" s="449"/>
      <c r="O123" s="488"/>
      <c r="P123" s="488"/>
      <c r="Q123" s="488"/>
      <c r="R123" s="488"/>
      <c r="S123" s="488"/>
    </row>
    <row r="124" spans="2:19" ht="15.75" thickBot="1">
      <c r="B124" s="667"/>
      <c r="C124" s="842" t="s">
        <v>144</v>
      </c>
      <c r="D124" s="840"/>
      <c r="E124" s="668"/>
      <c r="F124" s="669"/>
      <c r="G124" s="669"/>
      <c r="H124" s="670"/>
      <c r="I124" s="671"/>
      <c r="J124" s="449"/>
      <c r="O124" s="488"/>
      <c r="P124" s="488"/>
      <c r="Q124" s="488"/>
      <c r="R124" s="488"/>
      <c r="S124" s="488"/>
    </row>
    <row r="125" spans="2:19" ht="15.75" customHeight="1" collapsed="1">
      <c r="B125" s="806" t="s">
        <v>252</v>
      </c>
      <c r="C125" s="672" t="s">
        <v>109</v>
      </c>
      <c r="D125" s="639" t="s">
        <v>27</v>
      </c>
      <c r="E125" s="640">
        <f>IF(SUM(E126:E129)&gt;100,100,SUM(E126:E129))</f>
        <v>100</v>
      </c>
      <c r="F125" s="813">
        <v>2</v>
      </c>
      <c r="G125" s="507">
        <f>H125/$H$122*$I$122</f>
        <v>5.6250000000000001E-2</v>
      </c>
      <c r="H125" s="605">
        <f>E125*F125</f>
        <v>200</v>
      </c>
      <c r="I125" s="673"/>
      <c r="J125" s="449"/>
      <c r="O125" s="488"/>
      <c r="P125" s="488"/>
      <c r="Q125" s="488"/>
      <c r="R125" s="488"/>
      <c r="S125" s="488"/>
    </row>
    <row r="126" spans="2:19" hidden="1" outlineLevel="1">
      <c r="B126" s="529"/>
      <c r="C126" s="530"/>
      <c r="D126" s="504" t="s">
        <v>110</v>
      </c>
      <c r="E126" s="505">
        <v>20</v>
      </c>
      <c r="F126" s="531"/>
      <c r="G126" s="674"/>
      <c r="H126" s="623"/>
      <c r="I126" s="673"/>
      <c r="J126" s="449"/>
      <c r="O126" s="488"/>
      <c r="P126" s="488"/>
      <c r="Q126" s="488"/>
      <c r="R126" s="488"/>
      <c r="S126" s="488"/>
    </row>
    <row r="127" spans="2:19" ht="24" hidden="1" outlineLevel="1">
      <c r="B127" s="529"/>
      <c r="C127" s="530"/>
      <c r="D127" s="504" t="s">
        <v>111</v>
      </c>
      <c r="E127" s="505">
        <v>30</v>
      </c>
      <c r="F127" s="531"/>
      <c r="G127" s="674"/>
      <c r="H127" s="623"/>
      <c r="I127" s="673"/>
      <c r="J127" s="449"/>
      <c r="O127" s="488"/>
      <c r="P127" s="488"/>
      <c r="Q127" s="488"/>
      <c r="R127" s="488"/>
      <c r="S127" s="488"/>
    </row>
    <row r="128" spans="2:19" ht="24" hidden="1" outlineLevel="1">
      <c r="B128" s="529"/>
      <c r="C128" s="530"/>
      <c r="D128" s="504" t="s">
        <v>112</v>
      </c>
      <c r="E128" s="505">
        <v>30</v>
      </c>
      <c r="F128" s="531"/>
      <c r="G128" s="674"/>
      <c r="H128" s="623"/>
      <c r="I128" s="673"/>
      <c r="J128" s="449"/>
      <c r="O128" s="488"/>
      <c r="P128" s="488"/>
      <c r="Q128" s="488"/>
      <c r="R128" s="488"/>
      <c r="S128" s="488"/>
    </row>
    <row r="129" spans="2:19" hidden="1" outlineLevel="1">
      <c r="B129" s="613"/>
      <c r="C129" s="614"/>
      <c r="D129" s="511" t="s">
        <v>113</v>
      </c>
      <c r="E129" s="512">
        <v>20</v>
      </c>
      <c r="F129" s="615"/>
      <c r="G129" s="675"/>
      <c r="H129" s="625"/>
      <c r="I129" s="673"/>
      <c r="J129" s="449"/>
      <c r="O129" s="488"/>
      <c r="P129" s="488"/>
      <c r="Q129" s="488"/>
      <c r="R129" s="488"/>
      <c r="S129" s="488"/>
    </row>
    <row r="130" spans="2:19" ht="15" customHeight="1" collapsed="1">
      <c r="B130" s="496" t="s">
        <v>165</v>
      </c>
      <c r="C130" s="497" t="s">
        <v>114</v>
      </c>
      <c r="D130" s="676" t="s">
        <v>115</v>
      </c>
      <c r="E130" s="499">
        <f>IF(SUM(E131:E136)&gt;100,100,SUM(E131:E136))</f>
        <v>100</v>
      </c>
      <c r="F130" s="812">
        <v>2</v>
      </c>
      <c r="G130" s="500">
        <f>H130/$H$122*$I$122</f>
        <v>5.6250000000000001E-2</v>
      </c>
      <c r="H130" s="528">
        <f>E130*F130</f>
        <v>200</v>
      </c>
      <c r="I130" s="673"/>
      <c r="J130" s="449"/>
      <c r="O130" s="488"/>
      <c r="P130" s="488"/>
      <c r="Q130" s="488"/>
      <c r="R130" s="488"/>
      <c r="S130" s="488"/>
    </row>
    <row r="131" spans="2:19" ht="15" hidden="1" customHeight="1" outlineLevel="1">
      <c r="B131" s="529"/>
      <c r="C131" s="530"/>
      <c r="D131" s="504" t="s">
        <v>116</v>
      </c>
      <c r="E131" s="505">
        <v>30</v>
      </c>
      <c r="F131" s="506"/>
      <c r="G131" s="674"/>
      <c r="H131" s="677"/>
      <c r="I131" s="673"/>
      <c r="J131" s="449"/>
      <c r="O131" s="488"/>
      <c r="P131" s="488"/>
      <c r="Q131" s="488"/>
      <c r="R131" s="488"/>
      <c r="S131" s="488"/>
    </row>
    <row r="132" spans="2:19" ht="15" hidden="1" customHeight="1" outlineLevel="1">
      <c r="B132" s="529"/>
      <c r="C132" s="530"/>
      <c r="D132" s="504" t="s">
        <v>117</v>
      </c>
      <c r="E132" s="505">
        <v>15</v>
      </c>
      <c r="F132" s="506"/>
      <c r="G132" s="674"/>
      <c r="H132" s="677"/>
      <c r="I132" s="673"/>
      <c r="J132" s="449"/>
      <c r="O132" s="488"/>
      <c r="P132" s="488"/>
      <c r="Q132" s="488"/>
      <c r="R132" s="488"/>
      <c r="S132" s="488"/>
    </row>
    <row r="133" spans="2:19" hidden="1" outlineLevel="1">
      <c r="B133" s="529"/>
      <c r="C133" s="530"/>
      <c r="D133" s="504" t="s">
        <v>118</v>
      </c>
      <c r="E133" s="505">
        <v>15</v>
      </c>
      <c r="F133" s="506"/>
      <c r="G133" s="674"/>
      <c r="H133" s="677"/>
      <c r="I133" s="673"/>
      <c r="J133" s="449"/>
      <c r="O133" s="488"/>
      <c r="P133" s="488"/>
      <c r="Q133" s="488"/>
      <c r="R133" s="488"/>
      <c r="S133" s="488"/>
    </row>
    <row r="134" spans="2:19" ht="15" hidden="1" customHeight="1" outlineLevel="1">
      <c r="B134" s="529"/>
      <c r="C134" s="530"/>
      <c r="D134" s="504" t="s">
        <v>119</v>
      </c>
      <c r="E134" s="505">
        <v>10</v>
      </c>
      <c r="F134" s="506"/>
      <c r="G134" s="674"/>
      <c r="H134" s="677"/>
      <c r="I134" s="673"/>
      <c r="J134" s="449"/>
      <c r="O134" s="488"/>
      <c r="P134" s="488"/>
      <c r="Q134" s="488"/>
      <c r="R134" s="488"/>
      <c r="S134" s="488"/>
    </row>
    <row r="135" spans="2:19" ht="15" hidden="1" customHeight="1" outlineLevel="1">
      <c r="B135" s="529"/>
      <c r="C135" s="530"/>
      <c r="D135" s="504" t="s">
        <v>120</v>
      </c>
      <c r="E135" s="505">
        <v>15</v>
      </c>
      <c r="F135" s="506"/>
      <c r="G135" s="674"/>
      <c r="H135" s="677"/>
      <c r="I135" s="673"/>
      <c r="J135" s="449"/>
      <c r="O135" s="488"/>
      <c r="P135" s="488"/>
      <c r="Q135" s="488"/>
      <c r="R135" s="488"/>
      <c r="S135" s="488"/>
    </row>
    <row r="136" spans="2:19" ht="15" hidden="1" customHeight="1" outlineLevel="1">
      <c r="B136" s="613"/>
      <c r="C136" s="614"/>
      <c r="D136" s="511" t="s">
        <v>145</v>
      </c>
      <c r="E136" s="512">
        <v>15</v>
      </c>
      <c r="F136" s="513"/>
      <c r="G136" s="675"/>
      <c r="H136" s="678"/>
      <c r="I136" s="673"/>
      <c r="J136" s="449"/>
      <c r="O136" s="488"/>
      <c r="P136" s="488"/>
      <c r="Q136" s="488"/>
      <c r="R136" s="488"/>
      <c r="S136" s="488"/>
    </row>
    <row r="137" spans="2:19" ht="15.75" customHeight="1" collapsed="1">
      <c r="B137" s="801" t="s">
        <v>252</v>
      </c>
      <c r="C137" s="497" t="s">
        <v>121</v>
      </c>
      <c r="D137" s="498" t="s">
        <v>122</v>
      </c>
      <c r="E137" s="499">
        <f>IF(SUM(E138:E146)&gt;100,100,SUM(E138:E146))</f>
        <v>100</v>
      </c>
      <c r="F137" s="812">
        <v>2</v>
      </c>
      <c r="G137" s="500">
        <f>H137/$H$122*$I$122</f>
        <v>5.6250000000000001E-2</v>
      </c>
      <c r="H137" s="528">
        <f>E137*F137</f>
        <v>200</v>
      </c>
      <c r="I137" s="673"/>
      <c r="J137" s="449"/>
      <c r="O137" s="488"/>
      <c r="P137" s="488"/>
      <c r="Q137" s="488"/>
      <c r="R137" s="488"/>
      <c r="S137" s="488"/>
    </row>
    <row r="138" spans="2:19" ht="15" hidden="1" customHeight="1" outlineLevel="1">
      <c r="B138" s="717"/>
      <c r="C138" s="503"/>
      <c r="D138" s="504" t="s">
        <v>123</v>
      </c>
      <c r="E138" s="505">
        <v>15</v>
      </c>
      <c r="F138" s="506"/>
      <c r="G138" s="507"/>
      <c r="H138" s="677"/>
      <c r="I138" s="673"/>
      <c r="J138" s="449"/>
      <c r="O138" s="488"/>
      <c r="P138" s="488"/>
      <c r="Q138" s="488"/>
      <c r="R138" s="488"/>
      <c r="S138" s="488"/>
    </row>
    <row r="139" spans="2:19" ht="15" hidden="1" customHeight="1" outlineLevel="1">
      <c r="B139" s="717"/>
      <c r="C139" s="503"/>
      <c r="D139" s="504" t="s">
        <v>124</v>
      </c>
      <c r="E139" s="505">
        <v>15</v>
      </c>
      <c r="F139" s="506"/>
      <c r="G139" s="507"/>
      <c r="H139" s="677"/>
      <c r="I139" s="673"/>
      <c r="J139" s="449"/>
      <c r="O139" s="488"/>
      <c r="P139" s="488"/>
      <c r="Q139" s="488"/>
      <c r="R139" s="488"/>
      <c r="S139" s="488"/>
    </row>
    <row r="140" spans="2:19" ht="15" hidden="1" customHeight="1" outlineLevel="1">
      <c r="B140" s="717"/>
      <c r="C140" s="503"/>
      <c r="D140" s="504" t="s">
        <v>125</v>
      </c>
      <c r="E140" s="505">
        <v>9</v>
      </c>
      <c r="F140" s="506"/>
      <c r="G140" s="507"/>
      <c r="H140" s="677"/>
      <c r="I140" s="673"/>
      <c r="J140" s="449"/>
      <c r="O140" s="488"/>
      <c r="P140" s="488"/>
      <c r="Q140" s="488"/>
      <c r="R140" s="488"/>
      <c r="S140" s="488"/>
    </row>
    <row r="141" spans="2:19" ht="15" hidden="1" customHeight="1" outlineLevel="1">
      <c r="B141" s="717"/>
      <c r="C141" s="503"/>
      <c r="D141" s="504" t="s">
        <v>126</v>
      </c>
      <c r="E141" s="505">
        <v>9</v>
      </c>
      <c r="F141" s="506"/>
      <c r="G141" s="507"/>
      <c r="H141" s="677"/>
      <c r="I141" s="673"/>
      <c r="J141" s="449"/>
      <c r="O141" s="488"/>
      <c r="P141" s="488"/>
      <c r="Q141" s="488"/>
      <c r="R141" s="488"/>
      <c r="S141" s="488"/>
    </row>
    <row r="142" spans="2:19" ht="15" hidden="1" customHeight="1" outlineLevel="1">
      <c r="B142" s="717"/>
      <c r="C142" s="503"/>
      <c r="D142" s="504" t="s">
        <v>127</v>
      </c>
      <c r="E142" s="505">
        <v>9</v>
      </c>
      <c r="F142" s="506"/>
      <c r="G142" s="507"/>
      <c r="H142" s="677"/>
      <c r="I142" s="673"/>
      <c r="J142" s="449"/>
      <c r="O142" s="488"/>
      <c r="P142" s="488"/>
      <c r="Q142" s="488"/>
      <c r="R142" s="488"/>
      <c r="S142" s="488"/>
    </row>
    <row r="143" spans="2:19" ht="15" hidden="1" customHeight="1" outlineLevel="1">
      <c r="B143" s="717"/>
      <c r="C143" s="503"/>
      <c r="D143" s="504" t="s">
        <v>128</v>
      </c>
      <c r="E143" s="505">
        <v>9</v>
      </c>
      <c r="F143" s="506"/>
      <c r="G143" s="507"/>
      <c r="H143" s="677"/>
      <c r="I143" s="673"/>
      <c r="J143" s="449"/>
      <c r="O143" s="488"/>
      <c r="P143" s="488"/>
      <c r="Q143" s="488"/>
      <c r="R143" s="488"/>
      <c r="S143" s="488"/>
    </row>
    <row r="144" spans="2:19" ht="15" hidden="1" customHeight="1" outlineLevel="1">
      <c r="B144" s="717"/>
      <c r="C144" s="503"/>
      <c r="D144" s="504" t="s">
        <v>129</v>
      </c>
      <c r="E144" s="505">
        <v>9</v>
      </c>
      <c r="F144" s="506"/>
      <c r="G144" s="507"/>
      <c r="H144" s="677"/>
      <c r="I144" s="673"/>
      <c r="J144" s="449"/>
      <c r="O144" s="488"/>
      <c r="P144" s="488"/>
      <c r="Q144" s="488"/>
      <c r="R144" s="488"/>
      <c r="S144" s="488"/>
    </row>
    <row r="145" spans="2:19" ht="15" hidden="1" customHeight="1" outlineLevel="1">
      <c r="B145" s="717"/>
      <c r="C145" s="503"/>
      <c r="D145" s="534" t="s">
        <v>130</v>
      </c>
      <c r="E145" s="505">
        <v>10</v>
      </c>
      <c r="F145" s="506"/>
      <c r="G145" s="507"/>
      <c r="H145" s="677"/>
      <c r="I145" s="673"/>
      <c r="J145" s="449"/>
      <c r="O145" s="488"/>
      <c r="P145" s="488"/>
      <c r="Q145" s="488"/>
      <c r="R145" s="488"/>
      <c r="S145" s="488"/>
    </row>
    <row r="146" spans="2:19" ht="15" hidden="1" customHeight="1" outlineLevel="1">
      <c r="B146" s="717"/>
      <c r="C146" s="503"/>
      <c r="D146" s="534" t="s">
        <v>131</v>
      </c>
      <c r="E146" s="505">
        <v>15</v>
      </c>
      <c r="F146" s="506"/>
      <c r="G146" s="507"/>
      <c r="H146" s="677"/>
      <c r="I146" s="673"/>
      <c r="J146" s="449"/>
      <c r="O146" s="488"/>
      <c r="P146" s="488"/>
      <c r="Q146" s="488"/>
      <c r="R146" s="488"/>
      <c r="S146" s="488"/>
    </row>
    <row r="147" spans="2:19" ht="15" customHeight="1" collapsed="1" thickBot="1">
      <c r="B147" s="807" t="s">
        <v>252</v>
      </c>
      <c r="C147" s="515" t="s">
        <v>28</v>
      </c>
      <c r="D147" s="516" t="s">
        <v>20</v>
      </c>
      <c r="E147" s="517">
        <v>100</v>
      </c>
      <c r="F147" s="816">
        <v>2</v>
      </c>
      <c r="G147" s="568">
        <f>H147/$H$122*$I$122</f>
        <v>5.6250000000000001E-2</v>
      </c>
      <c r="H147" s="569">
        <f>E147*F147</f>
        <v>200</v>
      </c>
      <c r="I147" s="679"/>
      <c r="J147" s="449"/>
      <c r="O147" s="488"/>
      <c r="P147" s="488"/>
      <c r="Q147" s="488"/>
      <c r="R147" s="488"/>
      <c r="S147" s="488"/>
    </row>
    <row r="148" spans="2:19" ht="6" customHeight="1">
      <c r="B148" s="680"/>
      <c r="C148" s="681"/>
      <c r="D148" s="682"/>
      <c r="E148" s="683"/>
      <c r="F148" s="684"/>
      <c r="G148" s="685"/>
      <c r="H148" s="686"/>
      <c r="I148" s="687"/>
      <c r="J148" s="449"/>
      <c r="O148" s="488"/>
      <c r="P148" s="488"/>
      <c r="Q148" s="488"/>
      <c r="R148" s="488"/>
      <c r="S148" s="488"/>
    </row>
    <row r="149" spans="2:19" ht="15.75">
      <c r="B149" s="837" t="s">
        <v>15</v>
      </c>
      <c r="C149" s="836"/>
      <c r="D149" s="836"/>
      <c r="E149" s="688"/>
      <c r="F149" s="689"/>
      <c r="G149" s="690"/>
      <c r="H149" s="691">
        <f>SUM(H152:H207)</f>
        <v>2500</v>
      </c>
      <c r="I149" s="764">
        <v>0.1</v>
      </c>
      <c r="J149" s="449"/>
      <c r="O149" s="488"/>
      <c r="P149" s="488"/>
      <c r="Q149" s="488"/>
      <c r="R149" s="488"/>
      <c r="S149" s="488"/>
    </row>
    <row r="150" spans="2:19" ht="6" customHeight="1" thickBot="1">
      <c r="B150" s="693"/>
      <c r="C150" s="694"/>
      <c r="D150" s="695"/>
      <c r="E150" s="696"/>
      <c r="F150" s="697"/>
      <c r="G150" s="698"/>
      <c r="H150" s="699"/>
      <c r="I150" s="692"/>
      <c r="J150" s="449"/>
      <c r="O150" s="488"/>
      <c r="P150" s="488"/>
      <c r="Q150" s="488"/>
      <c r="R150" s="488"/>
      <c r="S150" s="488"/>
    </row>
    <row r="151" spans="2:19" ht="15.75" thickBot="1">
      <c r="B151" s="700"/>
      <c r="C151" s="841" t="s">
        <v>166</v>
      </c>
      <c r="D151" s="840"/>
      <c r="E151" s="701"/>
      <c r="F151" s="702"/>
      <c r="G151" s="702"/>
      <c r="H151" s="703"/>
      <c r="I151" s="704"/>
      <c r="J151" s="449"/>
      <c r="O151" s="488"/>
      <c r="P151" s="488"/>
      <c r="Q151" s="488"/>
      <c r="R151" s="488"/>
      <c r="S151" s="488"/>
    </row>
    <row r="152" spans="2:19" ht="15.75" customHeight="1" collapsed="1">
      <c r="B152" s="801" t="s">
        <v>252</v>
      </c>
      <c r="C152" s="503" t="s">
        <v>167</v>
      </c>
      <c r="D152" s="639" t="s">
        <v>168</v>
      </c>
      <c r="E152" s="640">
        <f>IF(SUM(E153:E155)&gt;100,100,SUM(E153:E155))</f>
        <v>100</v>
      </c>
      <c r="F152" s="506">
        <v>3</v>
      </c>
      <c r="G152" s="507">
        <f>H152/$H$149*$I$149</f>
        <v>1.2E-2</v>
      </c>
      <c r="H152" s="605">
        <f>E152*F152</f>
        <v>300</v>
      </c>
      <c r="I152" s="705"/>
      <c r="J152" s="449"/>
      <c r="O152" s="488"/>
      <c r="P152" s="488"/>
      <c r="Q152" s="488"/>
      <c r="R152" s="488"/>
      <c r="S152" s="488"/>
    </row>
    <row r="153" spans="2:19" ht="42.75" hidden="1" customHeight="1" outlineLevel="1" collapsed="1">
      <c r="B153" s="706"/>
      <c r="C153" s="530"/>
      <c r="D153" s="504" t="s">
        <v>169</v>
      </c>
      <c r="E153" s="707">
        <v>35</v>
      </c>
      <c r="F153" s="531"/>
      <c r="G153" s="708"/>
      <c r="H153" s="623"/>
      <c r="I153" s="705"/>
      <c r="J153" s="449"/>
      <c r="O153" s="488"/>
      <c r="P153" s="488"/>
      <c r="Q153" s="488"/>
      <c r="R153" s="488"/>
      <c r="S153" s="488"/>
    </row>
    <row r="154" spans="2:19" hidden="1" outlineLevel="1">
      <c r="B154" s="706"/>
      <c r="C154" s="530"/>
      <c r="D154" s="504" t="s">
        <v>170</v>
      </c>
      <c r="E154" s="707">
        <v>35</v>
      </c>
      <c r="F154" s="531"/>
      <c r="G154" s="708"/>
      <c r="H154" s="623"/>
      <c r="I154" s="705"/>
      <c r="J154" s="449"/>
      <c r="O154" s="488"/>
      <c r="P154" s="488"/>
      <c r="Q154" s="488"/>
      <c r="R154" s="488"/>
      <c r="S154" s="488"/>
    </row>
    <row r="155" spans="2:19" hidden="1" outlineLevel="1">
      <c r="B155" s="709"/>
      <c r="C155" s="614"/>
      <c r="D155" s="511" t="s">
        <v>249</v>
      </c>
      <c r="E155" s="710">
        <v>30</v>
      </c>
      <c r="F155" s="615"/>
      <c r="G155" s="711"/>
      <c r="H155" s="625"/>
      <c r="I155" s="705"/>
      <c r="J155" s="449"/>
    </row>
    <row r="156" spans="2:19" collapsed="1">
      <c r="B156" s="801" t="s">
        <v>252</v>
      </c>
      <c r="C156" s="497" t="s">
        <v>171</v>
      </c>
      <c r="D156" s="498" t="s">
        <v>172</v>
      </c>
      <c r="E156" s="499">
        <f>IF(SUM(E157:E161)&gt;100,100,SUM(E157:E161))</f>
        <v>100</v>
      </c>
      <c r="F156" s="712">
        <v>3</v>
      </c>
      <c r="G156" s="500">
        <f>H156/$H$149*$I$149</f>
        <v>1.2E-2</v>
      </c>
      <c r="H156" s="610">
        <f>E156*F156</f>
        <v>300</v>
      </c>
      <c r="I156" s="705"/>
      <c r="J156" s="449"/>
    </row>
    <row r="157" spans="2:19" hidden="1" outlineLevel="1">
      <c r="B157" s="706"/>
      <c r="C157" s="530"/>
      <c r="D157" s="504" t="s">
        <v>173</v>
      </c>
      <c r="E157" s="707">
        <v>30</v>
      </c>
      <c r="F157" s="531"/>
      <c r="G157" s="713"/>
      <c r="H157" s="623"/>
      <c r="I157" s="705"/>
      <c r="J157" s="449"/>
    </row>
    <row r="158" spans="2:19" hidden="1" outlineLevel="1">
      <c r="B158" s="706"/>
      <c r="C158" s="530"/>
      <c r="D158" s="504" t="s">
        <v>174</v>
      </c>
      <c r="E158" s="707">
        <v>20</v>
      </c>
      <c r="F158" s="531"/>
      <c r="G158" s="713"/>
      <c r="H158" s="623"/>
      <c r="I158" s="705"/>
      <c r="J158" s="449"/>
    </row>
    <row r="159" spans="2:19" hidden="1" outlineLevel="1">
      <c r="B159" s="706"/>
      <c r="C159" s="530"/>
      <c r="D159" s="504" t="s">
        <v>175</v>
      </c>
      <c r="E159" s="707">
        <v>20</v>
      </c>
      <c r="F159" s="531"/>
      <c r="G159" s="713"/>
      <c r="H159" s="623"/>
      <c r="I159" s="705"/>
      <c r="J159" s="449"/>
    </row>
    <row r="160" spans="2:19" hidden="1" outlineLevel="1">
      <c r="B160" s="706"/>
      <c r="C160" s="530"/>
      <c r="D160" s="504" t="s">
        <v>176</v>
      </c>
      <c r="E160" s="707">
        <v>20</v>
      </c>
      <c r="F160" s="531"/>
      <c r="G160" s="713"/>
      <c r="H160" s="623"/>
      <c r="I160" s="705"/>
      <c r="J160" s="449"/>
    </row>
    <row r="161" spans="2:19" hidden="1" outlineLevel="1">
      <c r="B161" s="709"/>
      <c r="C161" s="614"/>
      <c r="D161" s="511" t="s">
        <v>177</v>
      </c>
      <c r="E161" s="710">
        <v>10</v>
      </c>
      <c r="F161" s="615"/>
      <c r="G161" s="714"/>
      <c r="H161" s="625"/>
      <c r="I161" s="705"/>
      <c r="J161" s="449"/>
    </row>
    <row r="162" spans="2:19" collapsed="1">
      <c r="B162" s="496" t="s">
        <v>165</v>
      </c>
      <c r="C162" s="497" t="s">
        <v>178</v>
      </c>
      <c r="D162" s="498" t="s">
        <v>179</v>
      </c>
      <c r="E162" s="499">
        <f>IF(SUM(E163:E176)&gt;100,100,SUM(E163:E176))</f>
        <v>100</v>
      </c>
      <c r="F162" s="712">
        <v>3</v>
      </c>
      <c r="G162" s="500">
        <f>H162/$H$149*$I$149</f>
        <v>1.2E-2</v>
      </c>
      <c r="H162" s="610">
        <f>E162*F162</f>
        <v>300</v>
      </c>
      <c r="I162" s="705"/>
      <c r="J162" s="449"/>
    </row>
    <row r="163" spans="2:19" hidden="1" outlineLevel="1">
      <c r="B163" s="706"/>
      <c r="C163" s="530"/>
      <c r="D163" s="504" t="s">
        <v>180</v>
      </c>
      <c r="E163" s="707">
        <v>10</v>
      </c>
      <c r="F163" s="531"/>
      <c r="G163" s="713"/>
      <c r="H163" s="623"/>
      <c r="I163" s="705"/>
      <c r="J163" s="449"/>
    </row>
    <row r="164" spans="2:19" hidden="1" outlineLevel="1">
      <c r="B164" s="706"/>
      <c r="C164" s="530"/>
      <c r="D164" s="504" t="s">
        <v>181</v>
      </c>
      <c r="E164" s="707">
        <v>10</v>
      </c>
      <c r="F164" s="531"/>
      <c r="G164" s="713"/>
      <c r="H164" s="623"/>
      <c r="I164" s="705"/>
      <c r="J164" s="449"/>
    </row>
    <row r="165" spans="2:19" hidden="1" outlineLevel="1">
      <c r="B165" s="706"/>
      <c r="C165" s="530"/>
      <c r="D165" s="504" t="s">
        <v>182</v>
      </c>
      <c r="E165" s="707">
        <v>10</v>
      </c>
      <c r="F165" s="531"/>
      <c r="G165" s="713"/>
      <c r="H165" s="623"/>
      <c r="I165" s="705"/>
      <c r="J165" s="449"/>
      <c r="O165" s="488"/>
      <c r="P165" s="488"/>
      <c r="Q165" s="488"/>
      <c r="R165" s="488"/>
      <c r="S165" s="488"/>
    </row>
    <row r="166" spans="2:19" hidden="1" outlineLevel="1">
      <c r="B166" s="706"/>
      <c r="C166" s="530"/>
      <c r="D166" s="504" t="s">
        <v>183</v>
      </c>
      <c r="E166" s="707">
        <v>10</v>
      </c>
      <c r="F166" s="531"/>
      <c r="G166" s="713"/>
      <c r="H166" s="623"/>
      <c r="I166" s="705"/>
      <c r="J166" s="449"/>
      <c r="O166" s="488"/>
      <c r="P166" s="488"/>
      <c r="Q166" s="488"/>
      <c r="R166" s="488"/>
      <c r="S166" s="488"/>
    </row>
    <row r="167" spans="2:19" hidden="1" outlineLevel="1">
      <c r="B167" s="706"/>
      <c r="C167" s="530"/>
      <c r="D167" s="504" t="s">
        <v>240</v>
      </c>
      <c r="E167" s="707">
        <v>10</v>
      </c>
      <c r="F167" s="531"/>
      <c r="G167" s="713"/>
      <c r="H167" s="623"/>
      <c r="I167" s="705"/>
      <c r="J167" s="449"/>
      <c r="O167" s="488"/>
      <c r="P167" s="488"/>
      <c r="Q167" s="488"/>
      <c r="R167" s="488"/>
      <c r="S167" s="488"/>
    </row>
    <row r="168" spans="2:19" hidden="1" outlineLevel="1">
      <c r="B168" s="706"/>
      <c r="C168" s="530"/>
      <c r="D168" s="504" t="s">
        <v>184</v>
      </c>
      <c r="E168" s="707">
        <v>5</v>
      </c>
      <c r="F168" s="531"/>
      <c r="G168" s="713"/>
      <c r="H168" s="623"/>
      <c r="I168" s="705"/>
      <c r="J168" s="449"/>
      <c r="O168" s="488"/>
      <c r="P168" s="488"/>
      <c r="Q168" s="488"/>
      <c r="R168" s="488"/>
      <c r="S168" s="488"/>
    </row>
    <row r="169" spans="2:19" ht="24" hidden="1" outlineLevel="1">
      <c r="B169" s="706"/>
      <c r="C169" s="530"/>
      <c r="D169" s="504" t="s">
        <v>259</v>
      </c>
      <c r="E169" s="707">
        <v>10</v>
      </c>
      <c r="F169" s="531"/>
      <c r="G169" s="713"/>
      <c r="H169" s="623"/>
      <c r="I169" s="705"/>
      <c r="J169" s="449"/>
      <c r="O169" s="488"/>
      <c r="P169" s="488"/>
      <c r="Q169" s="488"/>
      <c r="R169" s="488"/>
      <c r="S169" s="488"/>
    </row>
    <row r="170" spans="2:19" hidden="1" outlineLevel="1">
      <c r="B170" s="706"/>
      <c r="C170" s="530"/>
      <c r="D170" s="504" t="s">
        <v>260</v>
      </c>
      <c r="E170" s="707">
        <v>10</v>
      </c>
      <c r="F170" s="531"/>
      <c r="G170" s="713"/>
      <c r="H170" s="623"/>
      <c r="I170" s="705"/>
      <c r="J170" s="449"/>
      <c r="O170" s="488"/>
      <c r="P170" s="488"/>
      <c r="Q170" s="488"/>
      <c r="R170" s="488"/>
      <c r="S170" s="488"/>
    </row>
    <row r="171" spans="2:19" hidden="1" outlineLevel="1">
      <c r="B171" s="706"/>
      <c r="C171" s="530"/>
      <c r="D171" s="504" t="s">
        <v>185</v>
      </c>
      <c r="E171" s="707">
        <v>10</v>
      </c>
      <c r="F171" s="531"/>
      <c r="G171" s="713"/>
      <c r="H171" s="623"/>
      <c r="I171" s="705"/>
      <c r="J171" s="449"/>
      <c r="O171" s="488"/>
      <c r="P171" s="488"/>
      <c r="Q171" s="488"/>
      <c r="R171" s="488"/>
      <c r="S171" s="488"/>
    </row>
    <row r="172" spans="2:19" ht="24" hidden="1" outlineLevel="1">
      <c r="B172" s="706"/>
      <c r="C172" s="530"/>
      <c r="D172" s="504" t="s">
        <v>186</v>
      </c>
      <c r="E172" s="707">
        <v>10</v>
      </c>
      <c r="F172" s="531"/>
      <c r="G172" s="713"/>
      <c r="H172" s="623"/>
      <c r="I172" s="705"/>
      <c r="J172" s="449"/>
      <c r="O172" s="488"/>
      <c r="P172" s="488"/>
      <c r="Q172" s="488"/>
      <c r="R172" s="488"/>
      <c r="S172" s="488"/>
    </row>
    <row r="173" spans="2:19" ht="24" hidden="1" outlineLevel="1">
      <c r="B173" s="706"/>
      <c r="C173" s="530"/>
      <c r="D173" s="504" t="s">
        <v>187</v>
      </c>
      <c r="E173" s="707">
        <v>10</v>
      </c>
      <c r="F173" s="531"/>
      <c r="G173" s="713"/>
      <c r="H173" s="623"/>
      <c r="I173" s="705"/>
      <c r="J173" s="449"/>
      <c r="O173" s="488"/>
      <c r="P173" s="488"/>
      <c r="Q173" s="488"/>
      <c r="R173" s="488"/>
      <c r="S173" s="488"/>
    </row>
    <row r="174" spans="2:19" hidden="1" outlineLevel="1">
      <c r="B174" s="706"/>
      <c r="C174" s="530"/>
      <c r="D174" s="504" t="s">
        <v>261</v>
      </c>
      <c r="E174" s="707">
        <v>20</v>
      </c>
      <c r="F174" s="531"/>
      <c r="G174" s="713"/>
      <c r="H174" s="623"/>
      <c r="I174" s="705"/>
      <c r="J174" s="449"/>
      <c r="O174" s="488"/>
      <c r="P174" s="488"/>
      <c r="Q174" s="488"/>
      <c r="R174" s="488"/>
      <c r="S174" s="488"/>
    </row>
    <row r="175" spans="2:19" hidden="1" outlineLevel="1">
      <c r="B175" s="706"/>
      <c r="C175" s="530"/>
      <c r="D175" s="504" t="s">
        <v>188</v>
      </c>
      <c r="E175" s="707">
        <v>5</v>
      </c>
      <c r="F175" s="531"/>
      <c r="G175" s="713"/>
      <c r="H175" s="623"/>
      <c r="I175" s="705"/>
      <c r="J175" s="449"/>
      <c r="O175" s="488"/>
      <c r="P175" s="488"/>
      <c r="Q175" s="488"/>
      <c r="R175" s="488"/>
      <c r="S175" s="488"/>
    </row>
    <row r="176" spans="2:19" hidden="1" outlineLevel="1">
      <c r="B176" s="709"/>
      <c r="C176" s="614"/>
      <c r="D176" s="511" t="s">
        <v>189</v>
      </c>
      <c r="E176" s="710">
        <v>10</v>
      </c>
      <c r="F176" s="615"/>
      <c r="G176" s="714"/>
      <c r="H176" s="625"/>
      <c r="I176" s="705"/>
      <c r="J176" s="449"/>
      <c r="O176" s="488"/>
      <c r="P176" s="488"/>
      <c r="Q176" s="488"/>
      <c r="R176" s="488"/>
      <c r="S176" s="488"/>
    </row>
    <row r="177" spans="2:19">
      <c r="B177" s="801" t="s">
        <v>252</v>
      </c>
      <c r="C177" s="497" t="s">
        <v>190</v>
      </c>
      <c r="D177" s="715" t="s">
        <v>191</v>
      </c>
      <c r="E177" s="716">
        <v>100</v>
      </c>
      <c r="F177" s="712">
        <v>2</v>
      </c>
      <c r="G177" s="500">
        <f>H177/$H$149*$I$149</f>
        <v>8.0000000000000002E-3</v>
      </c>
      <c r="H177" s="610">
        <f>E177*F177</f>
        <v>200</v>
      </c>
      <c r="I177" s="705"/>
      <c r="J177" s="449"/>
      <c r="O177" s="488"/>
      <c r="P177" s="488"/>
      <c r="Q177" s="488"/>
      <c r="R177" s="488"/>
      <c r="S177" s="488"/>
    </row>
    <row r="178" spans="2:19" collapsed="1">
      <c r="B178" s="801" t="s">
        <v>252</v>
      </c>
      <c r="C178" s="497" t="s">
        <v>192</v>
      </c>
      <c r="D178" s="498" t="s">
        <v>193</v>
      </c>
      <c r="E178" s="499">
        <f>IF(SUM(E179:E182)&gt;100,100,SUM(E179:E182))</f>
        <v>100</v>
      </c>
      <c r="F178" s="712">
        <v>2</v>
      </c>
      <c r="G178" s="500">
        <f>H178/$H$149*$I$149</f>
        <v>8.0000000000000002E-3</v>
      </c>
      <c r="H178" s="610">
        <f>E178*F178</f>
        <v>200</v>
      </c>
      <c r="I178" s="705"/>
      <c r="J178" s="449"/>
      <c r="O178" s="488"/>
      <c r="P178" s="488"/>
      <c r="Q178" s="488"/>
      <c r="R178" s="488"/>
      <c r="S178" s="488"/>
    </row>
    <row r="179" spans="2:19" hidden="1" outlineLevel="1">
      <c r="B179" s="717"/>
      <c r="C179" s="503"/>
      <c r="D179" s="504" t="s">
        <v>194</v>
      </c>
      <c r="E179" s="707">
        <v>25</v>
      </c>
      <c r="F179" s="531"/>
      <c r="G179" s="718"/>
      <c r="H179" s="623"/>
      <c r="I179" s="705"/>
      <c r="J179" s="449"/>
      <c r="O179" s="488"/>
      <c r="P179" s="488"/>
      <c r="Q179" s="488"/>
      <c r="R179" s="488"/>
      <c r="S179" s="488"/>
    </row>
    <row r="180" spans="2:19" ht="24" hidden="1" outlineLevel="1">
      <c r="B180" s="717"/>
      <c r="C180" s="503"/>
      <c r="D180" s="504" t="s">
        <v>195</v>
      </c>
      <c r="E180" s="707">
        <v>25</v>
      </c>
      <c r="F180" s="531"/>
      <c r="G180" s="718"/>
      <c r="H180" s="623"/>
      <c r="I180" s="705"/>
      <c r="J180" s="449"/>
      <c r="O180" s="488"/>
      <c r="P180" s="488"/>
      <c r="Q180" s="488"/>
      <c r="R180" s="488"/>
      <c r="S180" s="488"/>
    </row>
    <row r="181" spans="2:19" hidden="1" outlineLevel="1">
      <c r="B181" s="717"/>
      <c r="C181" s="503"/>
      <c r="D181" s="504" t="s">
        <v>196</v>
      </c>
      <c r="E181" s="707">
        <v>25</v>
      </c>
      <c r="F181" s="531"/>
      <c r="G181" s="718"/>
      <c r="H181" s="623"/>
      <c r="I181" s="705"/>
      <c r="J181" s="449"/>
      <c r="O181" s="488"/>
      <c r="P181" s="488"/>
      <c r="Q181" s="488"/>
      <c r="R181" s="488"/>
      <c r="S181" s="488"/>
    </row>
    <row r="182" spans="2:19" hidden="1" outlineLevel="1">
      <c r="B182" s="717"/>
      <c r="C182" s="503"/>
      <c r="D182" s="534" t="s">
        <v>197</v>
      </c>
      <c r="E182" s="710">
        <v>25</v>
      </c>
      <c r="F182" s="531"/>
      <c r="G182" s="718"/>
      <c r="H182" s="623"/>
      <c r="I182" s="705"/>
      <c r="J182" s="449"/>
      <c r="O182" s="488"/>
      <c r="P182" s="488"/>
      <c r="Q182" s="488"/>
      <c r="R182" s="488"/>
      <c r="S182" s="488"/>
    </row>
    <row r="183" spans="2:19" collapsed="1">
      <c r="B183" s="496" t="s">
        <v>165</v>
      </c>
      <c r="C183" s="497" t="s">
        <v>241</v>
      </c>
      <c r="D183" s="498" t="s">
        <v>243</v>
      </c>
      <c r="E183" s="716">
        <f>IF(SUM(E184:E192)&gt;100,100,SUM(E184:E192))</f>
        <v>100</v>
      </c>
      <c r="F183" s="712">
        <v>3</v>
      </c>
      <c r="G183" s="500">
        <f>H183/$H$149*$I$149</f>
        <v>1.2E-2</v>
      </c>
      <c r="H183" s="610">
        <f>E183*F183</f>
        <v>300</v>
      </c>
      <c r="I183" s="705"/>
      <c r="J183" s="449"/>
      <c r="O183" s="488"/>
      <c r="P183" s="488"/>
      <c r="Q183" s="488"/>
      <c r="R183" s="488"/>
      <c r="S183" s="488"/>
    </row>
    <row r="184" spans="2:19" hidden="1" outlineLevel="1">
      <c r="B184" s="717"/>
      <c r="C184" s="503"/>
      <c r="D184" s="504" t="s">
        <v>268</v>
      </c>
      <c r="E184" s="707">
        <v>10</v>
      </c>
      <c r="F184" s="531"/>
      <c r="G184" s="718"/>
      <c r="H184" s="623"/>
      <c r="I184" s="705"/>
      <c r="J184" s="449"/>
      <c r="O184" s="488"/>
      <c r="P184" s="488"/>
      <c r="Q184" s="488"/>
      <c r="R184" s="488"/>
      <c r="S184" s="488"/>
    </row>
    <row r="185" spans="2:19" hidden="1" outlineLevel="1">
      <c r="B185" s="717"/>
      <c r="C185" s="503"/>
      <c r="D185" s="504" t="s">
        <v>269</v>
      </c>
      <c r="E185" s="707">
        <v>20</v>
      </c>
      <c r="F185" s="531"/>
      <c r="G185" s="718"/>
      <c r="H185" s="623"/>
      <c r="I185" s="705"/>
      <c r="J185" s="449"/>
      <c r="O185" s="488"/>
      <c r="P185" s="488"/>
      <c r="Q185" s="488"/>
      <c r="R185" s="488"/>
      <c r="S185" s="488"/>
    </row>
    <row r="186" spans="2:19" hidden="1" outlineLevel="1">
      <c r="B186" s="717"/>
      <c r="C186" s="503"/>
      <c r="D186" s="504" t="s">
        <v>270</v>
      </c>
      <c r="E186" s="707">
        <v>10</v>
      </c>
      <c r="F186" s="531"/>
      <c r="G186" s="718"/>
      <c r="H186" s="623"/>
      <c r="I186" s="705"/>
      <c r="J186" s="449"/>
      <c r="O186" s="488"/>
      <c r="P186" s="488"/>
      <c r="Q186" s="488"/>
      <c r="R186" s="488"/>
      <c r="S186" s="488"/>
    </row>
    <row r="187" spans="2:19" hidden="1" outlineLevel="1">
      <c r="B187" s="717"/>
      <c r="C187" s="503"/>
      <c r="D187" s="504" t="s">
        <v>267</v>
      </c>
      <c r="E187" s="707">
        <v>5</v>
      </c>
      <c r="F187" s="531"/>
      <c r="G187" s="718"/>
      <c r="H187" s="623"/>
      <c r="I187" s="705"/>
      <c r="J187" s="449"/>
      <c r="O187" s="488"/>
      <c r="P187" s="488"/>
      <c r="Q187" s="488"/>
      <c r="R187" s="488"/>
      <c r="S187" s="488"/>
    </row>
    <row r="188" spans="2:19" hidden="1" outlineLevel="1">
      <c r="B188" s="809"/>
      <c r="C188" s="503"/>
      <c r="D188" s="504" t="s">
        <v>266</v>
      </c>
      <c r="E188" s="707">
        <v>5</v>
      </c>
      <c r="F188" s="531"/>
      <c r="G188" s="718"/>
      <c r="H188" s="623"/>
      <c r="I188" s="705"/>
      <c r="J188" s="449"/>
      <c r="O188" s="488"/>
      <c r="P188" s="488"/>
      <c r="Q188" s="488"/>
      <c r="R188" s="488"/>
      <c r="S188" s="488"/>
    </row>
    <row r="189" spans="2:19" hidden="1" outlineLevel="1">
      <c r="B189" s="809"/>
      <c r="C189" s="503"/>
      <c r="D189" s="504" t="s">
        <v>265</v>
      </c>
      <c r="E189" s="707">
        <v>15</v>
      </c>
      <c r="F189" s="531"/>
      <c r="G189" s="718"/>
      <c r="H189" s="623"/>
      <c r="I189" s="705"/>
      <c r="J189" s="449"/>
      <c r="O189" s="488"/>
      <c r="P189" s="488"/>
      <c r="Q189" s="488"/>
      <c r="R189" s="488"/>
      <c r="S189" s="488"/>
    </row>
    <row r="190" spans="2:19" hidden="1" outlineLevel="1">
      <c r="B190" s="717"/>
      <c r="C190" s="503"/>
      <c r="D190" s="504" t="s">
        <v>262</v>
      </c>
      <c r="E190" s="707">
        <v>15</v>
      </c>
      <c r="F190" s="531"/>
      <c r="G190" s="718"/>
      <c r="H190" s="623"/>
      <c r="I190" s="705"/>
      <c r="J190" s="449"/>
      <c r="O190" s="488"/>
      <c r="P190" s="488"/>
      <c r="Q190" s="488"/>
      <c r="R190" s="488"/>
      <c r="S190" s="488"/>
    </row>
    <row r="191" spans="2:19" hidden="1" outlineLevel="1">
      <c r="B191" s="717"/>
      <c r="C191" s="503"/>
      <c r="D191" s="504" t="s">
        <v>264</v>
      </c>
      <c r="E191" s="707">
        <v>10</v>
      </c>
      <c r="F191" s="531"/>
      <c r="G191" s="718"/>
      <c r="H191" s="623"/>
      <c r="I191" s="705"/>
      <c r="J191" s="449"/>
      <c r="O191" s="488"/>
      <c r="P191" s="488"/>
      <c r="Q191" s="488"/>
      <c r="R191" s="488"/>
      <c r="S191" s="488"/>
    </row>
    <row r="192" spans="2:19" hidden="1" outlineLevel="1">
      <c r="B192" s="719"/>
      <c r="C192" s="510"/>
      <c r="D192" s="511" t="s">
        <v>263</v>
      </c>
      <c r="E192" s="710">
        <v>10</v>
      </c>
      <c r="F192" s="615"/>
      <c r="G192" s="720"/>
      <c r="H192" s="625"/>
      <c r="I192" s="705"/>
      <c r="J192" s="449"/>
      <c r="O192" s="488"/>
      <c r="P192" s="488"/>
      <c r="Q192" s="488"/>
      <c r="R192" s="488"/>
      <c r="S192" s="488"/>
    </row>
    <row r="193" spans="2:19" ht="15.75" collapsed="1" thickBot="1">
      <c r="B193" s="496" t="s">
        <v>165</v>
      </c>
      <c r="C193" s="497" t="s">
        <v>242</v>
      </c>
      <c r="D193" s="498" t="s">
        <v>248</v>
      </c>
      <c r="E193" s="716">
        <f>IF(SUM(E194:E197)&gt;100,100,SUM(E194:E197))</f>
        <v>100</v>
      </c>
      <c r="F193" s="712">
        <v>1</v>
      </c>
      <c r="G193" s="500">
        <f>H193/$H$149*$I$149</f>
        <v>4.0000000000000001E-3</v>
      </c>
      <c r="H193" s="610">
        <f>E193*F193</f>
        <v>100</v>
      </c>
      <c r="I193" s="705"/>
      <c r="J193" s="449"/>
      <c r="O193" s="488"/>
      <c r="P193" s="488"/>
      <c r="Q193" s="488"/>
      <c r="R193" s="488"/>
      <c r="S193" s="488"/>
    </row>
    <row r="194" spans="2:19" hidden="1" outlineLevel="1">
      <c r="B194" s="717"/>
      <c r="C194" s="503"/>
      <c r="D194" s="504" t="s">
        <v>244</v>
      </c>
      <c r="E194" s="707">
        <v>25</v>
      </c>
      <c r="F194" s="531"/>
      <c r="G194" s="718"/>
      <c r="H194" s="623"/>
      <c r="I194" s="705"/>
      <c r="J194" s="449"/>
      <c r="O194" s="488"/>
      <c r="P194" s="488"/>
      <c r="Q194" s="488"/>
      <c r="R194" s="488"/>
      <c r="S194" s="488"/>
    </row>
    <row r="195" spans="2:19" hidden="1" outlineLevel="1">
      <c r="B195" s="717"/>
      <c r="C195" s="503"/>
      <c r="D195" s="504" t="s">
        <v>245</v>
      </c>
      <c r="E195" s="707">
        <v>25</v>
      </c>
      <c r="F195" s="531"/>
      <c r="G195" s="718"/>
      <c r="H195" s="623"/>
      <c r="I195" s="705"/>
      <c r="J195" s="449"/>
      <c r="O195" s="488"/>
      <c r="P195" s="488"/>
      <c r="Q195" s="488"/>
      <c r="R195" s="488"/>
      <c r="S195" s="488"/>
    </row>
    <row r="196" spans="2:19" hidden="1" outlineLevel="1">
      <c r="B196" s="717"/>
      <c r="C196" s="503"/>
      <c r="D196" s="504" t="s">
        <v>246</v>
      </c>
      <c r="E196" s="707">
        <v>25</v>
      </c>
      <c r="F196" s="531"/>
      <c r="G196" s="718"/>
      <c r="H196" s="623"/>
      <c r="I196" s="705"/>
      <c r="J196" s="449"/>
      <c r="O196" s="488"/>
      <c r="P196" s="488"/>
      <c r="Q196" s="488"/>
      <c r="R196" s="488"/>
      <c r="S196" s="488"/>
    </row>
    <row r="197" spans="2:19" ht="15.75" hidden="1" outlineLevel="1" thickBot="1">
      <c r="B197" s="717"/>
      <c r="C197" s="503"/>
      <c r="D197" s="504" t="s">
        <v>247</v>
      </c>
      <c r="E197" s="707">
        <v>25</v>
      </c>
      <c r="F197" s="531"/>
      <c r="G197" s="718"/>
      <c r="H197" s="623"/>
      <c r="I197" s="705"/>
      <c r="J197" s="449"/>
      <c r="O197" s="488"/>
      <c r="P197" s="488"/>
      <c r="Q197" s="488"/>
      <c r="R197" s="488"/>
      <c r="S197" s="488"/>
    </row>
    <row r="198" spans="2:19" ht="15.75" thickBot="1">
      <c r="B198" s="700"/>
      <c r="C198" s="841" t="s">
        <v>198</v>
      </c>
      <c r="D198" s="840"/>
      <c r="E198" s="701"/>
      <c r="F198" s="702"/>
      <c r="G198" s="702"/>
      <c r="H198" s="721"/>
      <c r="I198" s="705"/>
      <c r="J198" s="449"/>
      <c r="O198" s="488"/>
      <c r="P198" s="488"/>
      <c r="Q198" s="488"/>
      <c r="R198" s="488"/>
      <c r="S198" s="488"/>
    </row>
    <row r="199" spans="2:19" collapsed="1">
      <c r="B199" s="801" t="s">
        <v>252</v>
      </c>
      <c r="C199" s="503" t="s">
        <v>199</v>
      </c>
      <c r="D199" s="639" t="s">
        <v>200</v>
      </c>
      <c r="E199" s="640">
        <f>IF(SUM(E200:E203)&gt;100,100,SUM(E200:E203))</f>
        <v>100</v>
      </c>
      <c r="F199" s="506">
        <v>2</v>
      </c>
      <c r="G199" s="507">
        <f>H199/$H$149*$I$149</f>
        <v>8.0000000000000002E-3</v>
      </c>
      <c r="H199" s="605">
        <f>E199*F199</f>
        <v>200</v>
      </c>
      <c r="I199" s="705"/>
      <c r="J199" s="449"/>
      <c r="O199" s="488"/>
      <c r="P199" s="488"/>
      <c r="Q199" s="488"/>
      <c r="R199" s="488"/>
      <c r="S199" s="488"/>
    </row>
    <row r="200" spans="2:19" hidden="1" outlineLevel="1">
      <c r="B200" s="717"/>
      <c r="C200" s="503"/>
      <c r="D200" s="504" t="s">
        <v>201</v>
      </c>
      <c r="E200" s="707">
        <v>25</v>
      </c>
      <c r="F200" s="506"/>
      <c r="G200" s="722"/>
      <c r="H200" s="605"/>
      <c r="I200" s="705"/>
      <c r="J200" s="449"/>
      <c r="O200" s="488"/>
      <c r="P200" s="488"/>
      <c r="Q200" s="488"/>
      <c r="R200" s="488"/>
      <c r="S200" s="488"/>
    </row>
    <row r="201" spans="2:19" hidden="1" outlineLevel="1">
      <c r="B201" s="717"/>
      <c r="C201" s="503"/>
      <c r="D201" s="504" t="s">
        <v>202</v>
      </c>
      <c r="E201" s="707">
        <v>25</v>
      </c>
      <c r="F201" s="506"/>
      <c r="G201" s="722"/>
      <c r="H201" s="605"/>
      <c r="I201" s="705"/>
      <c r="J201" s="449"/>
      <c r="O201" s="488"/>
      <c r="P201" s="488"/>
      <c r="Q201" s="488"/>
      <c r="R201" s="488"/>
      <c r="S201" s="488"/>
    </row>
    <row r="202" spans="2:19" hidden="1" outlineLevel="1">
      <c r="B202" s="717"/>
      <c r="C202" s="503"/>
      <c r="D202" s="504" t="s">
        <v>203</v>
      </c>
      <c r="E202" s="707">
        <v>25</v>
      </c>
      <c r="F202" s="506"/>
      <c r="G202" s="722"/>
      <c r="H202" s="605"/>
      <c r="I202" s="705"/>
      <c r="J202" s="449"/>
      <c r="O202" s="488"/>
      <c r="P202" s="488"/>
      <c r="Q202" s="488"/>
      <c r="R202" s="488"/>
      <c r="S202" s="488"/>
    </row>
    <row r="203" spans="2:19" hidden="1" outlineLevel="1">
      <c r="B203" s="719"/>
      <c r="C203" s="510"/>
      <c r="D203" s="511" t="s">
        <v>204</v>
      </c>
      <c r="E203" s="710">
        <v>25</v>
      </c>
      <c r="F203" s="513"/>
      <c r="G203" s="723"/>
      <c r="H203" s="609"/>
      <c r="I203" s="705"/>
      <c r="J203" s="449"/>
      <c r="O203" s="488"/>
      <c r="P203" s="488"/>
      <c r="Q203" s="488"/>
      <c r="R203" s="488"/>
      <c r="S203" s="488"/>
    </row>
    <row r="204" spans="2:19" collapsed="1">
      <c r="B204" s="801" t="s">
        <v>252</v>
      </c>
      <c r="C204" s="497" t="s">
        <v>205</v>
      </c>
      <c r="D204" s="498" t="s">
        <v>206</v>
      </c>
      <c r="E204" s="499">
        <f>IF(SUM(E205:E207)&gt;100,100,SUM(E205:E207))</f>
        <v>100</v>
      </c>
      <c r="F204" s="712">
        <v>3</v>
      </c>
      <c r="G204" s="500">
        <f>H204/$H$149*$I$149</f>
        <v>1.2E-2</v>
      </c>
      <c r="H204" s="610">
        <f>E204*F204</f>
        <v>300</v>
      </c>
      <c r="I204" s="705"/>
      <c r="J204" s="449"/>
      <c r="O204" s="488"/>
      <c r="P204" s="488"/>
      <c r="Q204" s="488"/>
      <c r="R204" s="488"/>
      <c r="S204" s="488"/>
    </row>
    <row r="205" spans="2:19" ht="24" hidden="1" outlineLevel="1">
      <c r="B205" s="706"/>
      <c r="C205" s="530"/>
      <c r="D205" s="504" t="s">
        <v>207</v>
      </c>
      <c r="E205" s="707">
        <v>50</v>
      </c>
      <c r="F205" s="531"/>
      <c r="G205" s="724"/>
      <c r="H205" s="623"/>
      <c r="I205" s="705"/>
      <c r="J205" s="449"/>
      <c r="O205" s="488"/>
      <c r="P205" s="488"/>
      <c r="Q205" s="488"/>
      <c r="R205" s="488"/>
      <c r="S205" s="488"/>
    </row>
    <row r="206" spans="2:19" hidden="1" outlineLevel="1">
      <c r="B206" s="709"/>
      <c r="C206" s="614"/>
      <c r="D206" s="511" t="s">
        <v>208</v>
      </c>
      <c r="E206" s="710">
        <v>50</v>
      </c>
      <c r="F206" s="615"/>
      <c r="G206" s="720"/>
      <c r="H206" s="625"/>
      <c r="I206" s="705"/>
      <c r="J206" s="449"/>
      <c r="O206" s="488"/>
      <c r="P206" s="488"/>
      <c r="Q206" s="488"/>
      <c r="R206" s="488"/>
      <c r="S206" s="488"/>
    </row>
    <row r="207" spans="2:19" ht="15.75" thickBot="1">
      <c r="B207" s="801" t="s">
        <v>252</v>
      </c>
      <c r="C207" s="515" t="s">
        <v>209</v>
      </c>
      <c r="D207" s="516" t="s">
        <v>210</v>
      </c>
      <c r="E207" s="517">
        <v>100</v>
      </c>
      <c r="F207" s="725">
        <v>3</v>
      </c>
      <c r="G207" s="568">
        <f>H207/$H$149*$I$149</f>
        <v>1.2E-2</v>
      </c>
      <c r="H207" s="569">
        <f>E207*F207</f>
        <v>300</v>
      </c>
      <c r="I207" s="726"/>
      <c r="J207" s="449"/>
      <c r="O207" s="488"/>
      <c r="P207" s="488"/>
      <c r="Q207" s="488"/>
      <c r="R207" s="488"/>
      <c r="S207" s="488"/>
    </row>
    <row r="208" spans="2:19" ht="17.25" customHeight="1" thickBot="1">
      <c r="B208" s="727"/>
      <c r="C208" s="728"/>
      <c r="D208" s="729"/>
      <c r="E208" s="730"/>
      <c r="F208" s="731"/>
      <c r="G208" s="731"/>
      <c r="H208" s="732"/>
      <c r="I208" s="733"/>
      <c r="J208" s="449"/>
      <c r="O208" s="488"/>
      <c r="P208" s="488"/>
      <c r="Q208" s="488"/>
      <c r="R208" s="488"/>
      <c r="S208" s="488"/>
    </row>
    <row r="209" spans="2:19" ht="4.5" customHeight="1">
      <c r="B209" s="765"/>
      <c r="C209" s="766"/>
      <c r="D209" s="767"/>
      <c r="E209" s="768"/>
      <c r="F209" s="769"/>
      <c r="G209" s="770"/>
      <c r="H209" s="771"/>
      <c r="I209" s="772"/>
      <c r="J209" s="449"/>
      <c r="O209" s="488"/>
      <c r="P209" s="488"/>
      <c r="Q209" s="488"/>
      <c r="R209" s="488"/>
      <c r="S209" s="488"/>
    </row>
    <row r="210" spans="2:19" ht="15.75">
      <c r="B210" s="838" t="s">
        <v>211</v>
      </c>
      <c r="C210" s="836"/>
      <c r="D210" s="836"/>
      <c r="E210" s="773"/>
      <c r="F210" s="774"/>
      <c r="G210" s="775"/>
      <c r="H210" s="776">
        <f>SUM(H213:H218)</f>
        <v>1300</v>
      </c>
      <c r="I210" s="777"/>
      <c r="J210" s="449"/>
      <c r="O210" s="488"/>
      <c r="P210" s="488"/>
      <c r="Q210" s="488"/>
      <c r="R210" s="488"/>
      <c r="S210" s="488"/>
    </row>
    <row r="211" spans="2:19" ht="4.5" customHeight="1" thickBot="1">
      <c r="B211" s="778"/>
      <c r="C211" s="779"/>
      <c r="D211" s="780"/>
      <c r="E211" s="781"/>
      <c r="F211" s="782"/>
      <c r="G211" s="783"/>
      <c r="H211" s="784"/>
      <c r="I211" s="777"/>
      <c r="J211" s="449"/>
      <c r="O211" s="488"/>
      <c r="P211" s="488"/>
      <c r="Q211" s="488"/>
      <c r="R211" s="488"/>
      <c r="S211" s="488"/>
    </row>
    <row r="212" spans="2:19" ht="15.75" thickBot="1">
      <c r="B212" s="734"/>
      <c r="C212" s="839" t="s">
        <v>211</v>
      </c>
      <c r="D212" s="840"/>
      <c r="E212" s="735"/>
      <c r="F212" s="736"/>
      <c r="G212" s="736"/>
      <c r="H212" s="737"/>
      <c r="I212" s="797"/>
      <c r="J212" s="449"/>
      <c r="O212" s="488"/>
      <c r="P212" s="488"/>
      <c r="Q212" s="488"/>
      <c r="R212" s="488"/>
      <c r="S212" s="488"/>
    </row>
    <row r="213" spans="2:19">
      <c r="B213" s="801" t="s">
        <v>252</v>
      </c>
      <c r="C213" s="738" t="s">
        <v>212</v>
      </c>
      <c r="D213" s="483" t="s">
        <v>213</v>
      </c>
      <c r="E213" s="484">
        <v>100</v>
      </c>
      <c r="F213" s="739">
        <v>2</v>
      </c>
      <c r="G213" s="740" t="s">
        <v>214</v>
      </c>
      <c r="H213" s="741">
        <f t="shared" ref="H213:H218" si="1">E213*F213</f>
        <v>200</v>
      </c>
      <c r="I213" s="742"/>
      <c r="J213" s="449"/>
      <c r="O213" s="488"/>
      <c r="P213" s="488"/>
      <c r="Q213" s="488"/>
      <c r="R213" s="488"/>
      <c r="S213" s="488"/>
    </row>
    <row r="214" spans="2:19">
      <c r="B214" s="801" t="s">
        <v>252</v>
      </c>
      <c r="C214" s="490" t="s">
        <v>215</v>
      </c>
      <c r="D214" s="491" t="s">
        <v>216</v>
      </c>
      <c r="E214" s="492">
        <v>100</v>
      </c>
      <c r="F214" s="743">
        <v>2</v>
      </c>
      <c r="G214" s="744" t="s">
        <v>214</v>
      </c>
      <c r="H214" s="526">
        <f t="shared" si="1"/>
        <v>200</v>
      </c>
      <c r="I214" s="742"/>
      <c r="J214" s="449"/>
      <c r="O214" s="488"/>
      <c r="P214" s="488"/>
      <c r="Q214" s="488"/>
      <c r="R214" s="488"/>
      <c r="S214" s="488"/>
    </row>
    <row r="215" spans="2:19">
      <c r="B215" s="801" t="s">
        <v>252</v>
      </c>
      <c r="C215" s="490" t="s">
        <v>217</v>
      </c>
      <c r="D215" s="491" t="s">
        <v>218</v>
      </c>
      <c r="E215" s="492">
        <v>100</v>
      </c>
      <c r="F215" s="743">
        <v>2</v>
      </c>
      <c r="G215" s="744" t="s">
        <v>214</v>
      </c>
      <c r="H215" s="526">
        <f t="shared" si="1"/>
        <v>200</v>
      </c>
      <c r="I215" s="742"/>
      <c r="J215" s="449"/>
      <c r="O215" s="488"/>
      <c r="P215" s="488"/>
      <c r="Q215" s="488"/>
      <c r="R215" s="488"/>
      <c r="S215" s="488"/>
    </row>
    <row r="216" spans="2:19">
      <c r="B216" s="801" t="s">
        <v>252</v>
      </c>
      <c r="C216" s="490" t="s">
        <v>219</v>
      </c>
      <c r="D216" s="491" t="s">
        <v>220</v>
      </c>
      <c r="E216" s="492">
        <v>100</v>
      </c>
      <c r="F216" s="743">
        <v>3</v>
      </c>
      <c r="G216" s="744" t="s">
        <v>214</v>
      </c>
      <c r="H216" s="526">
        <f t="shared" si="1"/>
        <v>300</v>
      </c>
      <c r="I216" s="742"/>
      <c r="J216" s="449"/>
      <c r="O216" s="488"/>
      <c r="P216" s="488"/>
      <c r="Q216" s="488"/>
      <c r="R216" s="488"/>
      <c r="S216" s="488"/>
    </row>
    <row r="217" spans="2:19">
      <c r="B217" s="801" t="s">
        <v>252</v>
      </c>
      <c r="C217" s="490" t="s">
        <v>221</v>
      </c>
      <c r="D217" s="491" t="s">
        <v>222</v>
      </c>
      <c r="E217" s="492">
        <v>100</v>
      </c>
      <c r="F217" s="743">
        <v>2</v>
      </c>
      <c r="G217" s="744" t="s">
        <v>214</v>
      </c>
      <c r="H217" s="526">
        <f t="shared" si="1"/>
        <v>200</v>
      </c>
      <c r="I217" s="742"/>
      <c r="J217" s="449"/>
      <c r="O217" s="488"/>
      <c r="P217" s="488"/>
      <c r="Q217" s="488"/>
      <c r="R217" s="488"/>
      <c r="S217" s="488"/>
    </row>
    <row r="218" spans="2:19" ht="15.75" thickBot="1">
      <c r="B218" s="807" t="s">
        <v>252</v>
      </c>
      <c r="C218" s="515" t="s">
        <v>223</v>
      </c>
      <c r="D218" s="516" t="s">
        <v>224</v>
      </c>
      <c r="E218" s="517">
        <v>100</v>
      </c>
      <c r="F218" s="725">
        <v>2</v>
      </c>
      <c r="G218" s="745" t="s">
        <v>214</v>
      </c>
      <c r="H218" s="642">
        <f t="shared" si="1"/>
        <v>200</v>
      </c>
      <c r="I218" s="746"/>
      <c r="J218" s="747"/>
      <c r="O218" s="488"/>
      <c r="P218" s="488"/>
      <c r="Q218" s="488"/>
      <c r="R218" s="488"/>
      <c r="S218" s="488"/>
    </row>
    <row r="219" spans="2:19" ht="4.5" customHeight="1">
      <c r="B219" s="435"/>
      <c r="E219" s="749"/>
      <c r="F219" s="750"/>
      <c r="G219" s="749"/>
      <c r="H219" s="751"/>
      <c r="I219" s="751"/>
      <c r="O219" s="488"/>
      <c r="P219" s="488"/>
      <c r="Q219" s="488"/>
      <c r="R219" s="488"/>
      <c r="S219" s="488"/>
    </row>
    <row r="220" spans="2:19">
      <c r="E220" s="752"/>
      <c r="F220" s="753"/>
      <c r="G220" s="752"/>
      <c r="H220" s="754"/>
      <c r="I220" s="754"/>
      <c r="O220" s="488"/>
      <c r="P220" s="488"/>
      <c r="Q220" s="488"/>
      <c r="R220" s="488"/>
      <c r="S220" s="488"/>
    </row>
    <row r="221" spans="2:19">
      <c r="E221" s="752"/>
      <c r="F221" s="753"/>
      <c r="G221" s="752"/>
      <c r="H221" s="754"/>
      <c r="I221" s="754"/>
      <c r="O221" s="488"/>
      <c r="P221" s="488"/>
      <c r="Q221" s="488"/>
      <c r="R221" s="488"/>
      <c r="S221" s="488"/>
    </row>
    <row r="222" spans="2:19">
      <c r="E222" s="752"/>
      <c r="F222" s="753"/>
      <c r="G222" s="752"/>
      <c r="H222" s="754"/>
      <c r="I222" s="754"/>
      <c r="O222" s="488"/>
      <c r="P222" s="488"/>
      <c r="Q222" s="488"/>
      <c r="R222" s="488"/>
      <c r="S222" s="488"/>
    </row>
    <row r="223" spans="2:19">
      <c r="E223" s="752"/>
      <c r="F223" s="753"/>
      <c r="G223" s="752"/>
      <c r="H223" s="754"/>
      <c r="I223" s="754"/>
      <c r="O223" s="488"/>
      <c r="P223" s="488"/>
      <c r="Q223" s="488"/>
      <c r="R223" s="488"/>
      <c r="S223" s="488"/>
    </row>
    <row r="224" spans="2:19">
      <c r="E224" s="752"/>
      <c r="F224" s="753"/>
      <c r="G224" s="752"/>
      <c r="H224" s="754"/>
      <c r="I224" s="754"/>
      <c r="O224" s="488"/>
      <c r="P224" s="488"/>
      <c r="Q224" s="488"/>
      <c r="R224" s="488"/>
      <c r="S224" s="488"/>
    </row>
    <row r="225" spans="5:19">
      <c r="E225" s="752"/>
      <c r="F225" s="753"/>
      <c r="G225" s="752"/>
      <c r="H225" s="754"/>
      <c r="I225" s="754"/>
      <c r="O225" s="488"/>
      <c r="P225" s="488"/>
      <c r="Q225" s="488"/>
      <c r="R225" s="488"/>
      <c r="S225" s="488"/>
    </row>
    <row r="226" spans="5:19">
      <c r="E226" s="752"/>
      <c r="F226" s="753"/>
      <c r="G226" s="752"/>
      <c r="H226" s="754"/>
      <c r="I226" s="754"/>
      <c r="O226" s="488"/>
      <c r="P226" s="488"/>
      <c r="Q226" s="488"/>
      <c r="R226" s="488"/>
      <c r="S226" s="488"/>
    </row>
    <row r="227" spans="5:19">
      <c r="E227" s="752"/>
      <c r="F227" s="753"/>
      <c r="G227" s="752"/>
      <c r="H227" s="754"/>
      <c r="I227" s="754"/>
      <c r="O227" s="488"/>
      <c r="P227" s="488"/>
      <c r="Q227" s="488"/>
      <c r="R227" s="488"/>
      <c r="S227" s="488"/>
    </row>
    <row r="228" spans="5:19">
      <c r="E228" s="752"/>
      <c r="F228" s="753"/>
      <c r="G228" s="752"/>
      <c r="H228" s="754"/>
      <c r="I228" s="754"/>
      <c r="O228" s="488"/>
      <c r="P228" s="488"/>
      <c r="Q228" s="488"/>
      <c r="R228" s="488"/>
      <c r="S228" s="488"/>
    </row>
    <row r="229" spans="5:19">
      <c r="E229" s="752"/>
      <c r="F229" s="753"/>
      <c r="G229" s="752"/>
      <c r="H229" s="754"/>
      <c r="I229" s="754"/>
      <c r="O229" s="488"/>
      <c r="P229" s="488"/>
      <c r="Q229" s="488"/>
      <c r="R229" s="488"/>
      <c r="S229" s="488"/>
    </row>
    <row r="230" spans="5:19">
      <c r="E230" s="752"/>
      <c r="F230" s="753"/>
      <c r="G230" s="752"/>
      <c r="H230" s="754"/>
      <c r="I230" s="754"/>
      <c r="O230" s="488"/>
      <c r="P230" s="488"/>
      <c r="Q230" s="488"/>
      <c r="R230" s="488"/>
      <c r="S230" s="488"/>
    </row>
    <row r="231" spans="5:19">
      <c r="E231" s="752"/>
      <c r="F231" s="753"/>
      <c r="G231" s="752"/>
      <c r="H231" s="754"/>
      <c r="I231" s="754"/>
      <c r="O231" s="488"/>
      <c r="P231" s="488"/>
      <c r="Q231" s="488"/>
      <c r="R231" s="488"/>
      <c r="S231" s="488"/>
    </row>
    <row r="232" spans="5:19">
      <c r="E232" s="752"/>
      <c r="F232" s="753"/>
      <c r="G232" s="752"/>
      <c r="H232" s="754"/>
      <c r="I232" s="754"/>
      <c r="O232" s="488"/>
      <c r="P232" s="488"/>
      <c r="Q232" s="488"/>
      <c r="R232" s="488"/>
      <c r="S232" s="488"/>
    </row>
    <row r="233" spans="5:19">
      <c r="E233" s="752"/>
      <c r="F233" s="753"/>
      <c r="G233" s="752"/>
      <c r="H233" s="754"/>
      <c r="I233" s="754"/>
      <c r="O233" s="488"/>
      <c r="P233" s="488"/>
      <c r="Q233" s="488"/>
      <c r="R233" s="488"/>
      <c r="S233" s="488"/>
    </row>
    <row r="234" spans="5:19">
      <c r="E234" s="752"/>
      <c r="F234" s="753"/>
      <c r="G234" s="752"/>
      <c r="H234" s="754"/>
      <c r="I234" s="754"/>
      <c r="O234" s="488"/>
      <c r="P234" s="488"/>
      <c r="Q234" s="488"/>
      <c r="R234" s="488"/>
      <c r="S234" s="488"/>
    </row>
    <row r="235" spans="5:19">
      <c r="E235" s="752"/>
      <c r="F235" s="753"/>
      <c r="G235" s="752"/>
      <c r="H235" s="754"/>
      <c r="I235" s="754"/>
      <c r="O235" s="488"/>
      <c r="P235" s="488"/>
      <c r="Q235" s="488"/>
      <c r="R235" s="488"/>
      <c r="S235" s="488"/>
    </row>
    <row r="236" spans="5:19">
      <c r="E236" s="752"/>
      <c r="F236" s="753"/>
      <c r="G236" s="752"/>
      <c r="H236" s="754"/>
      <c r="I236" s="754"/>
      <c r="O236" s="488"/>
      <c r="P236" s="488"/>
      <c r="Q236" s="488"/>
      <c r="R236" s="488"/>
      <c r="S236" s="488"/>
    </row>
    <row r="237" spans="5:19">
      <c r="E237" s="752"/>
      <c r="F237" s="753"/>
      <c r="G237" s="752"/>
      <c r="H237" s="754"/>
      <c r="I237" s="754"/>
      <c r="O237" s="488"/>
      <c r="P237" s="488"/>
      <c r="Q237" s="488"/>
      <c r="R237" s="488"/>
      <c r="S237" s="488"/>
    </row>
    <row r="238" spans="5:19">
      <c r="E238" s="752"/>
      <c r="F238" s="753"/>
      <c r="G238" s="752"/>
      <c r="H238" s="754"/>
      <c r="I238" s="754"/>
      <c r="O238" s="488"/>
      <c r="P238" s="488"/>
      <c r="Q238" s="488"/>
      <c r="R238" s="488"/>
      <c r="S238" s="488"/>
    </row>
    <row r="239" spans="5:19">
      <c r="E239" s="752"/>
      <c r="F239" s="753"/>
      <c r="G239" s="752"/>
      <c r="H239" s="754"/>
      <c r="I239" s="754"/>
      <c r="O239" s="488"/>
      <c r="P239" s="488"/>
      <c r="Q239" s="488"/>
      <c r="R239" s="488"/>
      <c r="S239" s="488"/>
    </row>
    <row r="240" spans="5:19">
      <c r="E240" s="752"/>
      <c r="F240" s="753"/>
      <c r="G240" s="752"/>
      <c r="H240" s="754"/>
      <c r="I240" s="754"/>
      <c r="O240" s="488"/>
      <c r="P240" s="488"/>
      <c r="Q240" s="488"/>
      <c r="R240" s="488"/>
      <c r="S240" s="488"/>
    </row>
    <row r="241" spans="5:19">
      <c r="E241" s="752"/>
      <c r="F241" s="753"/>
      <c r="G241" s="752"/>
      <c r="H241" s="754"/>
      <c r="I241" s="754"/>
      <c r="O241" s="488"/>
      <c r="P241" s="488"/>
      <c r="Q241" s="488"/>
      <c r="R241" s="488"/>
      <c r="S241" s="488"/>
    </row>
    <row r="242" spans="5:19">
      <c r="E242" s="752"/>
      <c r="F242" s="753"/>
      <c r="G242" s="752"/>
      <c r="H242" s="754"/>
      <c r="I242" s="754"/>
      <c r="O242" s="488"/>
      <c r="P242" s="488"/>
      <c r="Q242" s="488"/>
      <c r="R242" s="488"/>
      <c r="S242" s="488"/>
    </row>
    <row r="243" spans="5:19">
      <c r="E243" s="752"/>
      <c r="F243" s="753"/>
      <c r="G243" s="752"/>
      <c r="H243" s="754"/>
      <c r="I243" s="754"/>
      <c r="O243" s="488"/>
      <c r="P243" s="488"/>
      <c r="Q243" s="488"/>
      <c r="R243" s="488"/>
      <c r="S243" s="488"/>
    </row>
    <row r="244" spans="5:19">
      <c r="E244" s="752"/>
      <c r="F244" s="753"/>
      <c r="G244" s="752"/>
      <c r="H244" s="754"/>
      <c r="I244" s="754"/>
      <c r="O244" s="488"/>
      <c r="P244" s="488"/>
      <c r="Q244" s="488"/>
      <c r="R244" s="488"/>
      <c r="S244" s="488"/>
    </row>
    <row r="245" spans="5:19">
      <c r="E245" s="752"/>
      <c r="F245" s="753"/>
      <c r="G245" s="752"/>
      <c r="H245" s="754"/>
      <c r="I245" s="754"/>
      <c r="O245" s="488"/>
      <c r="P245" s="488"/>
      <c r="Q245" s="488"/>
      <c r="R245" s="488"/>
      <c r="S245" s="488"/>
    </row>
    <row r="246" spans="5:19">
      <c r="E246" s="752"/>
      <c r="F246" s="753"/>
      <c r="G246" s="752"/>
      <c r="H246" s="754"/>
      <c r="I246" s="754"/>
      <c r="O246" s="488"/>
      <c r="P246" s="488"/>
      <c r="Q246" s="488"/>
      <c r="R246" s="488"/>
      <c r="S246" s="488"/>
    </row>
    <row r="247" spans="5:19">
      <c r="E247" s="752"/>
      <c r="F247" s="753"/>
      <c r="G247" s="752"/>
      <c r="H247" s="754"/>
      <c r="I247" s="754"/>
      <c r="O247" s="488"/>
      <c r="P247" s="488"/>
      <c r="Q247" s="488"/>
      <c r="R247" s="488"/>
      <c r="S247" s="488"/>
    </row>
    <row r="248" spans="5:19">
      <c r="E248" s="752"/>
      <c r="F248" s="753"/>
      <c r="G248" s="752"/>
      <c r="H248" s="754"/>
      <c r="I248" s="754"/>
      <c r="O248" s="488"/>
      <c r="P248" s="488"/>
      <c r="Q248" s="488"/>
      <c r="R248" s="488"/>
      <c r="S248" s="488"/>
    </row>
    <row r="249" spans="5:19">
      <c r="E249" s="752"/>
      <c r="F249" s="753"/>
      <c r="G249" s="752"/>
      <c r="H249" s="754"/>
      <c r="I249" s="754"/>
      <c r="O249" s="488"/>
      <c r="P249" s="488"/>
      <c r="Q249" s="488"/>
      <c r="R249" s="488"/>
      <c r="S249" s="488"/>
    </row>
    <row r="250" spans="5:19">
      <c r="E250" s="752"/>
      <c r="F250" s="753"/>
      <c r="G250" s="752"/>
      <c r="H250" s="754"/>
      <c r="I250" s="754"/>
      <c r="O250" s="488"/>
      <c r="P250" s="488"/>
      <c r="Q250" s="488"/>
      <c r="R250" s="488"/>
      <c r="S250" s="488"/>
    </row>
    <row r="251" spans="5:19">
      <c r="E251" s="752"/>
      <c r="F251" s="753"/>
      <c r="G251" s="752"/>
      <c r="H251" s="754"/>
      <c r="I251" s="754"/>
      <c r="O251" s="488"/>
      <c r="P251" s="488"/>
      <c r="Q251" s="488"/>
      <c r="R251" s="488"/>
      <c r="S251" s="488"/>
    </row>
    <row r="252" spans="5:19">
      <c r="E252" s="752"/>
      <c r="F252" s="753"/>
      <c r="G252" s="752"/>
      <c r="H252" s="754"/>
      <c r="I252" s="754"/>
      <c r="O252" s="488"/>
      <c r="P252" s="488"/>
      <c r="Q252" s="488"/>
      <c r="R252" s="488"/>
      <c r="S252" s="488"/>
    </row>
    <row r="253" spans="5:19">
      <c r="E253" s="752"/>
      <c r="F253" s="753"/>
      <c r="G253" s="752"/>
      <c r="H253" s="754"/>
      <c r="I253" s="754"/>
      <c r="O253" s="488"/>
      <c r="P253" s="488"/>
      <c r="Q253" s="488"/>
      <c r="R253" s="488"/>
      <c r="S253" s="488"/>
    </row>
    <row r="254" spans="5:19">
      <c r="E254" s="752"/>
      <c r="F254" s="753"/>
      <c r="G254" s="752"/>
      <c r="H254" s="754"/>
      <c r="I254" s="754"/>
      <c r="O254" s="488"/>
      <c r="P254" s="488"/>
      <c r="Q254" s="488"/>
      <c r="R254" s="488"/>
      <c r="S254" s="488"/>
    </row>
    <row r="255" spans="5:19">
      <c r="E255" s="752"/>
      <c r="F255" s="753"/>
      <c r="G255" s="752"/>
      <c r="H255" s="754"/>
      <c r="I255" s="754"/>
      <c r="O255" s="488"/>
      <c r="P255" s="488"/>
      <c r="Q255" s="488"/>
      <c r="R255" s="488"/>
      <c r="S255" s="488"/>
    </row>
    <row r="256" spans="5:19">
      <c r="E256" s="752"/>
      <c r="F256" s="753"/>
      <c r="G256" s="752"/>
      <c r="H256" s="754"/>
      <c r="I256" s="754"/>
      <c r="O256" s="488"/>
      <c r="P256" s="488"/>
      <c r="Q256" s="488"/>
      <c r="R256" s="488"/>
      <c r="S256" s="488"/>
    </row>
    <row r="257" spans="5:19">
      <c r="E257" s="752"/>
      <c r="F257" s="753"/>
      <c r="G257" s="752"/>
      <c r="H257" s="754"/>
      <c r="I257" s="754"/>
      <c r="O257" s="488"/>
      <c r="P257" s="488"/>
      <c r="Q257" s="488"/>
      <c r="R257" s="488"/>
      <c r="S257" s="488"/>
    </row>
    <row r="258" spans="5:19">
      <c r="E258" s="752"/>
      <c r="F258" s="753"/>
      <c r="G258" s="752"/>
      <c r="H258" s="754"/>
      <c r="I258" s="754"/>
      <c r="O258" s="488"/>
      <c r="P258" s="488"/>
      <c r="Q258" s="488"/>
      <c r="R258" s="488"/>
      <c r="S258" s="488"/>
    </row>
    <row r="259" spans="5:19">
      <c r="E259" s="752"/>
      <c r="F259" s="753"/>
      <c r="G259" s="752"/>
      <c r="H259" s="754"/>
      <c r="I259" s="754"/>
      <c r="O259" s="488"/>
      <c r="P259" s="488"/>
      <c r="Q259" s="488"/>
      <c r="R259" s="488"/>
      <c r="S259" s="488"/>
    </row>
    <row r="260" spans="5:19">
      <c r="E260" s="752"/>
      <c r="F260" s="753"/>
      <c r="G260" s="752"/>
      <c r="H260" s="754"/>
      <c r="I260" s="754"/>
      <c r="O260" s="488"/>
      <c r="P260" s="488"/>
      <c r="Q260" s="488"/>
      <c r="R260" s="488"/>
      <c r="S260" s="488"/>
    </row>
    <row r="261" spans="5:19">
      <c r="E261" s="752"/>
      <c r="F261" s="753"/>
      <c r="G261" s="752"/>
      <c r="H261" s="754"/>
      <c r="I261" s="754"/>
      <c r="O261" s="488"/>
      <c r="P261" s="488"/>
      <c r="Q261" s="488"/>
      <c r="R261" s="488"/>
      <c r="S261" s="488"/>
    </row>
    <row r="262" spans="5:19">
      <c r="E262" s="752"/>
      <c r="F262" s="753"/>
      <c r="G262" s="752"/>
      <c r="H262" s="754"/>
      <c r="I262" s="754"/>
      <c r="O262" s="488"/>
      <c r="P262" s="488"/>
      <c r="Q262" s="488"/>
      <c r="R262" s="488"/>
      <c r="S262" s="488"/>
    </row>
    <row r="263" spans="5:19">
      <c r="E263" s="752"/>
      <c r="F263" s="753"/>
      <c r="G263" s="752"/>
      <c r="H263" s="754"/>
      <c r="I263" s="754"/>
      <c r="O263" s="488"/>
      <c r="P263" s="488"/>
      <c r="Q263" s="488"/>
      <c r="R263" s="488"/>
      <c r="S263" s="488"/>
    </row>
    <row r="264" spans="5:19">
      <c r="E264" s="752"/>
      <c r="F264" s="753"/>
      <c r="G264" s="752"/>
      <c r="H264" s="754"/>
      <c r="I264" s="754"/>
      <c r="O264" s="488"/>
      <c r="P264" s="488"/>
      <c r="Q264" s="488"/>
      <c r="R264" s="488"/>
      <c r="S264" s="488"/>
    </row>
    <row r="265" spans="5:19">
      <c r="E265" s="752"/>
      <c r="F265" s="753"/>
      <c r="G265" s="752"/>
      <c r="H265" s="754"/>
      <c r="I265" s="754"/>
      <c r="O265" s="488"/>
      <c r="P265" s="488"/>
      <c r="Q265" s="488"/>
      <c r="R265" s="488"/>
      <c r="S265" s="488"/>
    </row>
    <row r="266" spans="5:19">
      <c r="E266" s="752"/>
      <c r="F266" s="753"/>
      <c r="G266" s="752"/>
      <c r="H266" s="754"/>
      <c r="I266" s="754"/>
      <c r="O266" s="488"/>
      <c r="P266" s="488"/>
      <c r="Q266" s="488"/>
      <c r="R266" s="488"/>
      <c r="S266" s="488"/>
    </row>
    <row r="267" spans="5:19">
      <c r="E267" s="752"/>
      <c r="F267" s="753"/>
      <c r="G267" s="752"/>
      <c r="H267" s="754"/>
      <c r="I267" s="754"/>
      <c r="O267" s="488"/>
      <c r="P267" s="488"/>
      <c r="Q267" s="488"/>
      <c r="R267" s="488"/>
      <c r="S267" s="488"/>
    </row>
    <row r="268" spans="5:19">
      <c r="E268" s="752"/>
      <c r="F268" s="753"/>
      <c r="G268" s="752"/>
      <c r="H268" s="754"/>
      <c r="I268" s="754"/>
      <c r="O268" s="488"/>
      <c r="P268" s="488"/>
      <c r="Q268" s="488"/>
      <c r="R268" s="488"/>
      <c r="S268" s="488"/>
    </row>
    <row r="269" spans="5:19">
      <c r="E269" s="752"/>
      <c r="F269" s="753"/>
      <c r="G269" s="752"/>
      <c r="H269" s="754"/>
      <c r="I269" s="754"/>
      <c r="O269" s="488"/>
      <c r="P269" s="488"/>
      <c r="Q269" s="488"/>
      <c r="R269" s="488"/>
      <c r="S269" s="488"/>
    </row>
    <row r="270" spans="5:19">
      <c r="E270" s="752"/>
      <c r="F270" s="753"/>
      <c r="G270" s="752"/>
      <c r="H270" s="754"/>
      <c r="I270" s="754"/>
      <c r="O270" s="488"/>
      <c r="P270" s="488"/>
      <c r="Q270" s="488"/>
      <c r="R270" s="488"/>
      <c r="S270" s="488"/>
    </row>
    <row r="271" spans="5:19">
      <c r="E271" s="752"/>
      <c r="F271" s="753"/>
      <c r="G271" s="752"/>
      <c r="H271" s="754"/>
      <c r="I271" s="754"/>
      <c r="O271" s="488"/>
      <c r="P271" s="488"/>
      <c r="Q271" s="488"/>
      <c r="R271" s="488"/>
      <c r="S271" s="488"/>
    </row>
    <row r="272" spans="5:19">
      <c r="E272" s="752"/>
      <c r="F272" s="753"/>
      <c r="G272" s="752"/>
      <c r="H272" s="754"/>
      <c r="I272" s="754"/>
      <c r="O272" s="488"/>
      <c r="P272" s="488"/>
      <c r="Q272" s="488"/>
      <c r="R272" s="488"/>
      <c r="S272" s="488"/>
    </row>
    <row r="273" spans="5:19">
      <c r="E273" s="752"/>
      <c r="F273" s="753"/>
      <c r="G273" s="752"/>
      <c r="H273" s="754"/>
      <c r="I273" s="754"/>
      <c r="O273" s="488"/>
      <c r="P273" s="488"/>
      <c r="Q273" s="488"/>
      <c r="R273" s="488"/>
      <c r="S273" s="488"/>
    </row>
    <row r="274" spans="5:19">
      <c r="E274" s="752"/>
      <c r="F274" s="753"/>
      <c r="G274" s="752"/>
      <c r="H274" s="754"/>
      <c r="I274" s="754"/>
      <c r="O274" s="488"/>
      <c r="P274" s="488"/>
      <c r="Q274" s="488"/>
      <c r="R274" s="488"/>
      <c r="S274" s="488"/>
    </row>
    <row r="275" spans="5:19">
      <c r="E275" s="752"/>
      <c r="F275" s="753"/>
      <c r="G275" s="752"/>
      <c r="H275" s="754"/>
      <c r="I275" s="754"/>
      <c r="O275" s="488"/>
      <c r="P275" s="488"/>
      <c r="Q275" s="488"/>
      <c r="R275" s="488"/>
      <c r="S275" s="488"/>
    </row>
    <row r="276" spans="5:19">
      <c r="E276" s="752"/>
      <c r="F276" s="753"/>
      <c r="G276" s="752"/>
      <c r="H276" s="754"/>
      <c r="I276" s="754"/>
      <c r="O276" s="488"/>
      <c r="P276" s="488"/>
      <c r="Q276" s="488"/>
      <c r="R276" s="488"/>
      <c r="S276" s="488"/>
    </row>
    <row r="277" spans="5:19">
      <c r="E277" s="752"/>
      <c r="F277" s="753"/>
      <c r="G277" s="752"/>
      <c r="H277" s="754"/>
      <c r="I277" s="754"/>
      <c r="O277" s="488"/>
      <c r="P277" s="488"/>
      <c r="Q277" s="488"/>
      <c r="R277" s="488"/>
      <c r="S277" s="488"/>
    </row>
    <row r="278" spans="5:19">
      <c r="E278" s="752"/>
      <c r="F278" s="753"/>
      <c r="G278" s="752"/>
      <c r="H278" s="754"/>
      <c r="I278" s="754"/>
      <c r="O278" s="488"/>
      <c r="P278" s="488"/>
      <c r="Q278" s="488"/>
      <c r="R278" s="488"/>
      <c r="S278" s="488"/>
    </row>
    <row r="279" spans="5:19">
      <c r="E279" s="752"/>
      <c r="F279" s="753"/>
      <c r="G279" s="752"/>
      <c r="H279" s="754"/>
      <c r="I279" s="754"/>
      <c r="O279" s="488"/>
      <c r="P279" s="488"/>
      <c r="Q279" s="488"/>
      <c r="R279" s="488"/>
      <c r="S279" s="488"/>
    </row>
    <row r="280" spans="5:19">
      <c r="E280" s="752"/>
      <c r="F280" s="753"/>
      <c r="G280" s="752"/>
      <c r="H280" s="754"/>
      <c r="I280" s="754"/>
      <c r="O280" s="488"/>
      <c r="P280" s="488"/>
      <c r="Q280" s="488"/>
      <c r="R280" s="488"/>
      <c r="S280" s="488"/>
    </row>
    <row r="281" spans="5:19">
      <c r="E281" s="752"/>
      <c r="F281" s="753"/>
      <c r="G281" s="752"/>
      <c r="H281" s="754"/>
      <c r="I281" s="754"/>
      <c r="O281" s="488"/>
      <c r="P281" s="488"/>
      <c r="Q281" s="488"/>
      <c r="R281" s="488"/>
      <c r="S281" s="488"/>
    </row>
    <row r="282" spans="5:19">
      <c r="E282" s="752"/>
      <c r="F282" s="753"/>
      <c r="G282" s="752"/>
      <c r="H282" s="754"/>
      <c r="I282" s="754"/>
      <c r="O282" s="488"/>
      <c r="P282" s="488"/>
      <c r="Q282" s="488"/>
      <c r="R282" s="488"/>
      <c r="S282" s="488"/>
    </row>
    <row r="283" spans="5:19">
      <c r="E283" s="752"/>
      <c r="F283" s="753"/>
      <c r="G283" s="752"/>
      <c r="H283" s="754"/>
      <c r="I283" s="754"/>
      <c r="O283" s="488"/>
      <c r="P283" s="488"/>
      <c r="Q283" s="488"/>
      <c r="R283" s="488"/>
      <c r="S283" s="488"/>
    </row>
    <row r="284" spans="5:19">
      <c r="E284" s="752"/>
      <c r="F284" s="753"/>
      <c r="G284" s="752"/>
      <c r="H284" s="754"/>
      <c r="I284" s="754"/>
      <c r="O284" s="488"/>
      <c r="P284" s="488"/>
      <c r="Q284" s="488"/>
      <c r="R284" s="488"/>
      <c r="S284" s="488"/>
    </row>
    <row r="285" spans="5:19">
      <c r="E285" s="752"/>
      <c r="F285" s="753"/>
      <c r="G285" s="752"/>
      <c r="H285" s="754"/>
      <c r="I285" s="754"/>
      <c r="O285" s="488"/>
      <c r="P285" s="488"/>
      <c r="Q285" s="488"/>
      <c r="R285" s="488"/>
      <c r="S285" s="488"/>
    </row>
    <row r="286" spans="5:19">
      <c r="E286" s="752"/>
      <c r="F286" s="753"/>
      <c r="G286" s="752"/>
      <c r="H286" s="754"/>
      <c r="I286" s="754"/>
      <c r="O286" s="488"/>
      <c r="P286" s="488"/>
      <c r="Q286" s="488"/>
      <c r="R286" s="488"/>
      <c r="S286" s="488"/>
    </row>
    <row r="287" spans="5:19">
      <c r="E287" s="752"/>
      <c r="F287" s="753"/>
      <c r="G287" s="752"/>
      <c r="H287" s="754"/>
      <c r="I287" s="754"/>
      <c r="O287" s="488"/>
      <c r="P287" s="488"/>
      <c r="Q287" s="488"/>
      <c r="R287" s="488"/>
      <c r="S287" s="488"/>
    </row>
    <row r="288" spans="5:19">
      <c r="E288" s="752"/>
      <c r="F288" s="753"/>
      <c r="G288" s="752"/>
      <c r="H288" s="754"/>
      <c r="I288" s="754"/>
      <c r="O288" s="488"/>
      <c r="P288" s="488"/>
      <c r="Q288" s="488"/>
      <c r="R288" s="488"/>
      <c r="S288" s="488"/>
    </row>
    <row r="289" spans="5:19">
      <c r="E289" s="752"/>
      <c r="F289" s="753"/>
      <c r="G289" s="752"/>
      <c r="H289" s="754"/>
      <c r="I289" s="754"/>
      <c r="O289" s="488"/>
      <c r="P289" s="488"/>
      <c r="Q289" s="488"/>
      <c r="R289" s="488"/>
      <c r="S289" s="488"/>
    </row>
    <row r="290" spans="5:19">
      <c r="E290" s="752"/>
      <c r="F290" s="753"/>
      <c r="G290" s="752"/>
      <c r="H290" s="754"/>
      <c r="I290" s="754"/>
      <c r="O290" s="488"/>
      <c r="P290" s="488"/>
      <c r="Q290" s="488"/>
      <c r="R290" s="488"/>
      <c r="S290" s="488"/>
    </row>
    <row r="291" spans="5:19">
      <c r="E291" s="752"/>
      <c r="F291" s="753"/>
      <c r="G291" s="752"/>
      <c r="H291" s="754"/>
      <c r="I291" s="754"/>
      <c r="O291" s="488"/>
      <c r="P291" s="488"/>
      <c r="Q291" s="488"/>
      <c r="R291" s="488"/>
      <c r="S291" s="488"/>
    </row>
    <row r="292" spans="5:19">
      <c r="E292" s="752"/>
      <c r="F292" s="753"/>
      <c r="G292" s="752"/>
      <c r="H292" s="754"/>
      <c r="I292" s="754"/>
      <c r="O292" s="488"/>
      <c r="P292" s="488"/>
      <c r="Q292" s="488"/>
      <c r="R292" s="488"/>
      <c r="S292" s="488"/>
    </row>
    <row r="293" spans="5:19">
      <c r="E293" s="752"/>
      <c r="F293" s="753"/>
      <c r="G293" s="752"/>
      <c r="H293" s="754"/>
      <c r="I293" s="754"/>
      <c r="O293" s="488"/>
      <c r="P293" s="488"/>
      <c r="Q293" s="488"/>
      <c r="R293" s="488"/>
      <c r="S293" s="488"/>
    </row>
    <row r="294" spans="5:19">
      <c r="E294" s="752"/>
      <c r="F294" s="753"/>
      <c r="G294" s="752"/>
      <c r="H294" s="754"/>
      <c r="I294" s="754"/>
      <c r="O294" s="488"/>
      <c r="P294" s="488"/>
      <c r="Q294" s="488"/>
      <c r="R294" s="488"/>
      <c r="S294" s="488"/>
    </row>
    <row r="295" spans="5:19">
      <c r="E295" s="752"/>
      <c r="F295" s="753"/>
      <c r="G295" s="752"/>
      <c r="H295" s="754"/>
      <c r="I295" s="754"/>
      <c r="O295" s="488"/>
      <c r="P295" s="488"/>
      <c r="Q295" s="488"/>
      <c r="R295" s="488"/>
      <c r="S295" s="488"/>
    </row>
    <row r="296" spans="5:19">
      <c r="E296" s="752"/>
      <c r="F296" s="753"/>
      <c r="G296" s="752"/>
      <c r="H296" s="754"/>
      <c r="I296" s="754"/>
      <c r="O296" s="488"/>
      <c r="P296" s="488"/>
      <c r="Q296" s="488"/>
      <c r="R296" s="488"/>
      <c r="S296" s="488"/>
    </row>
    <row r="297" spans="5:19">
      <c r="E297" s="752"/>
      <c r="F297" s="753"/>
      <c r="G297" s="752"/>
      <c r="H297" s="754"/>
      <c r="I297" s="754"/>
      <c r="O297" s="488"/>
      <c r="P297" s="488"/>
      <c r="Q297" s="488"/>
      <c r="R297" s="488"/>
      <c r="S297" s="488"/>
    </row>
    <row r="298" spans="5:19">
      <c r="E298" s="752"/>
      <c r="F298" s="753"/>
      <c r="G298" s="752"/>
      <c r="H298" s="754"/>
      <c r="I298" s="754"/>
      <c r="O298" s="488"/>
      <c r="P298" s="488"/>
      <c r="Q298" s="488"/>
      <c r="R298" s="488"/>
      <c r="S298" s="488"/>
    </row>
    <row r="299" spans="5:19">
      <c r="E299" s="752"/>
      <c r="F299" s="753"/>
      <c r="G299" s="752"/>
      <c r="H299" s="754"/>
      <c r="I299" s="754"/>
      <c r="O299" s="488"/>
      <c r="P299" s="488"/>
      <c r="Q299" s="488"/>
      <c r="R299" s="488"/>
      <c r="S299" s="488"/>
    </row>
    <row r="300" spans="5:19">
      <c r="E300" s="752"/>
      <c r="F300" s="753"/>
      <c r="G300" s="752"/>
      <c r="H300" s="754"/>
      <c r="I300" s="754"/>
      <c r="O300" s="488"/>
      <c r="P300" s="488"/>
      <c r="Q300" s="488"/>
      <c r="R300" s="488"/>
      <c r="S300" s="488"/>
    </row>
    <row r="301" spans="5:19">
      <c r="E301" s="752"/>
      <c r="F301" s="753"/>
      <c r="G301" s="752"/>
      <c r="H301" s="754"/>
      <c r="I301" s="754"/>
      <c r="O301" s="488"/>
      <c r="P301" s="488"/>
      <c r="Q301" s="488"/>
      <c r="R301" s="488"/>
      <c r="S301" s="488"/>
    </row>
    <row r="302" spans="5:19">
      <c r="E302" s="752"/>
      <c r="F302" s="753"/>
      <c r="G302" s="752"/>
      <c r="H302" s="754"/>
      <c r="I302" s="754"/>
      <c r="O302" s="488"/>
      <c r="P302" s="488"/>
      <c r="Q302" s="488"/>
      <c r="R302" s="488"/>
      <c r="S302" s="488"/>
    </row>
    <row r="303" spans="5:19">
      <c r="E303" s="752"/>
      <c r="F303" s="753"/>
      <c r="G303" s="752"/>
      <c r="H303" s="754"/>
      <c r="I303" s="754"/>
      <c r="O303" s="488"/>
      <c r="P303" s="488"/>
      <c r="Q303" s="488"/>
      <c r="R303" s="488"/>
      <c r="S303" s="488"/>
    </row>
    <row r="304" spans="5:19">
      <c r="E304" s="752"/>
      <c r="F304" s="753"/>
      <c r="G304" s="752"/>
      <c r="H304" s="754"/>
      <c r="I304" s="754"/>
      <c r="O304" s="488"/>
      <c r="P304" s="488"/>
      <c r="Q304" s="488"/>
      <c r="R304" s="488"/>
      <c r="S304" s="488"/>
    </row>
    <row r="305" spans="5:19">
      <c r="E305" s="752"/>
      <c r="F305" s="753"/>
      <c r="G305" s="752"/>
      <c r="H305" s="754"/>
      <c r="I305" s="754"/>
      <c r="O305" s="488"/>
      <c r="P305" s="488"/>
      <c r="Q305" s="488"/>
      <c r="R305" s="488"/>
      <c r="S305" s="488"/>
    </row>
    <row r="306" spans="5:19">
      <c r="E306" s="752"/>
      <c r="F306" s="753"/>
      <c r="G306" s="752"/>
      <c r="H306" s="754"/>
      <c r="I306" s="754"/>
      <c r="O306" s="488"/>
      <c r="P306" s="488"/>
      <c r="Q306" s="488"/>
      <c r="R306" s="488"/>
      <c r="S306" s="488"/>
    </row>
    <row r="307" spans="5:19">
      <c r="E307" s="752"/>
      <c r="F307" s="753"/>
      <c r="G307" s="752"/>
      <c r="H307" s="754"/>
      <c r="I307" s="754"/>
      <c r="O307" s="488"/>
      <c r="P307" s="488"/>
      <c r="Q307" s="488"/>
      <c r="R307" s="488"/>
      <c r="S307" s="488"/>
    </row>
    <row r="308" spans="5:19">
      <c r="E308" s="752"/>
      <c r="F308" s="753"/>
      <c r="G308" s="752"/>
      <c r="H308" s="754"/>
      <c r="I308" s="754"/>
      <c r="O308" s="488"/>
      <c r="P308" s="488"/>
      <c r="Q308" s="488"/>
      <c r="R308" s="488"/>
      <c r="S308" s="488"/>
    </row>
    <row r="309" spans="5:19">
      <c r="E309" s="752"/>
      <c r="F309" s="753"/>
      <c r="G309" s="752"/>
      <c r="H309" s="754"/>
      <c r="I309" s="754"/>
      <c r="O309" s="488"/>
      <c r="P309" s="488"/>
      <c r="Q309" s="488"/>
      <c r="R309" s="488"/>
      <c r="S309" s="488"/>
    </row>
    <row r="310" spans="5:19">
      <c r="E310" s="752"/>
      <c r="F310" s="753"/>
      <c r="G310" s="752"/>
      <c r="H310" s="754"/>
      <c r="I310" s="754"/>
      <c r="O310" s="488"/>
      <c r="P310" s="488"/>
      <c r="Q310" s="488"/>
      <c r="R310" s="488"/>
      <c r="S310" s="488"/>
    </row>
    <row r="311" spans="5:19">
      <c r="E311" s="752"/>
      <c r="F311" s="753"/>
      <c r="G311" s="752"/>
      <c r="H311" s="754"/>
      <c r="I311" s="754"/>
      <c r="O311" s="488"/>
      <c r="P311" s="488"/>
      <c r="Q311" s="488"/>
      <c r="R311" s="488"/>
      <c r="S311" s="488"/>
    </row>
    <row r="312" spans="5:19">
      <c r="E312" s="752"/>
      <c r="F312" s="753"/>
      <c r="G312" s="752"/>
      <c r="H312" s="754"/>
      <c r="I312" s="754"/>
      <c r="O312" s="488"/>
      <c r="P312" s="488"/>
      <c r="Q312" s="488"/>
      <c r="R312" s="488"/>
      <c r="S312" s="488"/>
    </row>
    <row r="313" spans="5:19">
      <c r="E313" s="752"/>
      <c r="F313" s="753"/>
      <c r="G313" s="752"/>
      <c r="H313" s="754"/>
      <c r="I313" s="754"/>
      <c r="O313" s="488"/>
      <c r="P313" s="488"/>
      <c r="Q313" s="488"/>
      <c r="R313" s="488"/>
      <c r="S313" s="488"/>
    </row>
    <row r="314" spans="5:19">
      <c r="E314" s="752"/>
      <c r="F314" s="753"/>
      <c r="G314" s="752"/>
      <c r="H314" s="754"/>
      <c r="I314" s="754"/>
      <c r="O314" s="488"/>
      <c r="P314" s="488"/>
      <c r="Q314" s="488"/>
      <c r="R314" s="488"/>
      <c r="S314" s="488"/>
    </row>
    <row r="315" spans="5:19">
      <c r="E315" s="752"/>
      <c r="F315" s="753"/>
      <c r="G315" s="752"/>
      <c r="H315" s="754"/>
      <c r="I315" s="754"/>
      <c r="O315" s="488"/>
      <c r="P315" s="488"/>
      <c r="Q315" s="488"/>
      <c r="R315" s="488"/>
      <c r="S315" s="488"/>
    </row>
    <row r="316" spans="5:19">
      <c r="E316" s="752"/>
      <c r="F316" s="753"/>
      <c r="G316" s="752"/>
      <c r="H316" s="754"/>
      <c r="I316" s="754"/>
      <c r="O316" s="488"/>
      <c r="P316" s="488"/>
      <c r="Q316" s="488"/>
      <c r="R316" s="488"/>
      <c r="S316" s="488"/>
    </row>
    <row r="317" spans="5:19">
      <c r="E317" s="752"/>
      <c r="F317" s="753"/>
      <c r="G317" s="752"/>
      <c r="H317" s="754"/>
      <c r="I317" s="754"/>
      <c r="O317" s="488"/>
      <c r="P317" s="488"/>
      <c r="Q317" s="488"/>
      <c r="R317" s="488"/>
      <c r="S317" s="488"/>
    </row>
    <row r="318" spans="5:19">
      <c r="E318" s="752"/>
      <c r="F318" s="753"/>
      <c r="G318" s="752"/>
      <c r="H318" s="754"/>
      <c r="I318" s="754"/>
      <c r="O318" s="488"/>
      <c r="P318" s="488"/>
      <c r="Q318" s="488"/>
      <c r="R318" s="488"/>
      <c r="S318" s="488"/>
    </row>
    <row r="319" spans="5:19">
      <c r="E319" s="752"/>
      <c r="F319" s="753"/>
      <c r="G319" s="752"/>
      <c r="H319" s="754"/>
      <c r="I319" s="754"/>
      <c r="O319" s="488"/>
      <c r="P319" s="488"/>
      <c r="Q319" s="488"/>
      <c r="R319" s="488"/>
      <c r="S319" s="488"/>
    </row>
    <row r="320" spans="5:19">
      <c r="E320" s="752"/>
      <c r="F320" s="753"/>
      <c r="G320" s="752"/>
      <c r="H320" s="754"/>
      <c r="I320" s="754"/>
      <c r="O320" s="488"/>
      <c r="P320" s="488"/>
      <c r="Q320" s="488"/>
      <c r="R320" s="488"/>
      <c r="S320" s="488"/>
    </row>
    <row r="321" spans="5:19">
      <c r="E321" s="752"/>
      <c r="F321" s="753"/>
      <c r="G321" s="752"/>
      <c r="H321" s="754"/>
      <c r="I321" s="754"/>
      <c r="O321" s="488"/>
      <c r="P321" s="488"/>
      <c r="Q321" s="488"/>
      <c r="R321" s="488"/>
      <c r="S321" s="488"/>
    </row>
    <row r="322" spans="5:19">
      <c r="E322" s="752"/>
      <c r="F322" s="753"/>
      <c r="G322" s="752"/>
      <c r="H322" s="754"/>
      <c r="I322" s="754"/>
      <c r="O322" s="488"/>
      <c r="P322" s="488"/>
      <c r="Q322" s="488"/>
      <c r="R322" s="488"/>
      <c r="S322" s="488"/>
    </row>
    <row r="323" spans="5:19">
      <c r="E323" s="752"/>
      <c r="F323" s="753"/>
      <c r="G323" s="752"/>
      <c r="H323" s="754"/>
      <c r="I323" s="754"/>
      <c r="O323" s="488"/>
      <c r="P323" s="488"/>
      <c r="Q323" s="488"/>
      <c r="R323" s="488"/>
      <c r="S323" s="488"/>
    </row>
    <row r="324" spans="5:19">
      <c r="E324" s="752"/>
      <c r="F324" s="753"/>
      <c r="G324" s="752"/>
      <c r="H324" s="754"/>
      <c r="I324" s="754"/>
      <c r="O324" s="488"/>
      <c r="P324" s="488"/>
      <c r="Q324" s="488"/>
      <c r="R324" s="488"/>
      <c r="S324" s="488"/>
    </row>
    <row r="325" spans="5:19">
      <c r="E325" s="752"/>
      <c r="F325" s="753"/>
      <c r="G325" s="752"/>
      <c r="H325" s="754"/>
      <c r="I325" s="754"/>
      <c r="O325" s="488"/>
      <c r="P325" s="488"/>
      <c r="Q325" s="488"/>
      <c r="R325" s="488"/>
      <c r="S325" s="488"/>
    </row>
    <row r="326" spans="5:19">
      <c r="E326" s="752"/>
      <c r="F326" s="753"/>
      <c r="G326" s="752"/>
      <c r="H326" s="754"/>
      <c r="I326" s="754"/>
      <c r="O326" s="488"/>
      <c r="P326" s="488"/>
      <c r="Q326" s="488"/>
      <c r="R326" s="488"/>
      <c r="S326" s="488"/>
    </row>
    <row r="327" spans="5:19">
      <c r="E327" s="752"/>
      <c r="F327" s="753"/>
      <c r="G327" s="752"/>
      <c r="H327" s="754"/>
      <c r="I327" s="754"/>
      <c r="O327" s="488"/>
      <c r="P327" s="488"/>
      <c r="Q327" s="488"/>
      <c r="R327" s="488"/>
      <c r="S327" s="488"/>
    </row>
    <row r="328" spans="5:19">
      <c r="E328" s="752"/>
      <c r="F328" s="753"/>
      <c r="G328" s="752"/>
      <c r="H328" s="754"/>
      <c r="I328" s="754"/>
      <c r="O328" s="488"/>
      <c r="P328" s="488"/>
      <c r="Q328" s="488"/>
      <c r="R328" s="488"/>
      <c r="S328" s="488"/>
    </row>
    <row r="329" spans="5:19">
      <c r="E329" s="752"/>
      <c r="F329" s="753"/>
      <c r="G329" s="752"/>
      <c r="H329" s="754"/>
      <c r="I329" s="754"/>
      <c r="O329" s="488"/>
      <c r="P329" s="488"/>
      <c r="Q329" s="488"/>
      <c r="R329" s="488"/>
      <c r="S329" s="488"/>
    </row>
    <row r="330" spans="5:19">
      <c r="E330" s="752"/>
      <c r="F330" s="753"/>
      <c r="G330" s="752"/>
      <c r="H330" s="754"/>
      <c r="I330" s="754"/>
      <c r="O330" s="488"/>
      <c r="P330" s="488"/>
      <c r="Q330" s="488"/>
      <c r="R330" s="488"/>
      <c r="S330" s="488"/>
    </row>
    <row r="331" spans="5:19">
      <c r="E331" s="752"/>
      <c r="F331" s="753"/>
      <c r="G331" s="752"/>
      <c r="H331" s="754"/>
      <c r="I331" s="754"/>
      <c r="O331" s="488"/>
      <c r="P331" s="488"/>
      <c r="Q331" s="488"/>
      <c r="R331" s="488"/>
      <c r="S331" s="488"/>
    </row>
    <row r="332" spans="5:19">
      <c r="E332" s="752"/>
      <c r="F332" s="753"/>
      <c r="G332" s="752"/>
      <c r="H332" s="754"/>
      <c r="I332" s="754"/>
      <c r="O332" s="488"/>
      <c r="P332" s="488"/>
      <c r="Q332" s="488"/>
      <c r="R332" s="488"/>
      <c r="S332" s="488"/>
    </row>
    <row r="333" spans="5:19">
      <c r="E333" s="752"/>
      <c r="F333" s="753"/>
      <c r="G333" s="752"/>
      <c r="H333" s="754"/>
      <c r="I333" s="754"/>
      <c r="O333" s="488"/>
      <c r="P333" s="488"/>
      <c r="Q333" s="488"/>
      <c r="R333" s="488"/>
      <c r="S333" s="488"/>
    </row>
    <row r="334" spans="5:19">
      <c r="E334" s="752"/>
      <c r="F334" s="753"/>
      <c r="G334" s="752"/>
      <c r="H334" s="754"/>
      <c r="I334" s="754"/>
      <c r="O334" s="488"/>
      <c r="P334" s="488"/>
      <c r="Q334" s="488"/>
      <c r="R334" s="488"/>
      <c r="S334" s="488"/>
    </row>
    <row r="335" spans="5:19">
      <c r="E335" s="752"/>
      <c r="F335" s="753"/>
      <c r="G335" s="752"/>
      <c r="H335" s="754"/>
      <c r="I335" s="754"/>
      <c r="O335" s="488"/>
      <c r="P335" s="488"/>
      <c r="Q335" s="488"/>
      <c r="R335" s="488"/>
      <c r="S335" s="488"/>
    </row>
  </sheetData>
  <sheetProtection selectLockedCells="1" selectUnlockedCells="1"/>
  <mergeCells count="20">
    <mergeCell ref="H6:I8"/>
    <mergeCell ref="B10:D10"/>
    <mergeCell ref="B32:D32"/>
    <mergeCell ref="C106:D106"/>
    <mergeCell ref="C87:D87"/>
    <mergeCell ref="C41:D41"/>
    <mergeCell ref="F6:F8"/>
    <mergeCell ref="G6:G8"/>
    <mergeCell ref="C36:D36"/>
    <mergeCell ref="C34:D34"/>
    <mergeCell ref="C22:D22"/>
    <mergeCell ref="C12:D12"/>
    <mergeCell ref="B39:D39"/>
    <mergeCell ref="B122:D122"/>
    <mergeCell ref="B149:D149"/>
    <mergeCell ref="B210:D210"/>
    <mergeCell ref="C212:D212"/>
    <mergeCell ref="C198:D198"/>
    <mergeCell ref="C151:D151"/>
    <mergeCell ref="C124:D124"/>
  </mergeCells>
  <phoneticPr fontId="14" type="noConversion"/>
  <conditionalFormatting sqref="B220:B65542 B9 B11:B12">
    <cfRule type="expression" dxfId="6" priority="2" stopIfTrue="1">
      <formula>"BN"</formula>
    </cfRule>
    <cfRule type="expression" dxfId="5" priority="3" stopIfTrue="1">
      <formula>"BB"</formula>
    </cfRule>
  </conditionalFormatting>
  <conditionalFormatting sqref="B213:B218 B199 B204 B207 B152 B156 B162 B177:B178 B13:B31 B183 B193 B33:B38 B40:B121 B123:B148">
    <cfRule type="expression" dxfId="4" priority="4" stopIfTrue="1">
      <formula>B13="BN"</formula>
    </cfRule>
    <cfRule type="expression" dxfId="3" priority="5" stopIfTrue="1">
      <formula>B13="BK"</formula>
    </cfRule>
    <cfRule type="expression" dxfId="2" priority="6" stopIfTrue="1">
      <formula>B13="BB"</formula>
    </cfRule>
  </conditionalFormatting>
  <conditionalFormatting sqref="E149:E218">
    <cfRule type="expression" dxfId="1" priority="7" stopIfTrue="1">
      <formula>#REF!&gt;E149</formula>
    </cfRule>
  </conditionalFormatting>
  <conditionalFormatting sqref="E62 E60 E58 E13:E56 E5 E64:E148">
    <cfRule type="expression" dxfId="0" priority="1" stopIfTrue="1">
      <formula>#REF!&gt;E5</formula>
    </cfRule>
  </conditionalFormatting>
  <pageMargins left="0.7" right="0.7" top="0.75" bottom="0.75" header="0.3" footer="0.3"/>
  <pageSetup paperSize="9" scale="58" orientation="portrait" r:id="rId1"/>
  <headerFooter>
    <oddFooter>&amp;L© BMVBS   Version 2013_3</oddFooter>
  </headerFooter>
  <colBreaks count="1" manualBreakCount="1">
    <brk id="11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Button 1">
              <controlPr defaultSize="0" print="0" autoFill="0" autoPict="0" macro="[0]!keine_TK_anzeigen">
                <anchor moveWithCells="1" sizeWithCells="1">
                  <from>
                    <xdr:col>11</xdr:col>
                    <xdr:colOff>76200</xdr:colOff>
                    <xdr:row>0</xdr:row>
                    <xdr:rowOff>19050</xdr:rowOff>
                  </from>
                  <to>
                    <xdr:col>11</xdr:col>
                    <xdr:colOff>904875</xdr:colOff>
                    <xdr:row>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5" name="Button 3">
              <controlPr defaultSize="0" print="0" autoFill="0" autoPict="0" macro="[0]!keine_pschl_anzeigen">
                <anchor moveWithCells="1" sizeWithCells="1">
                  <from>
                    <xdr:col>12</xdr:col>
                    <xdr:colOff>66675</xdr:colOff>
                    <xdr:row>0</xdr:row>
                    <xdr:rowOff>19050</xdr:rowOff>
                  </from>
                  <to>
                    <xdr:col>12</xdr:col>
                    <xdr:colOff>895350</xdr:colOff>
                    <xdr:row>1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B1:B3"/>
  <sheetViews>
    <sheetView workbookViewId="0"/>
  </sheetViews>
  <sheetFormatPr baseColWidth="10" defaultRowHeight="15"/>
  <cols>
    <col min="2" max="2" width="24.140625" customWidth="1"/>
  </cols>
  <sheetData>
    <row r="1" spans="2:2">
      <c r="B1" s="177" t="s">
        <v>149</v>
      </c>
    </row>
    <row r="2" spans="2:2">
      <c r="B2" t="s">
        <v>133</v>
      </c>
    </row>
    <row r="3" spans="2:2">
      <c r="B3" t="s">
        <v>132</v>
      </c>
    </row>
  </sheetData>
  <phoneticPr fontId="14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5</vt:i4>
      </vt:variant>
    </vt:vector>
  </HeadingPairs>
  <TitlesOfParts>
    <vt:vector size="8" baseType="lpstr">
      <vt:lpstr>Bewertungstabelle BNB_BK</vt:lpstr>
      <vt:lpstr>BNB-System</vt:lpstr>
      <vt:lpstr>Gültigkeitslisten</vt:lpstr>
      <vt:lpstr>'Bewertungstabelle BNB_BK'!Druckbereich</vt:lpstr>
      <vt:lpstr>'BNB-System'!Druckbereich</vt:lpstr>
      <vt:lpstr>'Bewertungstabelle BNB_BK'!Drucktitel</vt:lpstr>
      <vt:lpstr>'BNB-System'!Drucktitel</vt:lpstr>
      <vt:lpstr>Erfüllung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Kerz</dc:creator>
  <cp:lastModifiedBy>Welsch, Merten</cp:lastModifiedBy>
  <cp:lastPrinted>2013-10-24T10:13:50Z</cp:lastPrinted>
  <dcterms:created xsi:type="dcterms:W3CDTF">2009-09-07T07:46:54Z</dcterms:created>
  <dcterms:modified xsi:type="dcterms:W3CDTF">2017-02-08T14:48:36Z</dcterms:modified>
</cp:coreProperties>
</file>