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sch\Desktop\BNB_LN_2020_FREIGABE_2020-11-10\"/>
    </mc:Choice>
  </mc:AlternateContent>
  <bookViews>
    <workbookView xWindow="-120" yWindow="-120" windowWidth="29040" windowHeight="15840"/>
  </bookViews>
  <sheets>
    <sheet name="1 Automation" sheetId="1" r:id="rId1"/>
    <sheet name="2 Platzreserven" sheetId="4" r:id="rId2"/>
    <sheet name="3 Leitungen" sheetId="5" r:id="rId3"/>
    <sheet name="4 Sanitär" sheetId="7" r:id="rId4"/>
    <sheet name="5 Flex" sheetId="6" r:id="rId5"/>
    <sheet name="6 Niedertemp" sheetId="8" r:id="rId6"/>
    <sheet name="7 Aufzug" sheetId="9" r:id="rId7"/>
    <sheet name="Gesamtergebnis" sheetId="10" r:id="rId8"/>
    <sheet name="Hilfsblatt" sheetId="3" state="hidden" r:id="rId9"/>
  </sheets>
  <definedNames>
    <definedName name="_xlnm.Print_Area" localSheetId="0">'1 Automation'!$B$2:$F$24</definedName>
    <definedName name="_xlnm.Print_Area" localSheetId="1">'2 Platzreserven'!$B$2:$F$33</definedName>
    <definedName name="_xlnm.Print_Area" localSheetId="2">'3 Leitungen'!$B$2:$F$34</definedName>
    <definedName name="_xlnm.Print_Area" localSheetId="3">'4 Sanitär'!$B$2:$F$10</definedName>
    <definedName name="_xlnm.Print_Area" localSheetId="4">'5 Flex'!$B$2:$F$29</definedName>
    <definedName name="_xlnm.Print_Area" localSheetId="5">'6 Niedertemp'!$B$2:$F$15</definedName>
    <definedName name="_xlnm.Print_Area" localSheetId="6">'7 Aufzug'!$B$2:$F$11</definedName>
    <definedName name="_xlnm.Print_Area" localSheetId="7">Gesamtergebnis!$B$2:$E$13</definedName>
  </definedNames>
  <calcPr calcId="162913"/>
</workbook>
</file>

<file path=xl/calcChain.xml><?xml version="1.0" encoding="utf-8"?>
<calcChain xmlns="http://schemas.openxmlformats.org/spreadsheetml/2006/main">
  <c r="C22" i="6" l="1"/>
  <c r="C27" i="6"/>
  <c r="D27" i="6"/>
  <c r="D22" i="6"/>
  <c r="D9" i="9" l="1"/>
  <c r="D33" i="4"/>
  <c r="E8" i="1" l="1"/>
  <c r="E8" i="8"/>
  <c r="E27" i="6"/>
  <c r="E8" i="7"/>
  <c r="E10" i="7" s="1"/>
  <c r="D8" i="10" s="1"/>
  <c r="E31" i="4"/>
  <c r="E26" i="4"/>
  <c r="E21" i="4"/>
  <c r="E16" i="4"/>
  <c r="E10" i="4"/>
  <c r="E22" i="1"/>
  <c r="D11" i="9"/>
  <c r="C11" i="10" s="1"/>
  <c r="B11" i="10"/>
  <c r="B10" i="10"/>
  <c r="B9" i="10"/>
  <c r="B8" i="10"/>
  <c r="B7" i="10"/>
  <c r="B6" i="10"/>
  <c r="D10" i="7"/>
  <c r="C8" i="10" s="1"/>
  <c r="C6" i="10"/>
  <c r="D24" i="1"/>
  <c r="C5" i="10" s="1"/>
  <c r="B5" i="10"/>
  <c r="C9" i="9"/>
  <c r="D15" i="8"/>
  <c r="C10" i="10" s="1"/>
  <c r="C13" i="8"/>
  <c r="E22" i="6"/>
  <c r="E32" i="5"/>
  <c r="D18" i="5"/>
  <c r="E18" i="5" s="1"/>
  <c r="C18" i="5"/>
  <c r="D9" i="5"/>
  <c r="D10" i="5" s="1"/>
  <c r="E33" i="4" l="1"/>
  <c r="E9" i="9"/>
  <c r="E11" i="9" s="1"/>
  <c r="D11" i="10" s="1"/>
  <c r="E13" i="8"/>
  <c r="E15" i="8" s="1"/>
  <c r="D10" i="10" s="1"/>
  <c r="D29" i="6"/>
  <c r="C9" i="10" s="1"/>
  <c r="E17" i="6"/>
  <c r="E29" i="6" s="1"/>
  <c r="D9" i="10" s="1"/>
  <c r="D6" i="10" l="1"/>
  <c r="E24" i="1"/>
  <c r="D5" i="10" s="1"/>
  <c r="D34" i="5" l="1"/>
  <c r="C7" i="10" s="1"/>
  <c r="C12" i="10" s="1"/>
  <c r="E10" i="5"/>
  <c r="E34" i="5" s="1"/>
  <c r="D7" i="10" s="1"/>
  <c r="D12" i="10" s="1"/>
  <c r="D13" i="10" s="1"/>
  <c r="D14" i="10" s="1"/>
</calcChain>
</file>

<file path=xl/sharedStrings.xml><?xml version="1.0" encoding="utf-8"?>
<sst xmlns="http://schemas.openxmlformats.org/spreadsheetml/2006/main" count="182" uniqueCount="103">
  <si>
    <t>Relevanz</t>
  </si>
  <si>
    <t>Maximale Punktzahl</t>
  </si>
  <si>
    <t>Erreichte Punktzahl</t>
  </si>
  <si>
    <t>Kommentar</t>
  </si>
  <si>
    <t>1. Umsetzungsmöglichkeiten für künftige Steuerungskonzepte</t>
  </si>
  <si>
    <t>1.1 Ist die Gebäudeautomation ausbaufähig?</t>
  </si>
  <si>
    <t>Beschreibung zur Vorgehensweise bei Störmeldungen
ODER:</t>
  </si>
  <si>
    <t>Gesamt</t>
  </si>
  <si>
    <t>ja</t>
  </si>
  <si>
    <t>1.2 Sind alle relevanten Funktionen in die Gebäudeautomation integriert?</t>
  </si>
  <si>
    <t>Zugangskontrollsysteme</t>
  </si>
  <si>
    <t>Kritische Prozessmeldungen</t>
  </si>
  <si>
    <t>Steuerung der Befeuchtung</t>
  </si>
  <si>
    <t>Weitere integrierte Elemente</t>
  </si>
  <si>
    <t>nein</t>
  </si>
  <si>
    <t>2. Zugänglichkeit und Platzreserven in den Technikzentralen</t>
  </si>
  <si>
    <t>2.1 Sind alle größeren Bauteile der Anlagentechnik für einen späteren Austausch zugänglich?</t>
  </si>
  <si>
    <t>Austausch erfordert erhebliche Bauarbeiten, z.B. Erdarbeiten, Entfernen von Stahlbetonbauteilen
ODER:</t>
  </si>
  <si>
    <t>Austausch erfordert Bauarbeiten, z.B. Entfernen einer leichten Trennwand
ODER:</t>
  </si>
  <si>
    <t>Monatgeöffnungen, Türen und Flure vorhanden.
ODER:</t>
  </si>
  <si>
    <t>Transport aller Bauteile ohne besondere Maßnahmen möglich, Montageöffnungen, Türen und Flure in genügender Größe und Anzahl vorhanden.</t>
  </si>
  <si>
    <t>3. Anpassung von Leitungstrassen</t>
  </si>
  <si>
    <t>3.1 Ist eine Anpassung der Hauptverteiltrassen zu den Schächten einfach möglich?</t>
  </si>
  <si>
    <t>Haupttrassen sind frei zugänglich
ODER:</t>
  </si>
  <si>
    <t>Haupttrassen sind frei zugänglich und haben Reserven zur Nachrüstung von mind. 4 zusätzlichen Leitungen (vergleichbarer Durchmesser)
ODER:</t>
  </si>
  <si>
    <t>Haupttrassen sind frei zugänglich und haben Reserven zur Nachrüstung von mind. 8 zusätzlichen Leitungen (vergleichbarer Durchmesser)
ODER:</t>
  </si>
  <si>
    <t>Trassen im Installationsgeschoss verlegt, Kopfhöhe mind. 2m und unbelegte Rohrdurchführungen</t>
  </si>
  <si>
    <t>5. Flexibilität von Lüftung, Kühlung und Heizung</t>
  </si>
  <si>
    <t>5.2 Können die raumseitigen Teile der Kühlung in der Etage mit geringem Aufwand angepasst werden?</t>
  </si>
  <si>
    <t>individuelle Anpassung notwendig
ODER:</t>
  </si>
  <si>
    <t>modulweise möglich</t>
  </si>
  <si>
    <t>5.3 Können die raumseitigen Teile der Heizung in der Etage mit geringem Aufwand angepasst werden?</t>
  </si>
  <si>
    <t>Wetterstation</t>
  </si>
  <si>
    <t>Steuerung der Verschattungseinrichtung</t>
  </si>
  <si>
    <t>Raumbilanzregelung Lüftung</t>
  </si>
  <si>
    <t>Steuerung der Beleuchtung</t>
  </si>
  <si>
    <t>Steuerung der Heizung</t>
  </si>
  <si>
    <t>Steuerung der Belüftung</t>
  </si>
  <si>
    <t>Steuerung der Kühlung</t>
  </si>
  <si>
    <t>2.2 Besitzen die Technikzentralen für spätere Umrüstungen ausreichende räumliche Reserven?</t>
  </si>
  <si>
    <r>
      <t xml:space="preserve">Die Technikzentralen bzw. Technikräume besitzen ausreichende räumliche Reserven für spätere Umrüstungen, beispielsweise sind Reserven </t>
    </r>
    <r>
      <rPr>
        <u/>
        <sz val="9"/>
        <color theme="1"/>
        <rFont val="Calibri"/>
        <family val="2"/>
        <scheme val="minor"/>
      </rPr>
      <t>durch Hinzunahme eines Nachbarraumes</t>
    </r>
    <r>
      <rPr>
        <sz val="9"/>
        <color theme="1"/>
        <rFont val="Calibri"/>
        <family val="2"/>
        <scheme val="minor"/>
      </rPr>
      <t xml:space="preserve"> bei nichttragender Trennwand vorhanden. Diese Reserven sind schlüssig zu dokumentieren. 
ODER:</t>
    </r>
  </si>
  <si>
    <r>
      <t xml:space="preserve">Die Technikzentralen bzw. Technikräume besitzen ausreichende räumliche Reserven für spätere Umrüstungen, beispielsweise sind Reserven </t>
    </r>
    <r>
      <rPr>
        <u/>
        <sz val="9"/>
        <color theme="1"/>
        <rFont val="Calibri"/>
        <family val="2"/>
        <scheme val="minor"/>
      </rPr>
      <t>für Aggregatwechsel oder -vergrößerungen</t>
    </r>
    <r>
      <rPr>
        <sz val="9"/>
        <color theme="1"/>
        <rFont val="Calibri"/>
        <family val="2"/>
        <scheme val="minor"/>
      </rPr>
      <t xml:space="preserve">  vorhanden. Diese Reserven sind schlüssig zu dokumentieren. 
ODER:</t>
    </r>
  </si>
  <si>
    <r>
      <t xml:space="preserve">Die Technikzentralen bzw. Technikräume besitzen ausreichende räumliche Reserven für spätere Umrüstungen, beispielsweise sind Reserven </t>
    </r>
    <r>
      <rPr>
        <u/>
        <sz val="9"/>
        <color theme="1"/>
        <rFont val="Calibri"/>
        <family val="2"/>
        <scheme val="minor"/>
      </rPr>
      <t>für den Einbau zusätzlicher Aggregate</t>
    </r>
    <r>
      <rPr>
        <sz val="9"/>
        <color theme="1"/>
        <rFont val="Calibri"/>
        <family val="2"/>
        <scheme val="minor"/>
      </rPr>
      <t xml:space="preserve">  vorhanden. Diese Reserven sind schlüssig zu dokumentieren. </t>
    </r>
  </si>
  <si>
    <t>Möglichkeit der Nachrüstung einer zusätzlichen Leitung mit mind. 300 mm Durchmesser je Versorgungseinheit (Spezialabluft)</t>
  </si>
  <si>
    <t>2.3.2 Besitzen die Schächte und Kanalauslegungen für die Lüftung für spätere Umrüstungen ausreichende Reserven?</t>
  </si>
  <si>
    <t>2.3.3 Besitzen die Schächte für die wasserführenden Gewerke (Heizung, Sanitär, Kühlung) für spätere Umrüstungen ausreichende räumliche Reserven?</t>
  </si>
  <si>
    <t>Einbringung von 4 zusätzlichen Leitungen (mit vergleichbarem Durchmesser) ist möglich
ODER:</t>
  </si>
  <si>
    <t>Einbringung von 8 zusätzlichen Leitungen (mit vergleichbarem Durchmesser) ist möglich</t>
  </si>
  <si>
    <t>Es ist ein Installationsschacht vorhanden.
ODER:</t>
  </si>
  <si>
    <r>
      <t xml:space="preserve">Es ist ein </t>
    </r>
    <r>
      <rPr>
        <u/>
        <sz val="9"/>
        <color theme="1"/>
        <rFont val="Calibri"/>
        <family val="2"/>
        <scheme val="minor"/>
      </rPr>
      <t>zentraler</t>
    </r>
    <r>
      <rPr>
        <sz val="9"/>
        <color theme="1"/>
        <rFont val="Calibri"/>
        <family val="2"/>
        <scheme val="minor"/>
      </rPr>
      <t xml:space="preserve"> Installationsschacht vorhanden.
ODER:</t>
    </r>
  </si>
  <si>
    <r>
      <t xml:space="preserve">Es sind mindestens </t>
    </r>
    <r>
      <rPr>
        <u/>
        <sz val="9"/>
        <color theme="1"/>
        <rFont val="Calibri"/>
        <family val="2"/>
        <scheme val="minor"/>
      </rPr>
      <t>zwei Installationsschächte zu jedem Gebäudeteil</t>
    </r>
    <r>
      <rPr>
        <sz val="9"/>
        <color theme="1"/>
        <rFont val="Calibri"/>
        <family val="2"/>
        <scheme val="minor"/>
      </rPr>
      <t xml:space="preserve"> vorhanden.
ODER:</t>
    </r>
  </si>
  <si>
    <r>
      <t xml:space="preserve">Es sind mindestens </t>
    </r>
    <r>
      <rPr>
        <u/>
        <sz val="9"/>
        <color theme="1"/>
        <rFont val="Calibri"/>
        <family val="2"/>
        <scheme val="minor"/>
      </rPr>
      <t>zwei Installationsschächte zu jedem Gebäudeteil</t>
    </r>
    <r>
      <rPr>
        <sz val="9"/>
        <color theme="1"/>
        <rFont val="Calibri"/>
        <family val="2"/>
        <scheme val="minor"/>
      </rPr>
      <t xml:space="preserve"> vorhanden UND eine vertikale Abwasseranbindung.
ODER:</t>
    </r>
  </si>
  <si>
    <t>Es sind Einzelschächte zu allen Labormodulen vorhanden, ergänzt durch Zentralschächte.</t>
  </si>
  <si>
    <t>3.3 Ist die Anpassung horizontaler Leitungen in den Geschossen einfach möglich?</t>
  </si>
  <si>
    <r>
      <t>Verlegung der Leitungen in abgehängten Decken mit</t>
    </r>
    <r>
      <rPr>
        <u/>
        <sz val="9"/>
        <color theme="1"/>
        <rFont val="Calibri"/>
        <family val="2"/>
        <scheme val="minor"/>
      </rPr>
      <t xml:space="preserve"> Revisionsöffnungen</t>
    </r>
    <r>
      <rPr>
        <sz val="9"/>
        <color theme="1"/>
        <rFont val="Calibri"/>
        <family val="2"/>
        <scheme val="minor"/>
      </rPr>
      <t xml:space="preserve">
ODER:</t>
    </r>
  </si>
  <si>
    <r>
      <t xml:space="preserve">in abgehängten und </t>
    </r>
    <r>
      <rPr>
        <u/>
        <sz val="9"/>
        <color theme="1"/>
        <rFont val="Calibri"/>
        <family val="2"/>
        <scheme val="minor"/>
      </rPr>
      <t xml:space="preserve">abnehmbaren Decken </t>
    </r>
    <r>
      <rPr>
        <sz val="9"/>
        <color theme="1"/>
        <rFont val="Calibri"/>
        <family val="2"/>
        <scheme val="minor"/>
      </rPr>
      <t>verlegte Leitungen
ODER:</t>
    </r>
  </si>
  <si>
    <t>Leitungen sind mit Regelabgängen versehen
ODER:</t>
  </si>
  <si>
    <r>
      <t>Leitungen sind mit</t>
    </r>
    <r>
      <rPr>
        <u/>
        <sz val="9"/>
        <color theme="1"/>
        <rFont val="Calibri"/>
        <family val="2"/>
        <scheme val="minor"/>
      </rPr>
      <t xml:space="preserve"> absperrbaren</t>
    </r>
    <r>
      <rPr>
        <sz val="9"/>
        <color theme="1"/>
        <rFont val="Calibri"/>
        <family val="2"/>
        <scheme val="minor"/>
      </rPr>
      <t xml:space="preserve"> Regelabgängen </t>
    </r>
    <r>
      <rPr>
        <u/>
        <sz val="9"/>
        <color theme="1"/>
        <rFont val="Calibri"/>
        <family val="2"/>
        <scheme val="minor"/>
      </rPr>
      <t>im Gebäuderaster</t>
    </r>
    <r>
      <rPr>
        <sz val="9"/>
        <color theme="1"/>
        <rFont val="Calibri"/>
        <family val="2"/>
        <scheme val="minor"/>
      </rPr>
      <t xml:space="preserve"> versehen</t>
    </r>
  </si>
  <si>
    <t>Anpassungen im laufenden Betrieb sind möglich.</t>
  </si>
  <si>
    <t>Brüstungskanäle sind vorhanden.</t>
  </si>
  <si>
    <t>Die Trassen haben Platzreserven.</t>
  </si>
  <si>
    <t>Anbindung der Verbraucher von unten über Regelaussparungen
ODER:</t>
  </si>
  <si>
    <t>Anbindung der Verbraucher von oben</t>
  </si>
  <si>
    <t>4. Ist die Anpassung der allgemeinen Sanitärinstallationen (keine Laborinstallationen) einfach möglich?</t>
  </si>
  <si>
    <t>4. Anpassung von Sanitärinstallationen</t>
  </si>
  <si>
    <t>Vorwandinstallation oder Installationswand
ODER:</t>
  </si>
  <si>
    <t>alle anderen Ausführungen</t>
  </si>
  <si>
    <t>5.1 Kann die vorhandene mechanische Lüftung in der Etage angepasst werden?</t>
  </si>
  <si>
    <t>Nutzungsangepasste individuelle Kanalführung und Luftverteilung
ODER:</t>
  </si>
  <si>
    <r>
      <t>Lüftungskanäle können weitgehend unbehindert geführt werden (</t>
    </r>
    <r>
      <rPr>
        <u/>
        <sz val="9"/>
        <color theme="1"/>
        <rFont val="Calibri"/>
        <family val="2"/>
        <scheme val="minor"/>
      </rPr>
      <t>z.B. Flachdecken oder Vorhalten von Durchbrüchen</t>
    </r>
    <r>
      <rPr>
        <sz val="9"/>
        <color theme="1"/>
        <rFont val="Calibri"/>
        <family val="2"/>
        <scheme val="minor"/>
      </rPr>
      <t>)
ODER:</t>
    </r>
  </si>
  <si>
    <r>
      <t xml:space="preserve">Lüftungskanäle können weitgehend unbehindert </t>
    </r>
    <r>
      <rPr>
        <u/>
        <sz val="9"/>
        <color theme="1"/>
        <rFont val="Calibri"/>
        <family val="2"/>
        <scheme val="minor"/>
      </rPr>
      <t>in begehbaren Decken</t>
    </r>
    <r>
      <rPr>
        <sz val="9"/>
        <color theme="1"/>
        <rFont val="Calibri"/>
        <family val="2"/>
        <scheme val="minor"/>
      </rPr>
      <t xml:space="preserve"> geführt werden.</t>
    </r>
  </si>
  <si>
    <t>Umbauten erforderlich
ODER:</t>
  </si>
  <si>
    <t>Anpassungen erforderlich
ODER:</t>
  </si>
  <si>
    <t>Die Kanalführungen und Luftverteilungen ermöglichen eine Anpassung an Nutzungs- und Raumänderungen
ODER:</t>
  </si>
  <si>
    <t>Dem Gebäuderaster angepasste Kanalführungen und Luftverteilungen ermöglichen eine Anpassung an Nutzungs- und Raumänderungen</t>
  </si>
  <si>
    <t>Möglichkeit der Nachrüstung einer zusätzlichen Leitung mit mind. 300 mm Durchmesser je Versprgungseinheit (Spezialabluft)</t>
  </si>
  <si>
    <t>Installation zusätzlicher Abzüge möglich</t>
  </si>
  <si>
    <t>Umbauten sind bei laufendem Betrieb möglich (alle Labormudule außer jenem, welches gerade umgebaut wird)</t>
  </si>
  <si>
    <t>Der Einbau zusätzlicher Nachbehandlungsstrecken (z.B. Filter, Nachwärmer, Kühler, Befeuchter etc.) ist möglich.</t>
  </si>
  <si>
    <t>6. Umstieg auf Niedertemperaturheizung bzw. Hochtemperaturkühlung zur Verbesserung des Einsatzes weiterer Energieträger</t>
  </si>
  <si>
    <t>6.1 Macht das Wärmeverteilnetz des Gebäudes eine Einspeisung von lokal produzierter Umweltwärme einfach möglich?</t>
  </si>
  <si>
    <t>Die Wärmeübergabe ist für eine mittlere Heizwassertemperatur von 60°C oder höher ausgelegt.
ODER:</t>
  </si>
  <si>
    <t>Die Wärmeübergabe ist für eine mittlere Heizwassertemperatur von 35°C oder niedriger ausgelegt.</t>
  </si>
  <si>
    <t>Die Kälteübergabe ist für eine mittlere Kühlmitteltemperatur von 8°C oder niedriger ausgelegt.
ODER:</t>
  </si>
  <si>
    <t>Die Kälteübergabe ist für eine mittlere Kühlmitteltemperatur von 19°C oder höher ausgelegt.</t>
  </si>
  <si>
    <t>6.2 Macht das Kälteverteilnetz des Gebäudes eine Einspeisung von lokal produzierter Umweltkälte einfach möglich?</t>
  </si>
  <si>
    <t>7. Aufzugsanlage</t>
  </si>
  <si>
    <t>7. Entspricht die Aufzugsanlage einem gängigen Standard, so dass spätere Änderungen erleichtert werden?</t>
  </si>
  <si>
    <t>Speziallösung
ODER:</t>
  </si>
  <si>
    <t>Standardmodell eines Herstellers, herstellerspezifische Steuerung
ODER:</t>
  </si>
  <si>
    <t>Normaufzug nach DIN 15309</t>
  </si>
  <si>
    <t>Gesamtbewertung</t>
  </si>
  <si>
    <t>2.3.1 Besitzen die Schächte und Leerrohre für Elektro und IT für spätere Umrüstungen ausreichende Reserven?</t>
  </si>
  <si>
    <t>keine Reserven vorhanden
ODER:</t>
  </si>
  <si>
    <t xml:space="preserve">Es liegt ein Konzept vor, in dem die Reserven für Elektro und IT beschrieben werden. Es können sowohl räumliche Reserven als auch Leistungsreserven berücksichtigt werden. </t>
  </si>
  <si>
    <t>Reserve im Kanalquerschnitt von mind. 10% der Luftmenge vorhanden (Nachweis der Luftgeschwindigkeiten)</t>
  </si>
  <si>
    <t xml:space="preserve">3.2 Ist eine Anpassung vertikaler Leitungen einfach möglich?
</t>
  </si>
  <si>
    <r>
      <t xml:space="preserve">in Medien- und Kabeltrassen </t>
    </r>
    <r>
      <rPr>
        <u/>
        <sz val="9"/>
        <color theme="1"/>
        <rFont val="Calibri"/>
        <family val="2"/>
        <scheme val="minor"/>
      </rPr>
      <t>frei verlegte</t>
    </r>
    <r>
      <rPr>
        <sz val="9"/>
        <color theme="1"/>
        <rFont val="Calibri"/>
        <family val="2"/>
        <scheme val="minor"/>
      </rPr>
      <t xml:space="preserve"> Leitungen
ODER:</t>
    </r>
  </si>
  <si>
    <r>
      <t xml:space="preserve">in Medien- und Kabeltrassen frei </t>
    </r>
    <r>
      <rPr>
        <u/>
        <sz val="9"/>
        <color theme="1"/>
        <rFont val="Calibri"/>
        <family val="2"/>
        <scheme val="minor"/>
      </rPr>
      <t xml:space="preserve">innerhalb begehbarer Decken </t>
    </r>
    <r>
      <rPr>
        <sz val="9"/>
        <color theme="1"/>
        <rFont val="Calibri"/>
        <family val="2"/>
        <scheme val="minor"/>
      </rPr>
      <t>verlegte Leitungen</t>
    </r>
  </si>
  <si>
    <t>Es liegt ein ausformuliertes Konzept zur Vorgehensweise bei Störmeldungen vor, …</t>
  </si>
  <si>
    <t>Verhältnis erreichte / maximale Punktzahl 
= Bewertungspunkte TGA-Checkliste 
(bezogen auf 100 erreichbare Punkte)</t>
  </si>
  <si>
    <t>In die Bewertungstabelle 
einzutragende Punktzahl
(bezogen auf 75 erreichbare Punkte)</t>
  </si>
  <si>
    <t>2.2.2 ANLAGE 1: Tool zum Teilkriterium 4 "Technische Ausstattung"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</si>
</sst>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CC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tabSelected="1" zoomScale="115" zoomScaleNormal="115" workbookViewId="0">
      <selection activeCell="I5" sqref="I5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1" spans="2:6" ht="13.9" customHeight="1" x14ac:dyDescent="0.25"/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4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35" customFormat="1" ht="12" x14ac:dyDescent="0.25">
      <c r="B5" s="34" t="s">
        <v>5</v>
      </c>
      <c r="C5" s="13" t="s">
        <v>8</v>
      </c>
      <c r="D5" s="34"/>
      <c r="E5" s="34"/>
      <c r="F5" s="34"/>
    </row>
    <row r="6" spans="2:6" s="6" customFormat="1" ht="36" x14ac:dyDescent="0.25">
      <c r="B6" s="8" t="s">
        <v>6</v>
      </c>
      <c r="C6" s="11"/>
      <c r="D6" s="11">
        <v>2</v>
      </c>
      <c r="E6" s="43"/>
      <c r="F6" s="43"/>
    </row>
    <row r="7" spans="2:6" s="6" customFormat="1" ht="36" x14ac:dyDescent="0.25">
      <c r="B7" s="9" t="s">
        <v>99</v>
      </c>
      <c r="C7" s="12"/>
      <c r="D7" s="12">
        <v>5</v>
      </c>
      <c r="E7" s="44"/>
      <c r="F7" s="44"/>
    </row>
    <row r="8" spans="2:6" s="5" customFormat="1" ht="12" x14ac:dyDescent="0.25">
      <c r="B8" s="10" t="s">
        <v>7</v>
      </c>
      <c r="C8" s="13"/>
      <c r="D8" s="13">
        <v>5</v>
      </c>
      <c r="E8" s="13">
        <f>IF(E6&gt;D8,D8,E6)</f>
        <v>0</v>
      </c>
      <c r="F8" s="13"/>
    </row>
    <row r="9" spans="2:6" s="6" customFormat="1" ht="12" x14ac:dyDescent="0.25"/>
    <row r="10" spans="2:6" s="6" customFormat="1" ht="24" x14ac:dyDescent="0.25">
      <c r="B10" s="10" t="s">
        <v>9</v>
      </c>
      <c r="C10" s="13" t="s">
        <v>8</v>
      </c>
      <c r="D10" s="10"/>
      <c r="E10" s="10"/>
      <c r="F10" s="10"/>
    </row>
    <row r="11" spans="2:6" s="6" customFormat="1" ht="12" x14ac:dyDescent="0.25">
      <c r="B11" s="7" t="s">
        <v>10</v>
      </c>
      <c r="C11" s="14"/>
      <c r="D11" s="14">
        <v>0.75</v>
      </c>
      <c r="E11" s="45"/>
      <c r="F11" s="45"/>
    </row>
    <row r="12" spans="2:6" s="6" customFormat="1" ht="12" x14ac:dyDescent="0.25">
      <c r="B12" s="7" t="s">
        <v>11</v>
      </c>
      <c r="C12" s="14"/>
      <c r="D12" s="14">
        <v>0.75</v>
      </c>
      <c r="E12" s="45"/>
      <c r="F12" s="45"/>
    </row>
    <row r="13" spans="2:6" s="6" customFormat="1" ht="12" x14ac:dyDescent="0.25">
      <c r="B13" s="7" t="s">
        <v>12</v>
      </c>
      <c r="C13" s="14"/>
      <c r="D13" s="14">
        <v>0.75</v>
      </c>
      <c r="E13" s="45"/>
      <c r="F13" s="45"/>
    </row>
    <row r="14" spans="2:6" s="6" customFormat="1" ht="12" x14ac:dyDescent="0.25">
      <c r="B14" s="7" t="s">
        <v>32</v>
      </c>
      <c r="C14" s="14"/>
      <c r="D14" s="14">
        <v>0.75</v>
      </c>
      <c r="E14" s="45"/>
      <c r="F14" s="45"/>
    </row>
    <row r="15" spans="2:6" s="6" customFormat="1" ht="12" x14ac:dyDescent="0.25">
      <c r="B15" s="7" t="s">
        <v>33</v>
      </c>
      <c r="C15" s="14"/>
      <c r="D15" s="14">
        <v>0.75</v>
      </c>
      <c r="E15" s="45"/>
      <c r="F15" s="45"/>
    </row>
    <row r="16" spans="2:6" s="6" customFormat="1" ht="12" x14ac:dyDescent="0.25">
      <c r="B16" s="7" t="s">
        <v>34</v>
      </c>
      <c r="C16" s="14"/>
      <c r="D16" s="14">
        <v>0.75</v>
      </c>
      <c r="E16" s="45"/>
      <c r="F16" s="45"/>
    </row>
    <row r="17" spans="2:6" s="6" customFormat="1" ht="12" x14ac:dyDescent="0.25">
      <c r="B17" s="7" t="s">
        <v>35</v>
      </c>
      <c r="C17" s="14"/>
      <c r="D17" s="14">
        <v>0.75</v>
      </c>
      <c r="E17" s="45"/>
      <c r="F17" s="45"/>
    </row>
    <row r="18" spans="2:6" s="6" customFormat="1" ht="12" x14ac:dyDescent="0.25">
      <c r="B18" s="7" t="s">
        <v>36</v>
      </c>
      <c r="C18" s="14"/>
      <c r="D18" s="14">
        <v>0.75</v>
      </c>
      <c r="E18" s="45"/>
      <c r="F18" s="45"/>
    </row>
    <row r="19" spans="2:6" s="6" customFormat="1" ht="12" x14ac:dyDescent="0.25">
      <c r="B19" s="7" t="s">
        <v>37</v>
      </c>
      <c r="C19" s="14"/>
      <c r="D19" s="14">
        <v>0.75</v>
      </c>
      <c r="E19" s="45"/>
      <c r="F19" s="45"/>
    </row>
    <row r="20" spans="2:6" s="6" customFormat="1" ht="12" x14ac:dyDescent="0.25">
      <c r="B20" s="7" t="s">
        <v>38</v>
      </c>
      <c r="C20" s="14"/>
      <c r="D20" s="14">
        <v>0.75</v>
      </c>
      <c r="E20" s="45"/>
      <c r="F20" s="45"/>
    </row>
    <row r="21" spans="2:6" s="6" customFormat="1" ht="12" x14ac:dyDescent="0.25">
      <c r="B21" s="7" t="s">
        <v>13</v>
      </c>
      <c r="C21" s="14"/>
      <c r="D21" s="14">
        <v>0.75</v>
      </c>
      <c r="E21" s="45"/>
      <c r="F21" s="45"/>
    </row>
    <row r="22" spans="2:6" s="6" customFormat="1" ht="12" x14ac:dyDescent="0.25">
      <c r="B22" s="10" t="s">
        <v>7</v>
      </c>
      <c r="C22" s="13"/>
      <c r="D22" s="13">
        <v>5</v>
      </c>
      <c r="E22" s="13">
        <f>IF(SUM(E11:E21)&gt;D22,D22,SUM(E11:E21))</f>
        <v>0</v>
      </c>
      <c r="F22" s="13"/>
    </row>
    <row r="23" spans="2:6" s="6" customFormat="1" ht="12" x14ac:dyDescent="0.25"/>
    <row r="24" spans="2:6" s="6" customFormat="1" ht="12" x14ac:dyDescent="0.25">
      <c r="B24" s="25" t="s">
        <v>7</v>
      </c>
      <c r="C24" s="25"/>
      <c r="D24" s="26">
        <f>D8+D22</f>
        <v>10</v>
      </c>
      <c r="E24" s="26">
        <f>E8+E22</f>
        <v>0</v>
      </c>
      <c r="F24" s="25"/>
    </row>
    <row r="25" spans="2:6" s="6" customFormat="1" ht="12" x14ac:dyDescent="0.25"/>
    <row r="26" spans="2:6" s="6" customFormat="1" ht="12" x14ac:dyDescent="0.25"/>
  </sheetData>
  <mergeCells count="3">
    <mergeCell ref="E6:E7"/>
    <mergeCell ref="F6:F7"/>
    <mergeCell ref="B2:F2"/>
  </mergeCells>
  <dataValidations count="2">
    <dataValidation type="decimal" operator="lessThanOrEqual" allowBlank="1" showInputMessage="1" showErrorMessage="1" sqref="E6:E7">
      <formula1>D7</formula1>
    </dataValidation>
    <dataValidation type="decimal" operator="lessThanOrEqual" allowBlank="1" showInputMessage="1" showErrorMessage="1" sqref="E11:E21">
      <formula1>D11</formula1>
    </dataValidation>
  </dataValidations>
  <pageMargins left="0.70866141732283472" right="0.70866141732283472" top="0.78740157480314965" bottom="0.78740157480314965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"/>
  <sheetViews>
    <sheetView zoomScale="130" zoomScaleNormal="130" workbookViewId="0">
      <selection activeCell="B2" sqref="B2:F2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1" spans="2:6" ht="13.9" customHeight="1" x14ac:dyDescent="0.25"/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15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36" x14ac:dyDescent="0.25">
      <c r="B5" s="10" t="s">
        <v>16</v>
      </c>
      <c r="C5" s="13" t="s">
        <v>8</v>
      </c>
      <c r="D5" s="10"/>
      <c r="E5" s="10"/>
      <c r="F5" s="10"/>
    </row>
    <row r="6" spans="2:6" s="6" customFormat="1" ht="48" x14ac:dyDescent="0.25">
      <c r="B6" s="8" t="s">
        <v>17</v>
      </c>
      <c r="C6" s="11"/>
      <c r="D6" s="11">
        <v>1</v>
      </c>
      <c r="E6" s="43"/>
      <c r="F6" s="43"/>
    </row>
    <row r="7" spans="2:6" s="6" customFormat="1" ht="36" x14ac:dyDescent="0.25">
      <c r="B7" s="15" t="s">
        <v>18</v>
      </c>
      <c r="C7" s="16"/>
      <c r="D7" s="16">
        <v>3</v>
      </c>
      <c r="E7" s="46"/>
      <c r="F7" s="46"/>
    </row>
    <row r="8" spans="2:6" s="6" customFormat="1" ht="36" x14ac:dyDescent="0.25">
      <c r="B8" s="15" t="s">
        <v>19</v>
      </c>
      <c r="C8" s="16"/>
      <c r="D8" s="16">
        <v>5</v>
      </c>
      <c r="E8" s="46"/>
      <c r="F8" s="46"/>
    </row>
    <row r="9" spans="2:6" s="6" customFormat="1" ht="60" x14ac:dyDescent="0.25">
      <c r="B9" s="9" t="s">
        <v>20</v>
      </c>
      <c r="C9" s="12"/>
      <c r="D9" s="12">
        <v>7.5</v>
      </c>
      <c r="E9" s="44"/>
      <c r="F9" s="44"/>
    </row>
    <row r="10" spans="2:6" s="5" customFormat="1" ht="12" x14ac:dyDescent="0.25">
      <c r="B10" s="10" t="s">
        <v>7</v>
      </c>
      <c r="C10" s="13"/>
      <c r="D10" s="13">
        <v>7.5</v>
      </c>
      <c r="E10" s="13">
        <f>IF(E6&gt;D10,D10,E6)</f>
        <v>0</v>
      </c>
      <c r="F10" s="13"/>
    </row>
    <row r="11" spans="2:6" s="6" customFormat="1" ht="12" x14ac:dyDescent="0.25"/>
    <row r="12" spans="2:6" s="6" customFormat="1" ht="36" x14ac:dyDescent="0.25">
      <c r="B12" s="10" t="s">
        <v>39</v>
      </c>
      <c r="C12" s="13" t="s">
        <v>8</v>
      </c>
      <c r="D12" s="10"/>
      <c r="E12" s="10"/>
      <c r="F12" s="10"/>
    </row>
    <row r="13" spans="2:6" s="6" customFormat="1" ht="108" x14ac:dyDescent="0.25">
      <c r="B13" s="8" t="s">
        <v>40</v>
      </c>
      <c r="C13" s="11"/>
      <c r="D13" s="11">
        <v>3</v>
      </c>
      <c r="E13" s="43"/>
      <c r="F13" s="43"/>
    </row>
    <row r="14" spans="2:6" s="6" customFormat="1" ht="96" x14ac:dyDescent="0.25">
      <c r="B14" s="15" t="s">
        <v>41</v>
      </c>
      <c r="C14" s="16"/>
      <c r="D14" s="16">
        <v>5</v>
      </c>
      <c r="E14" s="46"/>
      <c r="F14" s="46"/>
    </row>
    <row r="15" spans="2:6" s="6" customFormat="1" ht="84" x14ac:dyDescent="0.25">
      <c r="B15" s="9" t="s">
        <v>42</v>
      </c>
      <c r="C15" s="12"/>
      <c r="D15" s="12">
        <v>7.5</v>
      </c>
      <c r="E15" s="44"/>
      <c r="F15" s="44"/>
    </row>
    <row r="16" spans="2:6" s="6" customFormat="1" ht="12" x14ac:dyDescent="0.25">
      <c r="B16" s="10" t="s">
        <v>7</v>
      </c>
      <c r="C16" s="13"/>
      <c r="D16" s="13">
        <v>7.5</v>
      </c>
      <c r="E16" s="13">
        <f>IF(E13&gt;D16,D16,E13)</f>
        <v>0</v>
      </c>
      <c r="F16" s="13"/>
    </row>
    <row r="17" spans="2:6" s="6" customFormat="1" ht="12" x14ac:dyDescent="0.25"/>
    <row r="18" spans="2:6" s="6" customFormat="1" ht="36" x14ac:dyDescent="0.25">
      <c r="B18" s="10" t="s">
        <v>92</v>
      </c>
      <c r="C18" s="13" t="s">
        <v>8</v>
      </c>
      <c r="D18" s="10"/>
      <c r="E18" s="10"/>
      <c r="F18" s="10"/>
    </row>
    <row r="19" spans="2:6" s="6" customFormat="1" ht="24" x14ac:dyDescent="0.25">
      <c r="B19" s="8" t="s">
        <v>93</v>
      </c>
      <c r="C19" s="11"/>
      <c r="D19" s="11">
        <v>0</v>
      </c>
      <c r="E19" s="43"/>
      <c r="F19" s="43"/>
    </row>
    <row r="20" spans="2:6" ht="60" x14ac:dyDescent="0.25">
      <c r="B20" s="9" t="s">
        <v>94</v>
      </c>
      <c r="C20" s="12"/>
      <c r="D20" s="12">
        <v>3</v>
      </c>
      <c r="E20" s="44"/>
      <c r="F20" s="44"/>
    </row>
    <row r="21" spans="2:6" x14ac:dyDescent="0.25">
      <c r="B21" s="10" t="s">
        <v>7</v>
      </c>
      <c r="C21" s="13"/>
      <c r="D21" s="13">
        <v>3</v>
      </c>
      <c r="E21" s="13">
        <f>IF(E19&gt;D21,D21,E19)</f>
        <v>0</v>
      </c>
      <c r="F21" s="13"/>
    </row>
    <row r="23" spans="2:6" ht="36" x14ac:dyDescent="0.25">
      <c r="B23" s="10" t="s">
        <v>44</v>
      </c>
      <c r="C23" s="13" t="s">
        <v>8</v>
      </c>
      <c r="D23" s="10"/>
      <c r="E23" s="10"/>
      <c r="F23" s="10"/>
    </row>
    <row r="24" spans="2:6" ht="36" x14ac:dyDescent="0.25">
      <c r="B24" s="7" t="s">
        <v>95</v>
      </c>
      <c r="C24" s="14"/>
      <c r="D24" s="14">
        <v>1.5</v>
      </c>
      <c r="E24" s="45"/>
      <c r="F24" s="47"/>
    </row>
    <row r="25" spans="2:6" ht="48" x14ac:dyDescent="0.25">
      <c r="B25" s="7" t="s">
        <v>43</v>
      </c>
      <c r="C25" s="14"/>
      <c r="D25" s="14">
        <v>1.5</v>
      </c>
      <c r="E25" s="45"/>
      <c r="F25" s="47"/>
    </row>
    <row r="26" spans="2:6" x14ac:dyDescent="0.25">
      <c r="B26" s="10" t="s">
        <v>7</v>
      </c>
      <c r="C26" s="13"/>
      <c r="D26" s="13">
        <v>3</v>
      </c>
      <c r="E26" s="13">
        <f>IF((E24+E25)&gt;D26,D26,(E24+E25))</f>
        <v>0</v>
      </c>
      <c r="F26" s="13"/>
    </row>
    <row r="28" spans="2:6" ht="48" x14ac:dyDescent="0.25">
      <c r="B28" s="10" t="s">
        <v>45</v>
      </c>
      <c r="C28" s="13" t="s">
        <v>8</v>
      </c>
      <c r="D28" s="10"/>
      <c r="E28" s="10"/>
      <c r="F28" s="10"/>
    </row>
    <row r="29" spans="2:6" ht="48" x14ac:dyDescent="0.25">
      <c r="B29" s="8" t="s">
        <v>46</v>
      </c>
      <c r="C29" s="11"/>
      <c r="D29" s="11">
        <v>2</v>
      </c>
      <c r="E29" s="43"/>
      <c r="F29" s="43"/>
    </row>
    <row r="30" spans="2:6" ht="36" x14ac:dyDescent="0.25">
      <c r="B30" s="9" t="s">
        <v>47</v>
      </c>
      <c r="C30" s="12"/>
      <c r="D30" s="12">
        <v>3</v>
      </c>
      <c r="E30" s="44"/>
      <c r="F30" s="44"/>
    </row>
    <row r="31" spans="2:6" x14ac:dyDescent="0.25">
      <c r="B31" s="10" t="s">
        <v>7</v>
      </c>
      <c r="C31" s="13"/>
      <c r="D31" s="13">
        <v>3</v>
      </c>
      <c r="E31" s="13">
        <f>IF(E29&gt;D31,D31,E29)</f>
        <v>0</v>
      </c>
      <c r="F31" s="13"/>
    </row>
    <row r="33" spans="2:6" x14ac:dyDescent="0.25">
      <c r="B33" s="25" t="s">
        <v>7</v>
      </c>
      <c r="C33" s="25"/>
      <c r="D33" s="26">
        <f>D10+D16+D21+D26+D31</f>
        <v>24</v>
      </c>
      <c r="E33" s="26">
        <f>E10+E16+E21+E26+E31</f>
        <v>0</v>
      </c>
      <c r="F33" s="25"/>
    </row>
  </sheetData>
  <mergeCells count="9">
    <mergeCell ref="B2:F2"/>
    <mergeCell ref="E29:E30"/>
    <mergeCell ref="F29:F30"/>
    <mergeCell ref="E6:E9"/>
    <mergeCell ref="E13:E15"/>
    <mergeCell ref="F6:F9"/>
    <mergeCell ref="F13:F15"/>
    <mergeCell ref="E19:E20"/>
    <mergeCell ref="F19:F20"/>
  </mergeCells>
  <dataValidations count="4">
    <dataValidation type="decimal" operator="lessThanOrEqual" allowBlank="1" showInputMessage="1" showErrorMessage="1" sqref="E6:E9">
      <formula1>D9</formula1>
    </dataValidation>
    <dataValidation type="decimal" operator="lessThanOrEqual" allowBlank="1" showInputMessage="1" showErrorMessage="1" sqref="E13:E15">
      <formula1>D15</formula1>
    </dataValidation>
    <dataValidation type="decimal" operator="lessThanOrEqual" allowBlank="1" showInputMessage="1" showErrorMessage="1" sqref="E19:E20 E29:E30">
      <formula1>D20</formula1>
    </dataValidation>
    <dataValidation type="decimal" operator="lessThanOrEqual" allowBlank="1" showInputMessage="1" showErrorMessage="1" sqref="E24:E25">
      <formula1>D24</formula1>
    </dataValidation>
  </dataValidations>
  <pageMargins left="0.7" right="0.7" top="0.78740157499999996" bottom="0.78740157499999996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zoomScaleNormal="100" workbookViewId="0">
      <selection activeCell="B2" sqref="B2:F2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1" spans="2:6" ht="13.9" customHeight="1" x14ac:dyDescent="0.25"/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21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36" x14ac:dyDescent="0.25">
      <c r="B5" s="10" t="s">
        <v>22</v>
      </c>
      <c r="C5" s="13" t="s">
        <v>8</v>
      </c>
      <c r="D5" s="10"/>
      <c r="E5" s="10"/>
      <c r="F5" s="10"/>
    </row>
    <row r="6" spans="2:6" s="6" customFormat="1" ht="24" x14ac:dyDescent="0.25">
      <c r="B6" s="17" t="s">
        <v>23</v>
      </c>
      <c r="C6" s="11"/>
      <c r="D6" s="11">
        <v>5</v>
      </c>
      <c r="E6" s="43"/>
      <c r="F6" s="43"/>
    </row>
    <row r="7" spans="2:6" s="6" customFormat="1" ht="60" x14ac:dyDescent="0.25">
      <c r="B7" s="15" t="s">
        <v>24</v>
      </c>
      <c r="C7" s="16"/>
      <c r="D7" s="16">
        <v>7</v>
      </c>
      <c r="E7" s="46"/>
      <c r="F7" s="46"/>
    </row>
    <row r="8" spans="2:6" s="6" customFormat="1" ht="60" x14ac:dyDescent="0.25">
      <c r="B8" s="15" t="s">
        <v>25</v>
      </c>
      <c r="C8" s="16"/>
      <c r="D8" s="16">
        <v>9</v>
      </c>
      <c r="E8" s="46"/>
      <c r="F8" s="46"/>
    </row>
    <row r="9" spans="2:6" s="6" customFormat="1" ht="36" x14ac:dyDescent="0.25">
      <c r="B9" s="9" t="s">
        <v>26</v>
      </c>
      <c r="C9" s="48" t="s">
        <v>8</v>
      </c>
      <c r="D9" s="12">
        <f>IF(C9="nein","entfällt",10)</f>
        <v>10</v>
      </c>
      <c r="E9" s="44"/>
      <c r="F9" s="44"/>
    </row>
    <row r="10" spans="2:6" s="5" customFormat="1" ht="12" x14ac:dyDescent="0.25">
      <c r="B10" s="10" t="s">
        <v>7</v>
      </c>
      <c r="C10" s="13"/>
      <c r="D10" s="13">
        <f>IF(C9="ja",D9,D8)</f>
        <v>10</v>
      </c>
      <c r="E10" s="13">
        <f>IF(E6&gt;D10,D10,E6)</f>
        <v>0</v>
      </c>
      <c r="F10" s="13"/>
    </row>
    <row r="11" spans="2:6" s="6" customFormat="1" ht="12" x14ac:dyDescent="0.25"/>
    <row r="12" spans="2:6" s="6" customFormat="1" ht="36" x14ac:dyDescent="0.25">
      <c r="B12" s="10" t="s">
        <v>96</v>
      </c>
      <c r="C12" s="49" t="s">
        <v>8</v>
      </c>
      <c r="D12" s="10"/>
      <c r="E12" s="10"/>
      <c r="F12" s="50"/>
    </row>
    <row r="13" spans="2:6" s="6" customFormat="1" ht="36" x14ac:dyDescent="0.25">
      <c r="B13" s="8" t="s">
        <v>48</v>
      </c>
      <c r="C13" s="11"/>
      <c r="D13" s="11">
        <v>1</v>
      </c>
      <c r="E13" s="43"/>
      <c r="F13" s="43"/>
    </row>
    <row r="14" spans="2:6" s="6" customFormat="1" ht="36" x14ac:dyDescent="0.25">
      <c r="B14" s="15" t="s">
        <v>49</v>
      </c>
      <c r="C14" s="16"/>
      <c r="D14" s="16">
        <v>3</v>
      </c>
      <c r="E14" s="46"/>
      <c r="F14" s="46"/>
    </row>
    <row r="15" spans="2:6" s="6" customFormat="1" ht="48" x14ac:dyDescent="0.25">
      <c r="B15" s="15" t="s">
        <v>50</v>
      </c>
      <c r="C15" s="16"/>
      <c r="D15" s="16">
        <v>5</v>
      </c>
      <c r="E15" s="46"/>
      <c r="F15" s="46"/>
    </row>
    <row r="16" spans="2:6" s="6" customFormat="1" ht="60" x14ac:dyDescent="0.25">
      <c r="B16" s="15" t="s">
        <v>51</v>
      </c>
      <c r="C16" s="16"/>
      <c r="D16" s="16">
        <v>7</v>
      </c>
      <c r="E16" s="46"/>
      <c r="F16" s="46"/>
    </row>
    <row r="17" spans="2:6" ht="36" x14ac:dyDescent="0.25">
      <c r="B17" s="9" t="s">
        <v>52</v>
      </c>
      <c r="C17" s="12"/>
      <c r="D17" s="12">
        <v>10</v>
      </c>
      <c r="E17" s="44"/>
      <c r="F17" s="44"/>
    </row>
    <row r="18" spans="2:6" x14ac:dyDescent="0.25">
      <c r="B18" s="10" t="s">
        <v>7</v>
      </c>
      <c r="C18" s="13" t="str">
        <f>IF(C12="nein","entfällt","")</f>
        <v/>
      </c>
      <c r="D18" s="13">
        <f>IF(C12="nein",0,10)</f>
        <v>10</v>
      </c>
      <c r="E18" s="13">
        <f>IF(E13&gt;D18,D18,E13)</f>
        <v>0</v>
      </c>
      <c r="F18" s="13"/>
    </row>
    <row r="19" spans="2:6" x14ac:dyDescent="0.25">
      <c r="B19" s="6"/>
      <c r="C19" s="6"/>
      <c r="D19" s="6"/>
      <c r="E19" s="6"/>
      <c r="F19" s="6"/>
    </row>
    <row r="20" spans="2:6" ht="24" x14ac:dyDescent="0.25">
      <c r="B20" s="10" t="s">
        <v>53</v>
      </c>
      <c r="C20" s="13" t="s">
        <v>8</v>
      </c>
      <c r="D20" s="10"/>
      <c r="E20" s="10"/>
      <c r="F20" s="10"/>
    </row>
    <row r="21" spans="2:6" ht="36" x14ac:dyDescent="0.25">
      <c r="B21" s="8" t="s">
        <v>54</v>
      </c>
      <c r="C21" s="11"/>
      <c r="D21" s="11">
        <v>1</v>
      </c>
      <c r="E21" s="43"/>
      <c r="F21" s="43"/>
    </row>
    <row r="22" spans="2:6" ht="36" x14ac:dyDescent="0.25">
      <c r="B22" s="15" t="s">
        <v>55</v>
      </c>
      <c r="C22" s="16"/>
      <c r="D22" s="16">
        <v>2</v>
      </c>
      <c r="E22" s="46"/>
      <c r="F22" s="46"/>
    </row>
    <row r="23" spans="2:6" ht="36" x14ac:dyDescent="0.25">
      <c r="B23" s="15" t="s">
        <v>97</v>
      </c>
      <c r="C23" s="16"/>
      <c r="D23" s="16">
        <v>3</v>
      </c>
      <c r="E23" s="46"/>
      <c r="F23" s="46"/>
    </row>
    <row r="24" spans="2:6" ht="36" x14ac:dyDescent="0.25">
      <c r="B24" s="9" t="s">
        <v>98</v>
      </c>
      <c r="C24" s="16"/>
      <c r="D24" s="12">
        <v>4</v>
      </c>
      <c r="E24" s="44"/>
      <c r="F24" s="44"/>
    </row>
    <row r="25" spans="2:6" ht="36" x14ac:dyDescent="0.25">
      <c r="B25" s="8" t="s">
        <v>56</v>
      </c>
      <c r="C25" s="11"/>
      <c r="D25" s="11">
        <v>0.5</v>
      </c>
      <c r="E25" s="43"/>
      <c r="F25" s="51"/>
    </row>
    <row r="26" spans="2:6" ht="36" x14ac:dyDescent="0.25">
      <c r="B26" s="18" t="s">
        <v>57</v>
      </c>
      <c r="C26" s="19"/>
      <c r="D26" s="19">
        <v>1.5</v>
      </c>
      <c r="E26" s="52"/>
      <c r="F26" s="46"/>
    </row>
    <row r="27" spans="2:6" x14ac:dyDescent="0.25">
      <c r="B27" s="7" t="s">
        <v>59</v>
      </c>
      <c r="C27" s="14"/>
      <c r="D27" s="14">
        <v>0.5</v>
      </c>
      <c r="E27" s="45"/>
      <c r="F27" s="47"/>
    </row>
    <row r="28" spans="2:6" x14ac:dyDescent="0.25">
      <c r="B28" s="7" t="s">
        <v>60</v>
      </c>
      <c r="C28" s="14"/>
      <c r="D28" s="14">
        <v>1</v>
      </c>
      <c r="E28" s="45"/>
      <c r="F28" s="47"/>
    </row>
    <row r="29" spans="2:6" ht="24" x14ac:dyDescent="0.25">
      <c r="B29" s="7" t="s">
        <v>58</v>
      </c>
      <c r="C29" s="14"/>
      <c r="D29" s="14">
        <v>1</v>
      </c>
      <c r="E29" s="45"/>
      <c r="F29" s="47"/>
    </row>
    <row r="30" spans="2:6" ht="36" x14ac:dyDescent="0.25">
      <c r="B30" s="8" t="s">
        <v>61</v>
      </c>
      <c r="C30" s="11"/>
      <c r="D30" s="11">
        <v>0.5</v>
      </c>
      <c r="E30" s="43"/>
      <c r="F30" s="51"/>
    </row>
    <row r="31" spans="2:6" x14ac:dyDescent="0.25">
      <c r="B31" s="18" t="s">
        <v>62</v>
      </c>
      <c r="C31" s="19"/>
      <c r="D31" s="19">
        <v>2</v>
      </c>
      <c r="E31" s="52"/>
      <c r="F31" s="46"/>
    </row>
    <row r="32" spans="2:6" x14ac:dyDescent="0.25">
      <c r="B32" s="10" t="s">
        <v>7</v>
      </c>
      <c r="C32" s="13"/>
      <c r="D32" s="13">
        <v>10</v>
      </c>
      <c r="E32" s="13">
        <f>IF((E21+E25+E27+E28+E29+E30)&gt;D32,D32,(E21+E25+E27+E28+E29+E30))</f>
        <v>0</v>
      </c>
      <c r="F32" s="13"/>
    </row>
    <row r="34" spans="2:6" x14ac:dyDescent="0.25">
      <c r="B34" s="25" t="s">
        <v>7</v>
      </c>
      <c r="C34" s="25"/>
      <c r="D34" s="26">
        <f>D10+D18+D32</f>
        <v>30</v>
      </c>
      <c r="E34" s="26">
        <f>E10+E18+E32</f>
        <v>0</v>
      </c>
      <c r="F34" s="25"/>
    </row>
  </sheetData>
  <mergeCells count="11">
    <mergeCell ref="E21:E24"/>
    <mergeCell ref="F21:F24"/>
    <mergeCell ref="E25:E26"/>
    <mergeCell ref="F25:F26"/>
    <mergeCell ref="E30:E31"/>
    <mergeCell ref="F30:F31"/>
    <mergeCell ref="B2:F2"/>
    <mergeCell ref="E6:E9"/>
    <mergeCell ref="F6:F9"/>
    <mergeCell ref="E13:E17"/>
    <mergeCell ref="F13:F17"/>
  </mergeCells>
  <dataValidations count="4">
    <dataValidation type="decimal" operator="lessThanOrEqual" allowBlank="1" showInputMessage="1" showErrorMessage="1" sqref="E6:E9 E13:E17">
      <formula1>D10</formula1>
    </dataValidation>
    <dataValidation type="decimal" operator="lessThanOrEqual" allowBlank="1" showInputMessage="1" showErrorMessage="1" sqref="E21:E24">
      <formula1>D24</formula1>
    </dataValidation>
    <dataValidation type="decimal" operator="lessThanOrEqual" allowBlank="1" showInputMessage="1" showErrorMessage="1" sqref="E25:E26 E30:E31">
      <formula1>D26</formula1>
    </dataValidation>
    <dataValidation type="decimal" operator="lessThanOrEqual" allowBlank="1" showInputMessage="1" showErrorMessage="1" sqref="E27:E29">
      <formula1>D27</formula1>
    </dataValidation>
  </dataValidations>
  <pageMargins left="0.7" right="0.7" top="0.78740157499999996" bottom="0.78740157499999996" header="0.3" footer="0.3"/>
  <pageSetup paperSize="9" scale="93" fitToHeight="0" orientation="portrait" r:id="rId1"/>
  <rowBreaks count="1" manualBreakCount="1">
    <brk id="19" min="1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Hilfsblatt!$B$4:$B$5</xm:f>
          </x14:formula1>
          <xm:sqref>C9 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"/>
  <sheetViews>
    <sheetView workbookViewId="0">
      <selection activeCell="B2" sqref="B2:F2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64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36" x14ac:dyDescent="0.25">
      <c r="B5" s="10" t="s">
        <v>63</v>
      </c>
      <c r="C5" s="13" t="s">
        <v>8</v>
      </c>
      <c r="D5" s="10"/>
      <c r="E5" s="10"/>
      <c r="F5" s="10"/>
    </row>
    <row r="6" spans="2:6" s="6" customFormat="1" ht="36" x14ac:dyDescent="0.25">
      <c r="B6" s="17" t="s">
        <v>65</v>
      </c>
      <c r="C6" s="16"/>
      <c r="D6" s="32">
        <v>3</v>
      </c>
      <c r="E6" s="43"/>
      <c r="F6" s="43"/>
    </row>
    <row r="7" spans="2:6" s="6" customFormat="1" ht="12" x14ac:dyDescent="0.25">
      <c r="B7" s="9" t="s">
        <v>66</v>
      </c>
      <c r="C7" s="16"/>
      <c r="D7" s="33">
        <v>1</v>
      </c>
      <c r="E7" s="44"/>
      <c r="F7" s="44"/>
    </row>
    <row r="8" spans="2:6" s="5" customFormat="1" ht="12" x14ac:dyDescent="0.25">
      <c r="B8" s="10" t="s">
        <v>7</v>
      </c>
      <c r="C8" s="13"/>
      <c r="D8" s="31">
        <v>3</v>
      </c>
      <c r="E8" s="13">
        <f>IF(E6&gt;D8,D8,E6)</f>
        <v>0</v>
      </c>
      <c r="F8" s="13"/>
    </row>
    <row r="9" spans="2:6" s="6" customFormat="1" ht="12" x14ac:dyDescent="0.25"/>
    <row r="10" spans="2:6" x14ac:dyDescent="0.25">
      <c r="B10" s="25" t="s">
        <v>7</v>
      </c>
      <c r="C10" s="25"/>
      <c r="D10" s="26">
        <f>D8</f>
        <v>3</v>
      </c>
      <c r="E10" s="26">
        <f>E8</f>
        <v>0</v>
      </c>
      <c r="F10" s="25"/>
    </row>
  </sheetData>
  <mergeCells count="3">
    <mergeCell ref="E6:E7"/>
    <mergeCell ref="F6:F7"/>
    <mergeCell ref="B2:F2"/>
  </mergeCells>
  <dataValidations count="1">
    <dataValidation type="decimal" operator="lessThanOrEqual" allowBlank="1" showInputMessage="1" showErrorMessage="1" sqref="E6:E7">
      <formula1>D6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Hilfsblatt!$B$4:$B$5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1"/>
  <sheetViews>
    <sheetView zoomScale="85" zoomScaleNormal="85" workbookViewId="0">
      <selection activeCell="B2" sqref="B2:F2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25.5" x14ac:dyDescent="0.25">
      <c r="B4" s="3" t="s">
        <v>27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ht="24" x14ac:dyDescent="0.25">
      <c r="B5" s="10" t="s">
        <v>67</v>
      </c>
      <c r="C5" s="13" t="s">
        <v>8</v>
      </c>
      <c r="D5" s="10"/>
      <c r="E5" s="10"/>
      <c r="F5" s="10"/>
    </row>
    <row r="6" spans="2:6" ht="36" x14ac:dyDescent="0.25">
      <c r="B6" s="8" t="s">
        <v>68</v>
      </c>
      <c r="C6" s="11"/>
      <c r="D6" s="11">
        <v>0.5</v>
      </c>
      <c r="E6" s="43"/>
      <c r="F6" s="43"/>
    </row>
    <row r="7" spans="2:6" ht="60" x14ac:dyDescent="0.25">
      <c r="B7" s="15" t="s">
        <v>69</v>
      </c>
      <c r="C7" s="16"/>
      <c r="D7" s="16">
        <v>3</v>
      </c>
      <c r="E7" s="46"/>
      <c r="F7" s="46"/>
    </row>
    <row r="8" spans="2:6" ht="36" x14ac:dyDescent="0.25">
      <c r="B8" s="9" t="s">
        <v>70</v>
      </c>
      <c r="C8" s="16"/>
      <c r="D8" s="12">
        <v>4</v>
      </c>
      <c r="E8" s="44"/>
      <c r="F8" s="44"/>
    </row>
    <row r="9" spans="2:6" ht="24" x14ac:dyDescent="0.25">
      <c r="B9" s="8" t="s">
        <v>71</v>
      </c>
      <c r="C9" s="11"/>
      <c r="D9" s="11">
        <v>0.5</v>
      </c>
      <c r="E9" s="43"/>
      <c r="F9" s="51"/>
    </row>
    <row r="10" spans="2:6" ht="24" x14ac:dyDescent="0.25">
      <c r="B10" s="22" t="s">
        <v>72</v>
      </c>
      <c r="C10" s="23"/>
      <c r="D10" s="23">
        <v>1</v>
      </c>
      <c r="E10" s="52"/>
      <c r="F10" s="46"/>
    </row>
    <row r="11" spans="2:6" ht="48" x14ac:dyDescent="0.25">
      <c r="B11" s="15" t="s">
        <v>73</v>
      </c>
      <c r="C11" s="16"/>
      <c r="D11" s="16">
        <v>3</v>
      </c>
      <c r="E11" s="52"/>
      <c r="F11" s="46"/>
    </row>
    <row r="12" spans="2:6" ht="48" x14ac:dyDescent="0.25">
      <c r="B12" s="18" t="s">
        <v>74</v>
      </c>
      <c r="C12" s="19"/>
      <c r="D12" s="19">
        <v>4</v>
      </c>
      <c r="E12" s="52"/>
      <c r="F12" s="46"/>
    </row>
    <row r="13" spans="2:6" ht="48" x14ac:dyDescent="0.25">
      <c r="B13" s="7" t="s">
        <v>75</v>
      </c>
      <c r="C13" s="14"/>
      <c r="D13" s="14">
        <v>1</v>
      </c>
      <c r="E13" s="45"/>
      <c r="F13" s="47"/>
    </row>
    <row r="14" spans="2:6" x14ac:dyDescent="0.25">
      <c r="B14" s="7" t="s">
        <v>76</v>
      </c>
      <c r="C14" s="14"/>
      <c r="D14" s="14">
        <v>2</v>
      </c>
      <c r="E14" s="45"/>
      <c r="F14" s="47"/>
    </row>
    <row r="15" spans="2:6" ht="36" x14ac:dyDescent="0.25">
      <c r="B15" s="7" t="s">
        <v>77</v>
      </c>
      <c r="C15" s="14"/>
      <c r="D15" s="14">
        <v>1</v>
      </c>
      <c r="E15" s="45"/>
      <c r="F15" s="47"/>
    </row>
    <row r="16" spans="2:6" ht="48" x14ac:dyDescent="0.25">
      <c r="B16" s="8" t="s">
        <v>78</v>
      </c>
      <c r="C16" s="11"/>
      <c r="D16" s="11">
        <v>1</v>
      </c>
      <c r="E16" s="45"/>
      <c r="F16" s="53"/>
    </row>
    <row r="17" spans="2:6" x14ac:dyDescent="0.25">
      <c r="B17" s="10" t="s">
        <v>7</v>
      </c>
      <c r="C17" s="13"/>
      <c r="D17" s="13">
        <v>13</v>
      </c>
      <c r="E17" s="13">
        <f>IF((E6+E9+E13+E14+E15+E16)&gt;D17,D17,(E6+E9+E13+E14+E15+E16))</f>
        <v>0</v>
      </c>
      <c r="F17" s="13"/>
    </row>
    <row r="18" spans="2:6" x14ac:dyDescent="0.25">
      <c r="B18" s="20"/>
      <c r="C18" s="21"/>
      <c r="D18" s="21"/>
      <c r="E18" s="21"/>
      <c r="F18" s="21"/>
    </row>
    <row r="19" spans="2:6" s="5" customFormat="1" ht="36" x14ac:dyDescent="0.25">
      <c r="B19" s="10" t="s">
        <v>28</v>
      </c>
      <c r="C19" s="49" t="s">
        <v>8</v>
      </c>
      <c r="D19" s="10"/>
      <c r="E19" s="10"/>
      <c r="F19" s="50"/>
    </row>
    <row r="20" spans="2:6" s="6" customFormat="1" ht="24" x14ac:dyDescent="0.25">
      <c r="B20" s="17" t="s">
        <v>29</v>
      </c>
      <c r="C20" s="11"/>
      <c r="D20" s="11">
        <v>1</v>
      </c>
      <c r="E20" s="43"/>
      <c r="F20" s="43"/>
    </row>
    <row r="21" spans="2:6" s="6" customFormat="1" ht="12" x14ac:dyDescent="0.25">
      <c r="B21" s="15" t="s">
        <v>30</v>
      </c>
      <c r="C21" s="16"/>
      <c r="D21" s="16">
        <v>5</v>
      </c>
      <c r="E21" s="54"/>
      <c r="F21" s="44"/>
    </row>
    <row r="22" spans="2:6" s="5" customFormat="1" ht="12" x14ac:dyDescent="0.25">
      <c r="B22" s="10" t="s">
        <v>7</v>
      </c>
      <c r="C22" s="13" t="str">
        <f>IF(C19="nein","entfällt","")</f>
        <v/>
      </c>
      <c r="D22" s="13">
        <f>IF(C19="nein",0,5)</f>
        <v>5</v>
      </c>
      <c r="E22" s="13">
        <f>IF(E20&gt;D22,D22,E20)</f>
        <v>0</v>
      </c>
      <c r="F22" s="13"/>
    </row>
    <row r="23" spans="2:6" s="6" customFormat="1" ht="12" x14ac:dyDescent="0.25"/>
    <row r="24" spans="2:6" s="6" customFormat="1" ht="36" x14ac:dyDescent="0.25">
      <c r="B24" s="10" t="s">
        <v>31</v>
      </c>
      <c r="C24" s="49" t="s">
        <v>8</v>
      </c>
      <c r="D24" s="10"/>
      <c r="E24" s="10"/>
      <c r="F24" s="10"/>
    </row>
    <row r="25" spans="2:6" s="6" customFormat="1" ht="24" x14ac:dyDescent="0.25">
      <c r="B25" s="17" t="s">
        <v>29</v>
      </c>
      <c r="C25" s="11"/>
      <c r="D25" s="11">
        <v>1</v>
      </c>
      <c r="E25" s="43"/>
      <c r="F25" s="43"/>
    </row>
    <row r="26" spans="2:6" s="6" customFormat="1" ht="12" x14ac:dyDescent="0.25">
      <c r="B26" s="15" t="s">
        <v>30</v>
      </c>
      <c r="C26" s="12"/>
      <c r="D26" s="12">
        <v>5</v>
      </c>
      <c r="E26" s="54"/>
      <c r="F26" s="44"/>
    </row>
    <row r="27" spans="2:6" s="6" customFormat="1" ht="12" x14ac:dyDescent="0.25">
      <c r="B27" s="10" t="s">
        <v>7</v>
      </c>
      <c r="C27" s="13" t="str">
        <f>IF(C24="nein","entfällt","")</f>
        <v/>
      </c>
      <c r="D27" s="13">
        <f>IF(C24="nein",0,5)</f>
        <v>5</v>
      </c>
      <c r="E27" s="13">
        <f>IF(E25&gt;D27,D27,E25)</f>
        <v>0</v>
      </c>
      <c r="F27" s="13"/>
    </row>
    <row r="28" spans="2:6" s="6" customFormat="1" ht="12" x14ac:dyDescent="0.25"/>
    <row r="29" spans="2:6" s="6" customFormat="1" ht="12" x14ac:dyDescent="0.25">
      <c r="B29" s="25" t="s">
        <v>7</v>
      </c>
      <c r="C29" s="25"/>
      <c r="D29" s="26">
        <f>D17+D22+D27</f>
        <v>23</v>
      </c>
      <c r="E29" s="26">
        <f>E17+E22+E27</f>
        <v>0</v>
      </c>
      <c r="F29" s="25"/>
    </row>
    <row r="30" spans="2:6" s="6" customFormat="1" ht="12" x14ac:dyDescent="0.25"/>
    <row r="31" spans="2:6" s="6" customFormat="1" ht="12" x14ac:dyDescent="0.25"/>
  </sheetData>
  <mergeCells count="9">
    <mergeCell ref="B2:F2"/>
    <mergeCell ref="E20:E21"/>
    <mergeCell ref="E25:E26"/>
    <mergeCell ref="E6:E8"/>
    <mergeCell ref="F6:F8"/>
    <mergeCell ref="E9:E12"/>
    <mergeCell ref="F9:F12"/>
    <mergeCell ref="F20:F21"/>
    <mergeCell ref="F25:F26"/>
  </mergeCells>
  <dataValidations count="4">
    <dataValidation type="decimal" operator="lessThanOrEqual" allowBlank="1" showInputMessage="1" showErrorMessage="1" sqref="E6:E8">
      <formula1>D8</formula1>
    </dataValidation>
    <dataValidation type="decimal" operator="lessThanOrEqual" allowBlank="1" showInputMessage="1" showErrorMessage="1" sqref="E9:E12">
      <formula1>D12</formula1>
    </dataValidation>
    <dataValidation type="decimal" operator="lessThanOrEqual" allowBlank="1" showInputMessage="1" showErrorMessage="1" sqref="E13:E16">
      <formula1>D13</formula1>
    </dataValidation>
    <dataValidation type="decimal" operator="lessThanOrEqual" allowBlank="1" showInputMessage="1" showErrorMessage="1" sqref="E20 E25">
      <formula1>D21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Hilfsblatt!$B$4:$B$5</xm:f>
          </x14:formula1>
          <xm:sqref>C24 C19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workbookViewId="0">
      <selection activeCell="B2" sqref="B2:F2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79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6" customFormat="1" ht="36" x14ac:dyDescent="0.25">
      <c r="B5" s="10" t="s">
        <v>80</v>
      </c>
      <c r="C5" s="13" t="s">
        <v>8</v>
      </c>
      <c r="D5" s="10"/>
      <c r="E5" s="10"/>
      <c r="F5" s="10"/>
    </row>
    <row r="6" spans="2:6" s="6" customFormat="1" ht="48" x14ac:dyDescent="0.25">
      <c r="B6" s="17" t="s">
        <v>81</v>
      </c>
      <c r="C6" s="11"/>
      <c r="D6" s="11">
        <v>1</v>
      </c>
      <c r="E6" s="43"/>
      <c r="F6" s="43"/>
    </row>
    <row r="7" spans="2:6" s="6" customFormat="1" ht="36" x14ac:dyDescent="0.25">
      <c r="B7" s="15" t="s">
        <v>82</v>
      </c>
      <c r="C7" s="12"/>
      <c r="D7" s="12">
        <v>3</v>
      </c>
      <c r="E7" s="46"/>
      <c r="F7" s="44"/>
    </row>
    <row r="8" spans="2:6" s="6" customFormat="1" ht="12" x14ac:dyDescent="0.25">
      <c r="B8" s="10" t="s">
        <v>7</v>
      </c>
      <c r="C8" s="13"/>
      <c r="D8" s="13">
        <v>3</v>
      </c>
      <c r="E8" s="13">
        <f>IF(E6&gt;D8,D8,E6)</f>
        <v>0</v>
      </c>
      <c r="F8" s="13"/>
    </row>
    <row r="9" spans="2:6" s="6" customFormat="1" ht="12" x14ac:dyDescent="0.25"/>
    <row r="10" spans="2:6" s="5" customFormat="1" ht="36" x14ac:dyDescent="0.25">
      <c r="B10" s="10" t="s">
        <v>85</v>
      </c>
      <c r="C10" s="13" t="s">
        <v>8</v>
      </c>
      <c r="D10" s="10"/>
      <c r="E10" s="10"/>
      <c r="F10" s="50"/>
    </row>
    <row r="11" spans="2:6" s="6" customFormat="1" ht="48" x14ac:dyDescent="0.25">
      <c r="B11" s="17" t="s">
        <v>83</v>
      </c>
      <c r="C11" s="11"/>
      <c r="D11" s="11">
        <v>1</v>
      </c>
      <c r="E11" s="43"/>
      <c r="F11" s="43"/>
    </row>
    <row r="12" spans="2:6" s="6" customFormat="1" ht="36" x14ac:dyDescent="0.25">
      <c r="B12" s="9" t="s">
        <v>84</v>
      </c>
      <c r="C12" s="16"/>
      <c r="D12" s="16">
        <v>3</v>
      </c>
      <c r="E12" s="46"/>
      <c r="F12" s="44"/>
    </row>
    <row r="13" spans="2:6" s="5" customFormat="1" ht="12" x14ac:dyDescent="0.25">
      <c r="B13" s="10" t="s">
        <v>7</v>
      </c>
      <c r="C13" s="13" t="str">
        <f>IF(C10="nein","entfällt","")</f>
        <v/>
      </c>
      <c r="D13" s="13">
        <v>3</v>
      </c>
      <c r="E13" s="13">
        <f>IF(E11&gt;D13,D13,E11)</f>
        <v>0</v>
      </c>
      <c r="F13" s="13"/>
    </row>
    <row r="14" spans="2:6" s="6" customFormat="1" ht="12" x14ac:dyDescent="0.25"/>
    <row r="15" spans="2:6" s="6" customFormat="1" ht="12" x14ac:dyDescent="0.25">
      <c r="B15" s="25" t="s">
        <v>7</v>
      </c>
      <c r="C15" s="25"/>
      <c r="D15" s="26">
        <f>D8+D13</f>
        <v>6</v>
      </c>
      <c r="E15" s="26">
        <f>E8+E13</f>
        <v>0</v>
      </c>
      <c r="F15" s="25"/>
    </row>
    <row r="16" spans="2:6" s="6" customFormat="1" ht="12" x14ac:dyDescent="0.25"/>
    <row r="17" s="6" customFormat="1" ht="12" x14ac:dyDescent="0.25"/>
  </sheetData>
  <mergeCells count="5">
    <mergeCell ref="E11:E12"/>
    <mergeCell ref="E6:E7"/>
    <mergeCell ref="F6:F7"/>
    <mergeCell ref="F11:F12"/>
    <mergeCell ref="B2:F2"/>
  </mergeCells>
  <dataValidations count="1">
    <dataValidation type="decimal" operator="lessThanOrEqual" allowBlank="1" showInputMessage="1" showErrorMessage="1" sqref="E6:E7 E11:E12">
      <formula1>D7</formula1>
    </dataValidation>
  </dataValidations>
  <pageMargins left="0.7" right="0.7" top="0.78740157499999996" bottom="0.78740157499999996" header="0.3" footer="0.3"/>
  <pageSetup paperSize="9"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3"/>
  <sheetViews>
    <sheetView workbookViewId="0">
      <selection activeCell="F25" sqref="F25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5" width="11.5703125" style="1"/>
    <col min="6" max="6" width="26" style="1" customWidth="1"/>
    <col min="7" max="16384" width="11.5703125" style="1"/>
  </cols>
  <sheetData>
    <row r="2" spans="2:6" ht="13.9" customHeight="1" x14ac:dyDescent="0.25">
      <c r="B2" s="39" t="s">
        <v>102</v>
      </c>
      <c r="C2" s="40"/>
      <c r="D2" s="40"/>
      <c r="E2" s="40"/>
      <c r="F2" s="41"/>
    </row>
    <row r="3" spans="2:6" ht="13.9" customHeight="1" x14ac:dyDescent="0.25"/>
    <row r="4" spans="2:6" s="2" customFormat="1" ht="73.900000000000006" customHeight="1" x14ac:dyDescent="0.25">
      <c r="B4" s="3" t="s">
        <v>86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36" x14ac:dyDescent="0.25">
      <c r="B5" s="10" t="s">
        <v>87</v>
      </c>
      <c r="C5" s="49" t="s">
        <v>8</v>
      </c>
      <c r="D5" s="10"/>
      <c r="E5" s="10"/>
      <c r="F5" s="50"/>
    </row>
    <row r="6" spans="2:6" s="6" customFormat="1" ht="24" x14ac:dyDescent="0.25">
      <c r="B6" s="17" t="s">
        <v>88</v>
      </c>
      <c r="C6" s="24"/>
      <c r="D6" s="24">
        <v>1</v>
      </c>
      <c r="E6" s="43"/>
      <c r="F6" s="43"/>
    </row>
    <row r="7" spans="2:6" s="6" customFormat="1" ht="36" x14ac:dyDescent="0.25">
      <c r="B7" s="15" t="s">
        <v>89</v>
      </c>
      <c r="C7" s="16"/>
      <c r="D7" s="16">
        <v>2</v>
      </c>
      <c r="E7" s="52"/>
      <c r="F7" s="52"/>
    </row>
    <row r="8" spans="2:6" s="6" customFormat="1" ht="12" x14ac:dyDescent="0.25">
      <c r="B8" s="9" t="s">
        <v>90</v>
      </c>
      <c r="C8" s="16"/>
      <c r="D8" s="30">
        <v>4</v>
      </c>
      <c r="E8" s="46"/>
      <c r="F8" s="44"/>
    </row>
    <row r="9" spans="2:6" s="5" customFormat="1" ht="12" x14ac:dyDescent="0.25">
      <c r="B9" s="10" t="s">
        <v>7</v>
      </c>
      <c r="C9" s="13" t="str">
        <f>IF(C5="nein","entfällt","")</f>
        <v/>
      </c>
      <c r="D9" s="31">
        <f>IF(C5="nein",0,4)</f>
        <v>4</v>
      </c>
      <c r="E9" s="13">
        <f>IF(E6&gt;D9,D9,E6)</f>
        <v>0</v>
      </c>
      <c r="F9" s="13"/>
    </row>
    <row r="10" spans="2:6" s="6" customFormat="1" ht="12" x14ac:dyDescent="0.25"/>
    <row r="11" spans="2:6" s="6" customFormat="1" ht="12" x14ac:dyDescent="0.25">
      <c r="B11" s="25" t="s">
        <v>7</v>
      </c>
      <c r="C11" s="25"/>
      <c r="D11" s="26">
        <f>D9</f>
        <v>4</v>
      </c>
      <c r="E11" s="26">
        <f>E9</f>
        <v>0</v>
      </c>
      <c r="F11" s="25"/>
    </row>
    <row r="12" spans="2:6" s="6" customFormat="1" ht="12" x14ac:dyDescent="0.25"/>
    <row r="13" spans="2:6" s="6" customFormat="1" ht="12" x14ac:dyDescent="0.25"/>
  </sheetData>
  <mergeCells count="3">
    <mergeCell ref="E6:E8"/>
    <mergeCell ref="F6:F8"/>
    <mergeCell ref="B2:F2"/>
  </mergeCells>
  <dataValidations count="1">
    <dataValidation type="decimal" operator="lessThanOrEqual" allowBlank="1" showInputMessage="1" showErrorMessage="1" sqref="E6:E8">
      <formula1>D8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Hilfsblatt!$B$4:$B$5</xm:f>
          </x14:formula1>
          <xm:sqref>C5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workbookViewId="0">
      <selection activeCell="C17" sqref="C17"/>
    </sheetView>
  </sheetViews>
  <sheetFormatPr baseColWidth="10" defaultColWidth="11.5703125" defaultRowHeight="15" x14ac:dyDescent="0.25"/>
  <cols>
    <col min="1" max="1" width="2.28515625" style="1" customWidth="1"/>
    <col min="2" max="2" width="33.7109375" style="1" customWidth="1"/>
    <col min="3" max="4" width="11.5703125" style="1"/>
    <col min="5" max="5" width="26" style="1" customWidth="1"/>
    <col min="6" max="8" width="11.5703125" style="1"/>
    <col min="9" max="9" width="24.140625" style="1" customWidth="1"/>
    <col min="10" max="10" width="23.7109375" style="1" customWidth="1"/>
    <col min="11" max="16384" width="11.5703125" style="1"/>
  </cols>
  <sheetData>
    <row r="1" spans="2:5" ht="13.9" customHeight="1" x14ac:dyDescent="0.25"/>
    <row r="2" spans="2:5" ht="13.9" customHeight="1" x14ac:dyDescent="0.25">
      <c r="B2" s="39" t="s">
        <v>102</v>
      </c>
      <c r="C2" s="40"/>
      <c r="D2" s="40"/>
      <c r="E2" s="42"/>
    </row>
    <row r="3" spans="2:5" ht="13.9" customHeight="1" x14ac:dyDescent="0.25"/>
    <row r="4" spans="2:5" s="2" customFormat="1" ht="73.900000000000006" customHeight="1" x14ac:dyDescent="0.25">
      <c r="B4" s="3" t="s">
        <v>91</v>
      </c>
      <c r="C4" s="4" t="s">
        <v>1</v>
      </c>
      <c r="D4" s="4" t="s">
        <v>2</v>
      </c>
      <c r="E4" s="4" t="s">
        <v>3</v>
      </c>
    </row>
    <row r="5" spans="2:5" s="5" customFormat="1" ht="24" x14ac:dyDescent="0.25">
      <c r="B5" s="7" t="str">
        <f>'1 Automation'!B4</f>
        <v>1. Umsetzungsmöglichkeiten für künftige Steuerungskonzepte</v>
      </c>
      <c r="C5" s="14">
        <f>'1 Automation'!D24</f>
        <v>10</v>
      </c>
      <c r="D5" s="14">
        <f>'1 Automation'!E24</f>
        <v>0</v>
      </c>
      <c r="E5" s="55"/>
    </row>
    <row r="6" spans="2:5" s="6" customFormat="1" ht="24" x14ac:dyDescent="0.25">
      <c r="B6" s="7" t="str">
        <f>'2 Platzreserven'!B4</f>
        <v>2. Zugänglichkeit und Platzreserven in den Technikzentralen</v>
      </c>
      <c r="C6" s="14">
        <f>'2 Platzreserven'!D33</f>
        <v>24</v>
      </c>
      <c r="D6" s="14">
        <f>'2 Platzreserven'!E33</f>
        <v>0</v>
      </c>
      <c r="E6" s="50"/>
    </row>
    <row r="7" spans="2:5" s="6" customFormat="1" ht="12" x14ac:dyDescent="0.25">
      <c r="B7" s="7" t="str">
        <f>'3 Leitungen'!B4</f>
        <v>3. Anpassung von Leitungstrassen</v>
      </c>
      <c r="C7" s="14">
        <f>'3 Leitungen'!D34</f>
        <v>30</v>
      </c>
      <c r="D7" s="14">
        <f>'3 Leitungen'!E34</f>
        <v>0</v>
      </c>
      <c r="E7" s="50"/>
    </row>
    <row r="8" spans="2:5" s="6" customFormat="1" ht="12" x14ac:dyDescent="0.25">
      <c r="B8" s="7" t="str">
        <f>'4 Sanitär'!B4</f>
        <v>4. Anpassung von Sanitärinstallationen</v>
      </c>
      <c r="C8" s="14">
        <f>'4 Sanitär'!D10</f>
        <v>3</v>
      </c>
      <c r="D8" s="14">
        <f>'4 Sanitär'!E10</f>
        <v>0</v>
      </c>
      <c r="E8" s="50"/>
    </row>
    <row r="9" spans="2:5" s="6" customFormat="1" ht="24" x14ac:dyDescent="0.25">
      <c r="B9" s="7" t="str">
        <f>'5 Flex'!B4</f>
        <v>5. Flexibilität von Lüftung, Kühlung und Heizung</v>
      </c>
      <c r="C9" s="14">
        <f>'5 Flex'!D29</f>
        <v>23</v>
      </c>
      <c r="D9" s="14">
        <f>'5 Flex'!E29</f>
        <v>0</v>
      </c>
      <c r="E9" s="50"/>
    </row>
    <row r="10" spans="2:5" ht="48" x14ac:dyDescent="0.25">
      <c r="B10" s="7" t="str">
        <f>'6 Niedertemp'!B4</f>
        <v>6. Umstieg auf Niedertemperaturheizung bzw. Hochtemperaturkühlung zur Verbesserung des Einsatzes weiterer Energieträger</v>
      </c>
      <c r="C10" s="14">
        <f>'6 Niedertemp'!D15</f>
        <v>6</v>
      </c>
      <c r="D10" s="14">
        <f>'6 Niedertemp'!E15</f>
        <v>0</v>
      </c>
      <c r="E10" s="50"/>
    </row>
    <row r="11" spans="2:5" x14ac:dyDescent="0.25">
      <c r="B11" s="7" t="str">
        <f>'7 Aufzug'!B4</f>
        <v>7. Aufzugsanlage</v>
      </c>
      <c r="C11" s="14">
        <f>'7 Aufzug'!D11</f>
        <v>4</v>
      </c>
      <c r="D11" s="14">
        <f>'7 Aufzug'!E11</f>
        <v>0</v>
      </c>
      <c r="E11" s="50"/>
    </row>
    <row r="12" spans="2:5" x14ac:dyDescent="0.25">
      <c r="B12" s="10" t="s">
        <v>7</v>
      </c>
      <c r="C12" s="13">
        <f>SUM(C5:C11)</f>
        <v>100</v>
      </c>
      <c r="D12" s="27">
        <f>SUM(D5:D11)</f>
        <v>0</v>
      </c>
      <c r="E12" s="50"/>
    </row>
    <row r="13" spans="2:5" ht="36" x14ac:dyDescent="0.25">
      <c r="B13" s="36" t="s">
        <v>100</v>
      </c>
      <c r="C13" s="31"/>
      <c r="D13" s="37">
        <f>D12/C12*100</f>
        <v>0</v>
      </c>
      <c r="E13" s="38"/>
    </row>
    <row r="14" spans="2:5" ht="36" x14ac:dyDescent="0.25">
      <c r="B14" s="25" t="s">
        <v>101</v>
      </c>
      <c r="C14" s="26"/>
      <c r="D14" s="28">
        <f>IF(D13&lt;10,0,((65*(D13-10)/90)+10))</f>
        <v>0</v>
      </c>
      <c r="E14" s="29"/>
    </row>
  </sheetData>
  <mergeCells count="1">
    <mergeCell ref="B2:E2"/>
  </mergeCells>
  <pageMargins left="0.7" right="0.7" top="0.78740157499999996" bottom="0.78740157499999996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>
      <selection activeCell="C7" sqref="C7"/>
    </sheetView>
  </sheetViews>
  <sheetFormatPr baseColWidth="10" defaultRowHeight="15" x14ac:dyDescent="0.25"/>
  <sheetData>
    <row r="3" spans="2:2" x14ac:dyDescent="0.25">
      <c r="B3" t="s">
        <v>0</v>
      </c>
    </row>
    <row r="4" spans="2:2" x14ac:dyDescent="0.25">
      <c r="B4" t="s">
        <v>8</v>
      </c>
    </row>
    <row r="5" spans="2:2" x14ac:dyDescent="0.25">
      <c r="B5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1 Automation</vt:lpstr>
      <vt:lpstr>2 Platzreserven</vt:lpstr>
      <vt:lpstr>3 Leitungen</vt:lpstr>
      <vt:lpstr>4 Sanitär</vt:lpstr>
      <vt:lpstr>5 Flex</vt:lpstr>
      <vt:lpstr>6 Niedertemp</vt:lpstr>
      <vt:lpstr>7 Aufzug</vt:lpstr>
      <vt:lpstr>Gesamtergebnis</vt:lpstr>
      <vt:lpstr>Hilfsblatt</vt:lpstr>
      <vt:lpstr>'1 Automation'!Druckbereich</vt:lpstr>
      <vt:lpstr>'2 Platzreserven'!Druckbereich</vt:lpstr>
      <vt:lpstr>'3 Leitungen'!Druckbereich</vt:lpstr>
      <vt:lpstr>'4 Sanitär'!Druckbereich</vt:lpstr>
      <vt:lpstr>'5 Flex'!Druckbereich</vt:lpstr>
      <vt:lpstr>'6 Niedertemp'!Druckbereich</vt:lpstr>
      <vt:lpstr>'7 Aufzug'!Druckbereich</vt:lpstr>
      <vt:lpstr>Gesamtergebnis!Druckbereich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leckel</dc:creator>
  <cp:lastModifiedBy>Welsch, Merten</cp:lastModifiedBy>
  <cp:lastPrinted>2018-09-10T06:55:25Z</cp:lastPrinted>
  <dcterms:created xsi:type="dcterms:W3CDTF">2018-08-15T11:46:38Z</dcterms:created>
  <dcterms:modified xsi:type="dcterms:W3CDTF">2021-01-11T17:20:41Z</dcterms:modified>
</cp:coreProperties>
</file>