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urea\daten\01_Projekte\02_laufende Projekte\1037_V_TGA Steckbriefe\01_TGA-Steckbriefe\Tools\"/>
    </mc:Choice>
  </mc:AlternateContent>
  <xr:revisionPtr revIDLastSave="0" documentId="13_ncr:1_{8EE9B8F8-3CFD-4554-83E1-3D87873F6AD4}" xr6:coauthVersionLast="40" xr6:coauthVersionMax="40" xr10:uidLastSave="{00000000-0000-0000-0000-000000000000}"/>
  <bookViews>
    <workbookView xWindow="6192" yWindow="24" windowWidth="16404" windowHeight="8532" xr2:uid="{00000000-000D-0000-FFFF-FFFF00000000}"/>
  </bookViews>
  <sheets>
    <sheet name="1 Sanitär" sheetId="1" r:id="rId1"/>
    <sheet name="2 Wärme" sheetId="4" r:id="rId2"/>
    <sheet name="3 Lüftung" sheetId="5" r:id="rId3"/>
    <sheet name="4 Kälte" sheetId="7" r:id="rId4"/>
    <sheet name="5 Elektro" sheetId="6" r:id="rId5"/>
    <sheet name="6 MSR" sheetId="8" r:id="rId6"/>
    <sheet name="Gesamtergebnis" sheetId="10" r:id="rId7"/>
    <sheet name="Hilfsblatt" sheetId="3" state="hidden" r:id="rId8"/>
  </sheets>
  <definedNames>
    <definedName name="_xlnm.Print_Area" localSheetId="0">'1 Sanitär'!$B$2:$F$54</definedName>
    <definedName name="_xlnm.Print_Area" localSheetId="1">'2 Wärme'!$B$2:$F$49</definedName>
    <definedName name="_xlnm.Print_Area" localSheetId="2">'3 Lüftung'!$B$2:$F$92</definedName>
    <definedName name="_xlnm.Print_Area" localSheetId="3">'4 Kälte'!$B$2:$F$65</definedName>
    <definedName name="_xlnm.Print_Area" localSheetId="4">'5 Elektro'!$B$2:$F$25</definedName>
    <definedName name="_xlnm.Print_Area" localSheetId="5">'6 MSR'!$B$2:$F$41</definedName>
    <definedName name="_xlnm.Print_Area" localSheetId="6">Gesamtergebnis!$B$2:$G$11</definedName>
  </definedNames>
  <calcPr calcId="181029"/>
</workbook>
</file>

<file path=xl/calcChain.xml><?xml version="1.0" encoding="utf-8"?>
<calcChain xmlns="http://schemas.openxmlformats.org/spreadsheetml/2006/main">
  <c r="D12" i="8" l="1"/>
  <c r="E26" i="5" l="1"/>
  <c r="E20" i="5"/>
  <c r="E39" i="8"/>
  <c r="E30" i="8"/>
  <c r="E23" i="8"/>
  <c r="E18" i="8"/>
  <c r="D9" i="8"/>
  <c r="D8" i="8"/>
  <c r="D7" i="8"/>
  <c r="D6" i="8"/>
  <c r="E23" i="6"/>
  <c r="E17" i="6"/>
  <c r="E10" i="6"/>
  <c r="E63" i="7"/>
  <c r="E57" i="7"/>
  <c r="E52" i="7"/>
  <c r="E46" i="7"/>
  <c r="E39" i="7"/>
  <c r="E10" i="7"/>
  <c r="E16" i="7"/>
  <c r="E30" i="7"/>
  <c r="E90" i="5"/>
  <c r="E84" i="5"/>
  <c r="E78" i="5"/>
  <c r="E72" i="5"/>
  <c r="E66" i="5"/>
  <c r="E60" i="5"/>
  <c r="E54" i="5"/>
  <c r="E49" i="5"/>
  <c r="E43" i="5"/>
  <c r="E37" i="5"/>
  <c r="E31" i="5"/>
  <c r="E47" i="4"/>
  <c r="E41" i="4"/>
  <c r="E36" i="4"/>
  <c r="E29" i="4"/>
  <c r="E15" i="4"/>
  <c r="E9" i="4"/>
  <c r="D46" i="4"/>
  <c r="E10" i="1"/>
  <c r="D35" i="8" l="1"/>
  <c r="E35" i="8" s="1"/>
  <c r="C35" i="8"/>
  <c r="E12" i="8"/>
  <c r="E41" i="8" l="1"/>
  <c r="D41" i="8"/>
  <c r="E25" i="6"/>
  <c r="D25" i="6"/>
  <c r="D21" i="7"/>
  <c r="E21" i="7" s="1"/>
  <c r="C21" i="7"/>
  <c r="D92" i="5"/>
  <c r="C26" i="5"/>
  <c r="C20" i="5"/>
  <c r="C13" i="5"/>
  <c r="D26" i="5"/>
  <c r="D20" i="5"/>
  <c r="D13" i="5"/>
  <c r="E13" i="5" s="1"/>
  <c r="C7" i="5"/>
  <c r="F7" i="5" s="1"/>
  <c r="D47" i="4"/>
  <c r="D20" i="4"/>
  <c r="E20" i="4" s="1"/>
  <c r="C20" i="4"/>
  <c r="D52" i="1"/>
  <c r="E52" i="1" s="1"/>
  <c r="C52" i="1"/>
  <c r="D40" i="1"/>
  <c r="E40" i="1" s="1"/>
  <c r="C40" i="1"/>
  <c r="D34" i="1"/>
  <c r="E34" i="1" s="1"/>
  <c r="C34" i="1"/>
  <c r="D28" i="1"/>
  <c r="C28" i="1"/>
  <c r="D22" i="1"/>
  <c r="E22" i="1" s="1"/>
  <c r="C22" i="1"/>
  <c r="D16" i="1"/>
  <c r="E16" i="1" s="1"/>
  <c r="C16" i="1"/>
  <c r="B2" i="8"/>
  <c r="B2" i="6"/>
  <c r="B2" i="7"/>
  <c r="B2" i="5"/>
  <c r="B2" i="4"/>
  <c r="B2" i="1"/>
  <c r="D65" i="7" l="1"/>
  <c r="E65" i="7"/>
  <c r="D54" i="1"/>
  <c r="D49" i="4"/>
  <c r="E28" i="1"/>
  <c r="E7" i="5"/>
  <c r="E92" i="5" s="1"/>
  <c r="D8" i="10" l="1"/>
  <c r="E49" i="4"/>
  <c r="E45" i="1"/>
  <c r="E54" i="1" s="1"/>
  <c r="B10" i="10"/>
  <c r="B9" i="10"/>
  <c r="B8" i="10"/>
  <c r="B7" i="10"/>
  <c r="B6" i="10"/>
  <c r="C8" i="10"/>
  <c r="C6" i="10"/>
  <c r="C5" i="10"/>
  <c r="B5" i="10"/>
  <c r="C10" i="10"/>
  <c r="E8" i="10" l="1"/>
  <c r="D10" i="10"/>
  <c r="E10" i="10" s="1"/>
  <c r="C9" i="10"/>
  <c r="D9" i="10"/>
  <c r="E9" i="10" l="1"/>
  <c r="D6" i="10"/>
  <c r="E6" i="10" s="1"/>
  <c r="D5" i="10"/>
  <c r="E5" i="10" l="1"/>
  <c r="C7" i="10"/>
  <c r="D7" i="10"/>
  <c r="E7" i="10" l="1"/>
  <c r="E11" i="10" s="1"/>
</calcChain>
</file>

<file path=xl/sharedStrings.xml><?xml version="1.0" encoding="utf-8"?>
<sst xmlns="http://schemas.openxmlformats.org/spreadsheetml/2006/main" count="339" uniqueCount="194">
  <si>
    <t>Relevanz</t>
  </si>
  <si>
    <t>Maximale Punktzahl</t>
  </si>
  <si>
    <t>Erreichte Punktzahl</t>
  </si>
  <si>
    <t>Kommentar</t>
  </si>
  <si>
    <t>Gesamt</t>
  </si>
  <si>
    <t>ja</t>
  </si>
  <si>
    <t>nein</t>
  </si>
  <si>
    <t>Gesamtbewertung</t>
  </si>
  <si>
    <t>4.1.7 Systemqualität der Technischen Gebäudeausrüstung</t>
  </si>
  <si>
    <t>1. Sanitäranlagen</t>
  </si>
  <si>
    <t>1.1.1 Ist eine Ableitung der über Rückstauebene anfallenden Abwässer in natürlichem
Gefälle möglich und sind die Zentralen sinnfällig zur Gefällenutzung angeordnet?</t>
  </si>
  <si>
    <t>Aufgrund der Lage der Zentralen kann das Abwasser nicht in natürlichem Gefälle abgeführt werden, es sind deshalb Pumpstationen vorhanden.
ODER</t>
  </si>
  <si>
    <t>In den Laboren sind die Abwässer in die unter der Decke verlegten Abwasserleitungen
zu pumpen. Die weitere Ableitung erfolgt in natürlichem Gefälle zu den Zentralen oder zur Vorflut.
ODER</t>
  </si>
  <si>
    <r>
      <rPr>
        <u/>
        <sz val="9"/>
        <color theme="1"/>
        <rFont val="Calibri"/>
        <family val="2"/>
        <scheme val="minor"/>
      </rPr>
      <t>Im Wesentlichen</t>
    </r>
    <r>
      <rPr>
        <sz val="9"/>
        <color theme="1"/>
        <rFont val="Calibri"/>
        <family val="2"/>
        <scheme val="minor"/>
      </rPr>
      <t xml:space="preserve"> können alle über Rückstauebene anfallenden Abwässer
den Zentralen oder der Vorflut zugeführt werden. Hebeanlagen sind nur
an einzelnen Strängen erforderlich.
ODER</t>
    </r>
  </si>
  <si>
    <r>
      <rPr>
        <u/>
        <sz val="9"/>
        <color theme="1"/>
        <rFont val="Calibri"/>
        <family val="2"/>
        <scheme val="minor"/>
      </rPr>
      <t>Sämtliche</t>
    </r>
    <r>
      <rPr>
        <sz val="9"/>
        <color theme="1"/>
        <rFont val="Calibri"/>
        <family val="2"/>
        <scheme val="minor"/>
      </rPr>
      <t xml:space="preserve"> über Rückstauebene anfallenden Abwässer können in natürlichem
Gefälle den Abwasserzentralen oder der Vorflut direkt zugeführt
werden.</t>
    </r>
  </si>
  <si>
    <t>1.1.2 Abwasseraufbereitung</t>
  </si>
  <si>
    <t>Ein Konzept für eine Abwasseraufbereitung liegt vor.</t>
  </si>
  <si>
    <t>Der Nachweis auf die Bedarfsauslegung liegt vor.</t>
  </si>
  <si>
    <t>Der Nachweis für die Wirtschaftlichkeit des gewählten Verfahrens liegt
vor.</t>
  </si>
  <si>
    <t>1.2.1 Netztrennung</t>
  </si>
  <si>
    <t>Um optimale Sicherheit zu gewährleisten, ist die Betriebswasserversorgung für die Labors über einen freien Auslauf mit Zwischenbehälter und Druckerhöhungsanlage ausgestattet.</t>
  </si>
  <si>
    <t>Die Druckerhöhungsanlage hat eine stufenlose Leistungsregelung.</t>
  </si>
  <si>
    <t>Der Anschluss der Betriebswasserversorgung der Labors erfolgt über einen Rohrtrenner gemäß einschlägigen Vorschriften.
ODER:</t>
  </si>
  <si>
    <t>1.2.2 Netzstruktur - Verteilung</t>
  </si>
  <si>
    <t>1.2.2 Netzstruktur - Dimensionierung</t>
  </si>
  <si>
    <t>Die Dimensionierung erfolgte nach Anzahl der Zapfstellen entsprechend der Norm.
ODER</t>
  </si>
  <si>
    <r>
      <t>Es besteht eine einfache</t>
    </r>
    <r>
      <rPr>
        <u/>
        <sz val="9"/>
        <color theme="1"/>
        <rFont val="Calibri"/>
        <family val="2"/>
        <scheme val="minor"/>
      </rPr>
      <t xml:space="preserve"> Strang</t>
    </r>
    <r>
      <rPr>
        <sz val="9"/>
        <color theme="1"/>
        <rFont val="Calibri"/>
        <family val="2"/>
        <scheme val="minor"/>
      </rPr>
      <t>verteilung, an die die Labore über einen gemeinsamen Schacht angeschlossen sind.
ODER</t>
    </r>
  </si>
  <si>
    <r>
      <t xml:space="preserve">Es besteht je Laborebene eine </t>
    </r>
    <r>
      <rPr>
        <u/>
        <sz val="9"/>
        <color theme="1"/>
        <rFont val="Calibri"/>
        <family val="2"/>
        <scheme val="minor"/>
      </rPr>
      <t>Ring</t>
    </r>
    <r>
      <rPr>
        <sz val="9"/>
        <color theme="1"/>
        <rFont val="Calibri"/>
        <family val="2"/>
        <scheme val="minor"/>
      </rPr>
      <t xml:space="preserve">verteilung, die aus </t>
    </r>
    <r>
      <rPr>
        <u/>
        <sz val="9"/>
        <color theme="1"/>
        <rFont val="Calibri"/>
        <family val="2"/>
        <scheme val="minor"/>
      </rPr>
      <t>einem</t>
    </r>
    <r>
      <rPr>
        <sz val="9"/>
        <color theme="1"/>
        <rFont val="Calibri"/>
        <family val="2"/>
        <scheme val="minor"/>
      </rPr>
      <t xml:space="preserve"> Zentralschacht gespeist wird.
ODER</t>
    </r>
  </si>
  <si>
    <r>
      <t xml:space="preserve">Es besteht je Laborebene eine </t>
    </r>
    <r>
      <rPr>
        <u/>
        <sz val="9"/>
        <color theme="1"/>
        <rFont val="Calibri"/>
        <family val="2"/>
        <scheme val="minor"/>
      </rPr>
      <t>Ring</t>
    </r>
    <r>
      <rPr>
        <sz val="9"/>
        <color theme="1"/>
        <rFont val="Calibri"/>
        <family val="2"/>
        <scheme val="minor"/>
      </rPr>
      <t xml:space="preserve">verteilung, die aus </t>
    </r>
    <r>
      <rPr>
        <u/>
        <sz val="9"/>
        <color theme="1"/>
        <rFont val="Calibri"/>
        <family val="2"/>
        <scheme val="minor"/>
      </rPr>
      <t>zwei oder mehreren</t>
    </r>
    <r>
      <rPr>
        <sz val="9"/>
        <color theme="1"/>
        <rFont val="Calibri"/>
        <family val="2"/>
        <scheme val="minor"/>
      </rPr>
      <t xml:space="preserve"> Zentralschächten gespeist wird.
ODER
Oder es werden Einzelschächte über einen zentralen Ring gespeist.</t>
    </r>
  </si>
  <si>
    <r>
      <t xml:space="preserve">Die Dimensionierung erfolgte nach Anzahl der Zapfstellen entsprechend der Norm </t>
    </r>
    <r>
      <rPr>
        <u/>
        <sz val="9"/>
        <color theme="1"/>
        <rFont val="Calibri"/>
        <family val="2"/>
        <scheme val="minor"/>
      </rPr>
      <t>unter Ansatz eines zusätzlichen Gleichzeitigkeitsfaktors</t>
    </r>
    <r>
      <rPr>
        <sz val="9"/>
        <color theme="1"/>
        <rFont val="Calibri"/>
        <family val="2"/>
        <scheme val="minor"/>
      </rPr>
      <t>.
ODER</t>
    </r>
  </si>
  <si>
    <r>
      <t xml:space="preserve">Die Dimensionierung erfolgte unter Annahme eines </t>
    </r>
    <r>
      <rPr>
        <u/>
        <sz val="9"/>
        <color theme="1"/>
        <rFont val="Calibri"/>
        <family val="2"/>
        <scheme val="minor"/>
      </rPr>
      <t>realen Gebrauchsszenarios</t>
    </r>
    <r>
      <rPr>
        <sz val="9"/>
        <color theme="1"/>
        <rFont val="Calibri"/>
        <family val="2"/>
        <scheme val="minor"/>
      </rPr>
      <t xml:space="preserve"> unter Berücksichtigung der erforderlichen Mindestmengen. Ein rechnerischer Nachweis liegt vor.</t>
    </r>
  </si>
  <si>
    <t>1.2.4 Laborwarmwasserbereitung</t>
  </si>
  <si>
    <r>
      <t xml:space="preserve">Die Laborwarmwasserversorgung erfolgt </t>
    </r>
    <r>
      <rPr>
        <u/>
        <sz val="9"/>
        <color theme="1"/>
        <rFont val="Calibri"/>
        <family val="2"/>
        <scheme val="minor"/>
      </rPr>
      <t>zentral</t>
    </r>
    <r>
      <rPr>
        <sz val="9"/>
        <color theme="1"/>
        <rFont val="Calibri"/>
        <family val="2"/>
        <scheme val="minor"/>
      </rPr>
      <t xml:space="preserve">. Es ist eine </t>
    </r>
    <r>
      <rPr>
        <u/>
        <sz val="9"/>
        <color theme="1"/>
        <rFont val="Calibri"/>
        <family val="2"/>
        <scheme val="minor"/>
      </rPr>
      <t>Zirkulation</t>
    </r>
    <r>
      <rPr>
        <sz val="9"/>
        <color theme="1"/>
        <rFont val="Calibri"/>
        <family val="2"/>
        <scheme val="minor"/>
      </rPr>
      <t xml:space="preserve"> vorhanden.
ODER</t>
    </r>
  </si>
  <si>
    <r>
      <t xml:space="preserve">Die Laborwarmwasserversorgung erfolgt </t>
    </r>
    <r>
      <rPr>
        <u/>
        <sz val="9"/>
        <color theme="1"/>
        <rFont val="Calibri"/>
        <family val="2"/>
        <scheme val="minor"/>
      </rPr>
      <t>zentral</t>
    </r>
    <r>
      <rPr>
        <sz val="9"/>
        <color theme="1"/>
        <rFont val="Calibri"/>
        <family val="2"/>
        <scheme val="minor"/>
      </rPr>
      <t xml:space="preserve">. Es ist aufgrund einer vorliegenden Wirtschaftlichkeitsberechnung eine </t>
    </r>
    <r>
      <rPr>
        <u/>
        <sz val="9"/>
        <color theme="1"/>
        <rFont val="Calibri"/>
        <family val="2"/>
        <scheme val="minor"/>
      </rPr>
      <t>Begleitheizung</t>
    </r>
    <r>
      <rPr>
        <sz val="9"/>
        <color theme="1"/>
        <rFont val="Calibri"/>
        <family val="2"/>
        <scheme val="minor"/>
      </rPr>
      <t xml:space="preserve"> vorhanden.
ODER</t>
    </r>
  </si>
  <si>
    <r>
      <t xml:space="preserve">Die Laborwarmwasserversorgung erfolgt </t>
    </r>
    <r>
      <rPr>
        <u/>
        <sz val="9"/>
        <color theme="1"/>
        <rFont val="Calibri"/>
        <family val="2"/>
        <scheme val="minor"/>
      </rPr>
      <t>dezentral.</t>
    </r>
    <r>
      <rPr>
        <sz val="9"/>
        <color theme="1"/>
        <rFont val="Calibri"/>
        <family val="2"/>
        <scheme val="minor"/>
      </rPr>
      <t xml:space="preserve">
ODER
Die Laborwarmwasserversorgung erfolgt </t>
    </r>
    <r>
      <rPr>
        <u/>
        <sz val="9"/>
        <color theme="1"/>
        <rFont val="Calibri"/>
        <family val="2"/>
        <scheme val="minor"/>
      </rPr>
      <t>zentral</t>
    </r>
    <r>
      <rPr>
        <sz val="9"/>
        <color theme="1"/>
        <rFont val="Calibri"/>
        <family val="2"/>
        <scheme val="minor"/>
      </rPr>
      <t>, wobei über die Wirtschaftlichkeitsberechnung
nachgewiesen wurde, dass eine zentrale Laborwarmwasserversorgung sowohl wirtschaftlicher als auch energetisch günstiger
ist als eine dezentrale.</t>
    </r>
  </si>
  <si>
    <t>1.2.5 Wärmedämmung der Leitungen</t>
  </si>
  <si>
    <t>Die Wärmedämmung ist gemäß der geltenden EnEV ausgeführt.</t>
  </si>
  <si>
    <t>Durchgängige Dämmung aller Armaturen, Abgänge, Absperreinrichtungen
etc.</t>
  </si>
  <si>
    <t>Durchgängige Dämmung aller Armaturen, Abgänge, Absperreinrichtungen etc.</t>
  </si>
  <si>
    <t>1.3 Laborwarmwasser</t>
  </si>
  <si>
    <t>Der Endenergiebedarf der Warmwasserbereitung entsprechend 1.2.4 beträgt (einschließlich Verlusten und Pumpenleistung bei zentraler Bereitung)
gemäß rechnerischem Nachweis aus der Dimensionierung … kWh/m²NGF.
ODER</t>
  </si>
  <si>
    <t>Der Endenergiebedarf des installierten Systems gemäß rechnerischem Nachweis liegt &lt; 15% unter dem Referenzwert.
ODER</t>
  </si>
  <si>
    <t>Der Endenergiebedarf des installierten Systems gemäß rechnerischem Nachweis liegt 15% - 20% unter dem Referenzwert.
ODER</t>
  </si>
  <si>
    <t>Der Endenergiebedarf des installierten Systems gemäß rechnerischem Nachweis liegt &gt; 20% unter dem Referenzwert.</t>
  </si>
  <si>
    <t>2. Wärmeversorgung</t>
  </si>
  <si>
    <t>2.1.1 Energiequellen</t>
  </si>
  <si>
    <t>Es steht eine Energiequelle zur Verfügung.
ODER</t>
  </si>
  <si>
    <t>BEI BEZUG VON FERNWÄRME: Es besteht eine Fernwärmeversorgung über eine Ringleitung mit zwei Einspeisungen und zwei Wärmetauschern im Gebäude (Fernwärmeübergabestation).
ODER</t>
  </si>
  <si>
    <t>Es stehen mindestens zwei unabhängige Energiequellen für die technisch
notwendige Versorgung zur Verfügung.</t>
  </si>
  <si>
    <t>2.1.2 Wärmeerzeuger</t>
  </si>
  <si>
    <t>Keine Redundanz
ODER</t>
  </si>
  <si>
    <t>Mehrere Erzeuger (2xn/2)
ODER</t>
  </si>
  <si>
    <t>Mehrere Erzeuger (n+1)</t>
  </si>
  <si>
    <t>2.2 Verknüpfung mit Prozessenergie</t>
  </si>
  <si>
    <t>Keine Verknüpfung der Wärmeversorgung mit der Prozessenergieversorgung.
ODER</t>
  </si>
  <si>
    <t>Zur Steigerung der Energieeffizienz ist die Wärmeversorgung mit der Prozessenergieversorgung verknüpft.</t>
  </si>
  <si>
    <t>2.3 Wärmeverteilung</t>
  </si>
  <si>
    <r>
      <t>Für die Gebäudeheizung und RLT ist jeweils eine</t>
    </r>
    <r>
      <rPr>
        <u/>
        <sz val="9"/>
        <color theme="1"/>
        <rFont val="Calibri"/>
        <family val="2"/>
        <scheme val="minor"/>
      </rPr>
      <t xml:space="preserve"> einfache Strangverteilung</t>
    </r>
    <r>
      <rPr>
        <sz val="9"/>
        <color theme="1"/>
        <rFont val="Calibri"/>
        <family val="2"/>
        <scheme val="minor"/>
      </rPr>
      <t xml:space="preserve"> vorhanden.
ODER</t>
    </r>
  </si>
  <si>
    <r>
      <t xml:space="preserve">Für die Gebäudeheizung ist eine </t>
    </r>
    <r>
      <rPr>
        <u/>
        <sz val="9"/>
        <color theme="1"/>
        <rFont val="Calibri"/>
        <family val="2"/>
        <scheme val="minor"/>
      </rPr>
      <t>zonenweise Versorgungsstruktur</t>
    </r>
    <r>
      <rPr>
        <sz val="9"/>
        <color theme="1"/>
        <rFont val="Calibri"/>
        <family val="2"/>
        <scheme val="minor"/>
      </rPr>
      <t xml:space="preserve"> vorhanden, die eine der Nutzung angepasste Betriebsweise ermöglicht (z.B. zonenweise reduzierter Betrieb und ähnliches).</t>
    </r>
  </si>
  <si>
    <r>
      <rPr>
        <u/>
        <sz val="9"/>
        <color theme="1"/>
        <rFont val="Calibri"/>
        <family val="2"/>
        <scheme val="minor"/>
      </rPr>
      <t>Strangweise</t>
    </r>
    <r>
      <rPr>
        <sz val="9"/>
        <color theme="1"/>
        <rFont val="Calibri"/>
        <family val="2"/>
        <scheme val="minor"/>
      </rPr>
      <t xml:space="preserve"> Absperrung ist möglich.
ODER</t>
    </r>
  </si>
  <si>
    <r>
      <rPr>
        <u/>
        <sz val="9"/>
        <color theme="1"/>
        <rFont val="Calibri"/>
        <family val="2"/>
        <scheme val="minor"/>
      </rPr>
      <t>Zonen- und strangweise</t>
    </r>
    <r>
      <rPr>
        <sz val="9"/>
        <color theme="1"/>
        <rFont val="Calibri"/>
        <family val="2"/>
        <scheme val="minor"/>
      </rPr>
      <t xml:space="preserve"> Absperrung ist möglich.</t>
    </r>
  </si>
  <si>
    <t>Die RLT Anlagen haben ein eigenes Verteilsystem.
ODER</t>
  </si>
  <si>
    <r>
      <rPr>
        <sz val="9"/>
        <color theme="1"/>
        <rFont val="Calibri"/>
        <family val="2"/>
        <scheme val="minor"/>
      </rPr>
      <t xml:space="preserve">Die RLT Anlagen haben eigene Verteilsysteme für Zentralanlagen </t>
    </r>
    <r>
      <rPr>
        <u/>
        <sz val="9"/>
        <color theme="1"/>
        <rFont val="Calibri"/>
        <family val="2"/>
        <scheme val="minor"/>
      </rPr>
      <t>und
örtliche Nachwärmer.</t>
    </r>
  </si>
  <si>
    <t>2.4 Temperaturniveau</t>
  </si>
  <si>
    <t>Das Wärmeversorgungssystem ist mit mindestens 55°C Vorlauftemperatur
ausgelegt.
ODER</t>
  </si>
  <si>
    <t>Um den Einsatz regenerativer Energien zu verbessern, sind sämtliche
Wärmeversorgungssysteme für Vorlauftemperaturen von 50 bis &lt; 55°C
ausgelegt.
ODER</t>
  </si>
  <si>
    <t>Um den Einsatz regenerativer Energien zu verbessern, sind sämtliche
Wärmeversorgungssysteme für Vorlauftemperaturen von 45 bis &lt; 50°C
ausgelegt.
ODER</t>
  </si>
  <si>
    <t>Um den Einsatz regenerativer Energien zu verbessern, sind sämtliche
Wärmeversorgungssysteme für Vorlauftemperaturen von &lt; 45°C ausgelegt.</t>
  </si>
  <si>
    <t>2.5 Wärmedämmung der Leitungen</t>
  </si>
  <si>
    <t>2.6 Regelung</t>
  </si>
  <si>
    <t>Die Regelung der örtlichen Heizflächen ist mit der Raumtemperaturregelung
der – soweit vorhanden –Umluftkühler verknüpft.</t>
  </si>
  <si>
    <r>
      <t xml:space="preserve">Es ist für die Raumheizung eine zonenweise außentemperaturabhängige Regelung vorhanden </t>
    </r>
    <r>
      <rPr>
        <u/>
        <sz val="9"/>
        <color theme="1"/>
        <rFont val="Calibri"/>
        <family val="2"/>
        <scheme val="minor"/>
      </rPr>
      <t>mit örtlichen Thermostatventilen</t>
    </r>
    <r>
      <rPr>
        <sz val="9"/>
        <color theme="1"/>
        <rFont val="Calibri"/>
        <family val="2"/>
        <scheme val="minor"/>
      </rPr>
      <t>.
ODER</t>
    </r>
  </si>
  <si>
    <r>
      <t xml:space="preserve">Es ist für die Raumheizung eine zonenweise außentemperaturabhängige Regelung vorhanden.
Die Regelung der örtlichen Heizflächen ist mit der </t>
    </r>
    <r>
      <rPr>
        <u/>
        <sz val="9"/>
        <color theme="1"/>
        <rFont val="Calibri"/>
        <family val="2"/>
        <scheme val="minor"/>
      </rPr>
      <t xml:space="preserve">Raumtemperaturregelung der RLT-Anlage </t>
    </r>
    <r>
      <rPr>
        <sz val="9"/>
        <color theme="1"/>
        <rFont val="Calibri"/>
        <family val="2"/>
        <scheme val="minor"/>
      </rPr>
      <t>verknüpft.</t>
    </r>
  </si>
  <si>
    <t>3. Lufttechnische Anlagen</t>
  </si>
  <si>
    <r>
      <t xml:space="preserve">Die RLT-Anlagen für die Labors wurden durchgängig mit einer Mindestabluftmenge
von 25 m³/(h · m²) ausgelegt. Ein angepasstes Nutzungskonzept liegt </t>
    </r>
    <r>
      <rPr>
        <u/>
        <sz val="9"/>
        <color theme="1"/>
        <rFont val="Calibri"/>
        <family val="2"/>
        <scheme val="minor"/>
      </rPr>
      <t>nicht</t>
    </r>
    <r>
      <rPr>
        <sz val="9"/>
        <color theme="1"/>
        <rFont val="Calibri"/>
        <family val="2"/>
        <scheme val="minor"/>
      </rPr>
      <t xml:space="preserve"> vor.
ODER</t>
    </r>
  </si>
  <si>
    <t>Anteil an den Laboren in %</t>
  </si>
  <si>
    <t>3.0.2 Reinräume</t>
  </si>
  <si>
    <r>
      <t xml:space="preserve">Die Anlagen wurden entsprechend </t>
    </r>
    <r>
      <rPr>
        <u/>
        <sz val="9"/>
        <color theme="1"/>
        <rFont val="Calibri"/>
        <family val="2"/>
        <scheme val="minor"/>
      </rPr>
      <t>GMP Berater oder entsprechenden Richtlinien</t>
    </r>
    <r>
      <rPr>
        <sz val="9"/>
        <color theme="1"/>
        <rFont val="Calibri"/>
        <family val="2"/>
        <scheme val="minor"/>
      </rPr>
      <t>, z.B. VDI 2083-2, ausgelegt.
ODER</t>
    </r>
  </si>
  <si>
    <r>
      <t xml:space="preserve">Die Anlagen wurden </t>
    </r>
    <r>
      <rPr>
        <u/>
        <sz val="9"/>
        <color theme="1"/>
        <rFont val="Calibri"/>
        <family val="2"/>
        <scheme val="minor"/>
      </rPr>
      <t>entsprechend kundenspezifischer Erfahrungsprofile</t>
    </r>
    <r>
      <rPr>
        <sz val="9"/>
        <color theme="1"/>
        <rFont val="Calibri"/>
        <family val="2"/>
        <scheme val="minor"/>
      </rPr>
      <t xml:space="preserve">
ausgelegt. Ein abgesenkter Betrieb der Anlagen ist möglich. Der Nachweis der Reinraumklasse liegt vor.
ODER</t>
    </r>
  </si>
  <si>
    <r>
      <t>Die RLT-Anlagen für die Labors sind auf mindestens 25 m³/(h · m²) ausgelegt.
Die für den Betrieb erforderlichen Luftmengen wurden aufgrund einer</t>
    </r>
    <r>
      <rPr>
        <u/>
        <sz val="9"/>
        <color theme="1"/>
        <rFont val="Calibri"/>
        <family val="2"/>
        <scheme val="minor"/>
      </rPr>
      <t xml:space="preserve"> detaillierten Nutzungsbetrachtung</t>
    </r>
    <r>
      <rPr>
        <sz val="9"/>
        <color theme="1"/>
        <rFont val="Calibri"/>
        <family val="2"/>
        <scheme val="minor"/>
      </rPr>
      <t xml:space="preserve"> und einer Gefährdungsanalyse ermittelt. Die hierzu erforderlichen Nachweise liegen vor.</t>
    </r>
  </si>
  <si>
    <r>
      <t xml:space="preserve">Die Anlagen wurden </t>
    </r>
    <r>
      <rPr>
        <u/>
        <sz val="9"/>
        <color theme="1"/>
        <rFont val="Calibri"/>
        <family val="2"/>
        <scheme val="minor"/>
      </rPr>
      <t>entsprechend kundenspezifischer Erfahrungsprofile</t>
    </r>
    <r>
      <rPr>
        <sz val="9"/>
        <color theme="1"/>
        <rFont val="Calibri"/>
        <family val="2"/>
        <scheme val="minor"/>
      </rPr>
      <t xml:space="preserve">
ausgelegt.
Ein abgesenkter Betrieb der Anlagen ist möglich.
Der Nachweis der Reinraumklasse liegt vor.
</t>
    </r>
    <r>
      <rPr>
        <u/>
        <sz val="9"/>
        <color theme="1"/>
        <rFont val="Calibri"/>
        <family val="2"/>
        <scheme val="minor"/>
      </rPr>
      <t>Durch örtliche Zusatzaggregate lässt sich die Reinraumklasse in kritischen
Bereichen erhöhen.</t>
    </r>
  </si>
  <si>
    <t>3.0.3 Tierräume</t>
  </si>
  <si>
    <r>
      <t xml:space="preserve">Die Anlagen wurden entsprechend </t>
    </r>
    <r>
      <rPr>
        <u/>
        <sz val="9"/>
        <color theme="1"/>
        <rFont val="Calibri"/>
        <family val="2"/>
        <scheme val="minor"/>
      </rPr>
      <t>GV Solas</t>
    </r>
    <r>
      <rPr>
        <sz val="9"/>
        <color theme="1"/>
        <rFont val="Calibri"/>
        <family val="2"/>
        <scheme val="minor"/>
      </rPr>
      <t xml:space="preserve"> oder entsprechenden – auch nutzerseitigen - Richtlinien ausgelegt.
ODER</t>
    </r>
  </si>
  <si>
    <r>
      <t xml:space="preserve">Die Anlagen wurden entsprechend einer </t>
    </r>
    <r>
      <rPr>
        <u/>
        <sz val="9"/>
        <color theme="1"/>
        <rFont val="Calibri"/>
        <family val="2"/>
        <scheme val="minor"/>
      </rPr>
      <t>detaillierten Last- und Schadstoffanalyse</t>
    </r>
    <r>
      <rPr>
        <sz val="9"/>
        <color theme="1"/>
        <rFont val="Calibri"/>
        <family val="2"/>
        <scheme val="minor"/>
      </rPr>
      <t xml:space="preserve">
aufgrund detaillierter Belegungsszenarien ausgelegt. Die entsprechenden
Nachweise liegen vor.</t>
    </r>
  </si>
  <si>
    <t>3.0 Spezifische Luftmenge Laborbereich</t>
  </si>
  <si>
    <t>3.1 Anlagen Konzeption</t>
  </si>
  <si>
    <r>
      <t>Die Anlagen sind</t>
    </r>
    <r>
      <rPr>
        <u/>
        <sz val="9"/>
        <color theme="1"/>
        <rFont val="Calibri"/>
        <family val="2"/>
        <scheme val="minor"/>
      </rPr>
      <t xml:space="preserve"> nicht</t>
    </r>
    <r>
      <rPr>
        <sz val="9"/>
        <color theme="1"/>
        <rFont val="Calibri"/>
        <family val="2"/>
        <scheme val="minor"/>
      </rPr>
      <t xml:space="preserve"> nach den jeweiligen Anforderungen der einzelnen Nutzungsbereiche differenziert.
ODER</t>
    </r>
  </si>
  <si>
    <t>Die Konzeption der Luftaufbereitung für die einzelnen Nutzungsbereiche ist nach den jeweiligen Anforderungen differenziert.</t>
  </si>
  <si>
    <t>3.2.1 Redundanz Zuluft</t>
  </si>
  <si>
    <t>3.2.1 Redundanz Abluft</t>
  </si>
  <si>
    <t>3.3 Kanalnetz</t>
  </si>
  <si>
    <r>
      <t>Für die Luftverteilung ist eine</t>
    </r>
    <r>
      <rPr>
        <u/>
        <sz val="9"/>
        <color theme="1"/>
        <rFont val="Calibri"/>
        <family val="2"/>
        <scheme val="minor"/>
      </rPr>
      <t xml:space="preserve"> einfache Strangverteilung </t>
    </r>
    <r>
      <rPr>
        <sz val="9"/>
        <color theme="1"/>
        <rFont val="Calibri"/>
        <family val="2"/>
        <scheme val="minor"/>
      </rPr>
      <t>vorhanden. Die
Dimensionierung ist nach den berechneten Luftmengen erfolgt.
ODER</t>
    </r>
  </si>
  <si>
    <r>
      <t xml:space="preserve">Es ist eine Luftverteilung nach dem </t>
    </r>
    <r>
      <rPr>
        <u/>
        <sz val="9"/>
        <color theme="1"/>
        <rFont val="Calibri"/>
        <family val="2"/>
        <scheme val="minor"/>
      </rPr>
      <t>Sammelschienenprinzip</t>
    </r>
    <r>
      <rPr>
        <sz val="9"/>
        <color theme="1"/>
        <rFont val="Calibri"/>
        <family val="2"/>
        <scheme val="minor"/>
      </rPr>
      <t xml:space="preserve"> erfolgt. Die
Sammelschiene wird von einem </t>
    </r>
    <r>
      <rPr>
        <u/>
        <sz val="9"/>
        <color theme="1"/>
        <rFont val="Calibri"/>
        <family val="2"/>
        <scheme val="minor"/>
      </rPr>
      <t>Zentralschacht</t>
    </r>
    <r>
      <rPr>
        <sz val="9"/>
        <color theme="1"/>
        <rFont val="Calibri"/>
        <family val="2"/>
        <scheme val="minor"/>
      </rPr>
      <t xml:space="preserve"> eingespeist.
ODER</t>
    </r>
  </si>
  <si>
    <r>
      <t xml:space="preserve">Es ist eine Luftverteilung nach dem </t>
    </r>
    <r>
      <rPr>
        <u/>
        <sz val="9"/>
        <color theme="1"/>
        <rFont val="Calibri"/>
        <family val="2"/>
        <scheme val="minor"/>
      </rPr>
      <t>Sammelschienenprinzip</t>
    </r>
    <r>
      <rPr>
        <sz val="9"/>
        <color theme="1"/>
        <rFont val="Calibri"/>
        <family val="2"/>
        <scheme val="minor"/>
      </rPr>
      <t xml:space="preserve"> erfolgt. Die
Sammelschiene wird </t>
    </r>
    <r>
      <rPr>
        <u/>
        <sz val="9"/>
        <color theme="1"/>
        <rFont val="Calibri"/>
        <family val="2"/>
        <scheme val="minor"/>
      </rPr>
      <t xml:space="preserve">an zwei oder mehr Stellen aus Steigschächten </t>
    </r>
    <r>
      <rPr>
        <sz val="9"/>
        <color theme="1"/>
        <rFont val="Calibri"/>
        <family val="2"/>
        <scheme val="minor"/>
      </rPr>
      <t>gespeist.
Durch die Struktur des Netzes ist gewährleistet, dass sich betriebsbedingte
Luftmengenreduzierungen in eine Senkung der Druckverluste des Kanalsystems
optimal umsetzen lässt.</t>
    </r>
  </si>
  <si>
    <t>3.4 Einzelabsaugungen</t>
  </si>
  <si>
    <t>Sämtliche Punkt-u. Schrankabsaugungen sind an die zentrale Abluftanlage angeschlossen.
ODER</t>
  </si>
  <si>
    <t>Schrankabsaugungen haben eine eigene Abluftanlage (24h Abluft).</t>
  </si>
  <si>
    <t>3.5 Luftverteilung</t>
  </si>
  <si>
    <t>Die Luftverteilung in den Labors wurde entsprechend der Nutzung und
unter Berücksichtigung der Luftmengen festgelegt: Die Luftauslässe sind auf Grundlage von Herstellerdaten dimensioniert.
ODER</t>
  </si>
  <si>
    <r>
      <t>Die Luftverteilung in den Labors wurde</t>
    </r>
    <r>
      <rPr>
        <u/>
        <sz val="9"/>
        <color theme="1"/>
        <rFont val="Calibri"/>
        <family val="2"/>
        <scheme val="minor"/>
      </rPr>
      <t xml:space="preserve"> durch eine Simulation</t>
    </r>
    <r>
      <rPr>
        <sz val="9"/>
        <color theme="1"/>
        <rFont val="Calibri"/>
        <family val="2"/>
        <scheme val="minor"/>
      </rPr>
      <t xml:space="preserve">, entsprechend der Nutzung und unter Berücksichtigung der Luftmengen ermittelt: Die Luftauslässe sind auf Grundlage von Herstellerdaten dimensioniert.
</t>
    </r>
    <r>
      <rPr>
        <u/>
        <sz val="9"/>
        <color theme="1"/>
        <rFont val="Calibri"/>
        <family val="2"/>
        <scheme val="minor"/>
      </rPr>
      <t>Die Ergebnisse der Simulation sind protokolliert und liegen vor.</t>
    </r>
    <r>
      <rPr>
        <sz val="9"/>
        <color theme="1"/>
        <rFont val="Calibri"/>
        <family val="2"/>
        <scheme val="minor"/>
      </rPr>
      <t xml:space="preserve">
ODER</t>
    </r>
  </si>
  <si>
    <r>
      <t xml:space="preserve">Die Luftverteilung in den Labors wurde entsprechend der Nutzung und unter Berücksichtigung der Luftmengen festgelegt:
Die Luftauslässe sind auf Grundlage von Herstellerdaten dimensioniert.
</t>
    </r>
    <r>
      <rPr>
        <u/>
        <sz val="9"/>
        <color theme="1"/>
        <rFont val="Calibri"/>
        <family val="2"/>
        <scheme val="minor"/>
      </rPr>
      <t>Die Lüftungseffektivität wurde durch Messungen vor Ort unter Betriebsbedingungen
nachgewiesen. Die Messprotokolle liegen vor.</t>
    </r>
  </si>
  <si>
    <t>3.6.1 Nennluftmenge</t>
  </si>
  <si>
    <t>SFP für das Zu- und Abluftsystem bei Nennluftmenge nach DIN EN 16798-3
ODER</t>
  </si>
  <si>
    <r>
      <rPr>
        <u/>
        <sz val="9"/>
        <color theme="1"/>
        <rFont val="Calibri"/>
        <family val="2"/>
        <scheme val="minor"/>
      </rPr>
      <t>10 %</t>
    </r>
    <r>
      <rPr>
        <sz val="9"/>
        <color theme="1"/>
        <rFont val="Calibri"/>
        <family val="2"/>
        <scheme val="minor"/>
      </rPr>
      <t xml:space="preserve"> Unterschreitung des SFP für das Zu- und Abluftsystem bei Nennluftmenge
nach DIN EN 16798-3
ODER</t>
    </r>
  </si>
  <si>
    <r>
      <rPr>
        <u/>
        <sz val="9"/>
        <color theme="1"/>
        <rFont val="Calibri"/>
        <family val="2"/>
        <scheme val="minor"/>
      </rPr>
      <t>20 %</t>
    </r>
    <r>
      <rPr>
        <sz val="9"/>
        <color theme="1"/>
        <rFont val="Calibri"/>
        <family val="2"/>
        <scheme val="minor"/>
      </rPr>
      <t xml:space="preserve"> Unterschreitung des SFP für das Zu- und Abluftsystem bei Nennluftmenge
nach DIN EN 16798-3</t>
    </r>
  </si>
  <si>
    <t>3.6.2 80% der Nennluftmenge im Gesamtsystem, bei 100% Luftmenge im ungünstigsten Strang (Konstantdruckanteil Zu- u. Abluft je 300 Pa)</t>
  </si>
  <si>
    <r>
      <rPr>
        <u/>
        <sz val="9"/>
        <color theme="1"/>
        <rFont val="Calibri"/>
        <family val="2"/>
        <scheme val="minor"/>
      </rPr>
      <t>10 %</t>
    </r>
    <r>
      <rPr>
        <sz val="9"/>
        <color theme="1"/>
        <rFont val="Calibri"/>
        <family val="2"/>
        <scheme val="minor"/>
      </rPr>
      <t xml:space="preserve"> Unterschreitung des SFP für das Zu- und Abluftsystem bei 80% der Nennluftmenge
nach DIN EN 16798-3
ODER</t>
    </r>
  </si>
  <si>
    <t>SFP für das Zu- und Abluftsystem bei 80% der Nennluftmenge nach DIN EN 16798-3
ODER</t>
  </si>
  <si>
    <r>
      <rPr>
        <u/>
        <sz val="9"/>
        <color theme="1"/>
        <rFont val="Calibri"/>
        <family val="2"/>
        <scheme val="minor"/>
      </rPr>
      <t>20 %</t>
    </r>
    <r>
      <rPr>
        <sz val="9"/>
        <color theme="1"/>
        <rFont val="Calibri"/>
        <family val="2"/>
        <scheme val="minor"/>
      </rPr>
      <t xml:space="preserve"> Unterschreitung des SFP für das Zu- und Abluftsystem bei 80% der Nennluftmenge
nach DIN EN 16798-3</t>
    </r>
  </si>
  <si>
    <t>3.6.2 60% der Nennluftmenge im Gesamtsystem, bei 100% Luftmenge im ungünstigsten Strang (Konstantdruckanteil Zu- u. Abluft je 300 Pa)</t>
  </si>
  <si>
    <t>SFP für das Zu- und Abluftsystem bei 60% der Nennluftmenge nach DIN EN 16798-3
ODER</t>
  </si>
  <si>
    <r>
      <rPr>
        <u/>
        <sz val="9"/>
        <color theme="1"/>
        <rFont val="Calibri"/>
        <family val="2"/>
        <scheme val="minor"/>
      </rPr>
      <t>10 %</t>
    </r>
    <r>
      <rPr>
        <sz val="9"/>
        <color theme="1"/>
        <rFont val="Calibri"/>
        <family val="2"/>
        <scheme val="minor"/>
      </rPr>
      <t xml:space="preserve"> Unterschreitung des SFP für das Zu- und Abluftsystem bei 60% der Nennluftmenge
nach DIN EN 16798-3
ODER</t>
    </r>
  </si>
  <si>
    <r>
      <rPr>
        <u/>
        <sz val="9"/>
        <color theme="1"/>
        <rFont val="Calibri"/>
        <family val="2"/>
        <scheme val="minor"/>
      </rPr>
      <t>20 %</t>
    </r>
    <r>
      <rPr>
        <sz val="9"/>
        <color theme="1"/>
        <rFont val="Calibri"/>
        <family val="2"/>
        <scheme val="minor"/>
      </rPr>
      <t xml:space="preserve"> Unterschreitung des SFP für das Zu- und Abluftsystem bei 60% der Nennluftmenge
nach DIN EN 16798-3</t>
    </r>
  </si>
  <si>
    <t>3.7 Spezifische Kälteleistung der Lüftungsanlagen bei Nennauslegung (je Anlage)</t>
  </si>
  <si>
    <t>Die spezifische Kälteleistung der ausgeführten Anlage wurde berechnet und beträgt ….. kW/(m³/h).
ODER</t>
  </si>
  <si>
    <t>3.8 Spezifische Wärmeleistung der Lüftungsanlagen bei Nennauslegung (je Anlage)</t>
  </si>
  <si>
    <t>Die spezifische Wärmeleistung der ausgeführten Anlage wurde berechnet und beträgt ….. kW/(m³/h).
ODER</t>
  </si>
  <si>
    <t>Die ausgeführte Anlage unterschreitet die spezifische Referenzleistung (spezifische Leistung mit den Randbedingungen zum virtuellen Gebäude)
um ≥ 15%.
ODER</t>
  </si>
  <si>
    <t>Die ausgeführte Anlage unterschreitet die spezifische Referenzleistung (spezifische Leistung mit den Randbedingungen zum virtuellen Gebäude)
um ≥ 20%.</t>
  </si>
  <si>
    <t>4. Kälteerzeugung</t>
  </si>
  <si>
    <t>4.1.1 Redundanz Kälteerzeugung</t>
  </si>
  <si>
    <t>4.1.2 Energiequellen</t>
  </si>
  <si>
    <t>BEI BEZUG VON FERNKÄLTE: Es besteht eine Fernkälteversorgung über eine Ringleitung mit zwei Einspeisungen und zwei Wärmetauschern im Gebäude (Fernkälteübergabestation).
ODER</t>
  </si>
  <si>
    <t>4.2 Verknüpfung mit Prozessenergie</t>
  </si>
  <si>
    <t>Keine Verknüpfung der Kälteversorgung mit der Prozessenergieversorgung.
ODER</t>
  </si>
  <si>
    <t>Zur Steigerung der Energieeffizienz ist die Kälteversorgung mit der Prozessenergieversorgung verknüpft.</t>
  </si>
  <si>
    <t>4.3.1 Kälteverteilung - Struktur</t>
  </si>
  <si>
    <r>
      <rPr>
        <sz val="9"/>
        <color theme="1"/>
        <rFont val="Calibri"/>
        <family val="2"/>
        <scheme val="minor"/>
      </rPr>
      <t xml:space="preserve">Die RLT Anlagen haben eigene Verteilsysteme für Zentralanlagen </t>
    </r>
    <r>
      <rPr>
        <u/>
        <sz val="9"/>
        <color theme="1"/>
        <rFont val="Calibri"/>
        <family val="2"/>
        <scheme val="minor"/>
      </rPr>
      <t>und
örtliche Nachkühler.</t>
    </r>
  </si>
  <si>
    <r>
      <t xml:space="preserve">Für die Kälteversorgung von Prozessen und RLT ist jeweils eine </t>
    </r>
    <r>
      <rPr>
        <u/>
        <sz val="9"/>
        <color theme="1"/>
        <rFont val="Calibri"/>
        <family val="2"/>
        <scheme val="minor"/>
      </rPr>
      <t xml:space="preserve">einfache Strangverteilung </t>
    </r>
    <r>
      <rPr>
        <sz val="9"/>
        <color theme="1"/>
        <rFont val="Calibri"/>
        <family val="2"/>
        <scheme val="minor"/>
      </rPr>
      <t>vorhanden.
ODER</t>
    </r>
  </si>
  <si>
    <r>
      <t xml:space="preserve">Für die Kälteversorgung ist eine </t>
    </r>
    <r>
      <rPr>
        <u/>
        <sz val="9"/>
        <color theme="1"/>
        <rFont val="Calibri"/>
        <family val="2"/>
        <scheme val="minor"/>
      </rPr>
      <t>zonenweise Versorgungsstruktur</t>
    </r>
    <r>
      <rPr>
        <sz val="9"/>
        <color theme="1"/>
        <rFont val="Calibri"/>
        <family val="2"/>
        <scheme val="minor"/>
      </rPr>
      <t xml:space="preserve"> vorhanden, die eine der Nutzung angepasste Betriebsweise ermöglicht (z.B. zonenweise reduzierter Betrieb und ähnliches).</t>
    </r>
  </si>
  <si>
    <t>4.3.2 Bauart</t>
  </si>
  <si>
    <r>
      <t xml:space="preserve">Es ist ein </t>
    </r>
    <r>
      <rPr>
        <u/>
        <sz val="9"/>
        <color theme="1"/>
        <rFont val="Calibri"/>
        <family val="2"/>
        <scheme val="minor"/>
      </rPr>
      <t>geschlossenes</t>
    </r>
    <r>
      <rPr>
        <sz val="9"/>
        <color theme="1"/>
        <rFont val="Calibri"/>
        <family val="2"/>
        <scheme val="minor"/>
      </rPr>
      <t xml:space="preserve"> System vorhanden.
ODER</t>
    </r>
  </si>
  <si>
    <r>
      <t xml:space="preserve">Es ist ein </t>
    </r>
    <r>
      <rPr>
        <u/>
        <sz val="9"/>
        <color theme="1"/>
        <rFont val="Calibri"/>
        <family val="2"/>
        <scheme val="minor"/>
      </rPr>
      <t>geschlossenes</t>
    </r>
    <r>
      <rPr>
        <sz val="9"/>
        <color theme="1"/>
        <rFont val="Calibri"/>
        <family val="2"/>
        <scheme val="minor"/>
      </rPr>
      <t xml:space="preserve"> System mit Trennung über einen </t>
    </r>
    <r>
      <rPr>
        <u/>
        <sz val="9"/>
        <color theme="1"/>
        <rFont val="Calibri"/>
        <family val="2"/>
        <scheme val="minor"/>
      </rPr>
      <t>zentralen Wärmetauscher</t>
    </r>
    <r>
      <rPr>
        <sz val="9"/>
        <color theme="1"/>
        <rFont val="Calibri"/>
        <family val="2"/>
        <scheme val="minor"/>
      </rPr>
      <t xml:space="preserve">
vorhanden.
ODER</t>
    </r>
  </si>
  <si>
    <r>
      <t>Es ist ein</t>
    </r>
    <r>
      <rPr>
        <u/>
        <sz val="9"/>
        <color theme="1"/>
        <rFont val="Calibri"/>
        <family val="2"/>
        <scheme val="minor"/>
      </rPr>
      <t xml:space="preserve"> geschlossenes</t>
    </r>
    <r>
      <rPr>
        <sz val="9"/>
        <color theme="1"/>
        <rFont val="Calibri"/>
        <family val="2"/>
        <scheme val="minor"/>
      </rPr>
      <t xml:space="preserve"> System mit Trennung über </t>
    </r>
    <r>
      <rPr>
        <u/>
        <sz val="9"/>
        <color theme="1"/>
        <rFont val="Calibri"/>
        <family val="2"/>
        <scheme val="minor"/>
      </rPr>
      <t>örtliche Wärmetauscher</t>
    </r>
    <r>
      <rPr>
        <sz val="9"/>
        <color theme="1"/>
        <rFont val="Calibri"/>
        <family val="2"/>
        <scheme val="minor"/>
      </rPr>
      <t xml:space="preserve"> vorhanden.
ODER</t>
    </r>
  </si>
  <si>
    <r>
      <t xml:space="preserve">Es ist ein selbstentlüftendes </t>
    </r>
    <r>
      <rPr>
        <u/>
        <sz val="9"/>
        <color theme="1"/>
        <rFont val="Calibri"/>
        <family val="2"/>
        <scheme val="minor"/>
      </rPr>
      <t xml:space="preserve">halboffenes </t>
    </r>
    <r>
      <rPr>
        <sz val="9"/>
        <color theme="1"/>
        <rFont val="Calibri"/>
        <family val="2"/>
        <scheme val="minor"/>
      </rPr>
      <t xml:space="preserve">System mit Trennung über einen </t>
    </r>
    <r>
      <rPr>
        <u/>
        <sz val="9"/>
        <color theme="1"/>
        <rFont val="Calibri"/>
        <family val="2"/>
        <scheme val="minor"/>
      </rPr>
      <t>zentralen Wärmetauscher</t>
    </r>
    <r>
      <rPr>
        <sz val="9"/>
        <color theme="1"/>
        <rFont val="Calibri"/>
        <family val="2"/>
        <scheme val="minor"/>
      </rPr>
      <t xml:space="preserve"> (oder örtliche Wärmetauscher) vorhanden.</t>
    </r>
  </si>
  <si>
    <t>Die Pumpen sind geregelt.
ODER</t>
  </si>
  <si>
    <r>
      <rPr>
        <sz val="9"/>
        <color theme="1"/>
        <rFont val="Calibri"/>
        <family val="2"/>
        <scheme val="minor"/>
      </rPr>
      <t xml:space="preserve">Die Pumpen sind </t>
    </r>
    <r>
      <rPr>
        <u/>
        <sz val="9"/>
        <color theme="1"/>
        <rFont val="Calibri"/>
        <family val="2"/>
        <scheme val="minor"/>
      </rPr>
      <t>stufenlos</t>
    </r>
    <r>
      <rPr>
        <sz val="9"/>
        <color theme="1"/>
        <rFont val="Calibri"/>
        <family val="2"/>
        <scheme val="minor"/>
      </rPr>
      <t xml:space="preserve"> geregelt.</t>
    </r>
  </si>
  <si>
    <t>4.4.1 Niedertemperaturkälte</t>
  </si>
  <si>
    <t>Das Kälteversorgungssystem ist mit mindestens +6°C Vorlauftemperatur ausgelegt.
ODER</t>
  </si>
  <si>
    <t>Das Kälteversorgungssystem ist mit mindestens +8°C Vorlauftemperatur ausgelegt.
ODER</t>
  </si>
  <si>
    <t>Das Kälteversorgungssystem ist mit variabler Vorlauftemperatur von mind. +8°C ausgelegt.
ODER</t>
  </si>
  <si>
    <t>Das Kälteversorgungssystem ist mit variabler, Außenenthalpie abhängig geregelter Vorlauftemperatur von mindestens +8°C ausgelegt.</t>
  </si>
  <si>
    <t>4.4.2 Hochtemperaturkälte</t>
  </si>
  <si>
    <t>Das Kälteversorgungssystem ist mit mindestens +13°C Vorlauftemperatur ausgelegt.
ODER</t>
  </si>
  <si>
    <t>Das Kälteversorgungssystem ist mit mindestens +18°C Vorlauftemperatur ausgelegt.
ODER</t>
  </si>
  <si>
    <t>Das Kälteversorgungssystem ist auf Vorlauftemperaturen mindestens +18°C ausgelegt. Um den Einsatz regenerativer Energien zu verbessern, ist die Kälteversorgung
der Umluftkühler vom Prozesskältesystem getrennt.</t>
  </si>
  <si>
    <t>4.6 Dimensionierung</t>
  </si>
  <si>
    <t>Die Dimensionierung erfolgte nach der Summe der Verbraucher.
ODER</t>
  </si>
  <si>
    <t>Die Dimensionierung erfolgte nach der Summe der Verbraucher unter Ansatz eines Gleichzeitigkeitsfaktors.
ODER</t>
  </si>
  <si>
    <t>Die Dimensionierung erfolgte nach der Summe der Verbraucher unter Ansatz eines nutzungsbezogenen Betriebskonzeptes hinsichtlich Gleichzeitigkeit und der Ausnutzung der installierten Leistungen gemäß Nachweis.</t>
  </si>
  <si>
    <t>5. Elektrotechnik</t>
  </si>
  <si>
    <t>5.1 Redundanz der Stromversorgung</t>
  </si>
  <si>
    <t>Die Stromversorgung ist ohne Redundanz ausgeführt. Sicherheitsrelevante Verbraucher haben eine SV gemäß einschlägigen
Bestimmungen.
ODER</t>
  </si>
  <si>
    <t>Zur Stromversorgung sind mindestens 2xn/2 Trafos vorhanden. Sicherheitsrelevante Verbraucher haben eine SV gemäß einschlägigen Bestimmungen.
ODER</t>
  </si>
  <si>
    <t>Zur Stromversorgung sind n+1 Trafos vorhanden. Sicherheitsrelevante Verbraucher haben eine SV gemäß einschlägigen
Bestimmungen.
ODER</t>
  </si>
  <si>
    <t>Zur Stromversorgung sind n+1 Trafos vorhanden. Sicherheitsrelevante Verbraucher haben eine SV gemäß einschlägigen
Bestimmungen. Die Versorgung von Laborteil und Allgemeinbereichen erfolgt getrennt.</t>
  </si>
  <si>
    <t>5.2 Energiequellen</t>
  </si>
  <si>
    <t>Es ist eine Einspeisung vorhanden.
ODER</t>
  </si>
  <si>
    <t>Die Versorgung erfolgt über zwei unabhängige Einspeisungen.
ODER</t>
  </si>
  <si>
    <t>Als zweite Einspeisung ist ein eigenes Aggregat vorhanden.
ODER</t>
  </si>
  <si>
    <t>Als zweite Einspeisung ist ein eigenes Aggregat vorhanden. Dieses ist mit der Wärme- und Kälteversorgung des Gebäudes verknüpft.</t>
  </si>
  <si>
    <t>5.3 Unterverteilung</t>
  </si>
  <si>
    <t>Die Unterverteilung erfolgt jeweils geschossweise von einem zentralen
Verteilerraum.
ODER</t>
  </si>
  <si>
    <t>Die Unterverteilung erfolgt jeweils abteilungsweise von einem zentralen
Verteilerraum.
ODER</t>
  </si>
  <si>
    <t>Die Unterverteilung erfolgt abteilungsweise im Verteilerraum, die Absicherung
positionsweise im Labor.</t>
  </si>
  <si>
    <t>6.1 Raumbedarfsabhängige Regelung</t>
  </si>
  <si>
    <t>Die Luftmengen der Gesamtanlagen werden zeitabhängig über die Gebäudeleittechnik
in zwei Stufen betrieben. Eine einzelne Abzugsregelung erfolgt nicht.
ODER</t>
  </si>
  <si>
    <t>Die Luftmenge der Abzüge wird in zwei Stufen, in Abhängigkeit der Schieberstellung, geregelt
ODER</t>
  </si>
  <si>
    <t>Der Frontschieber wird manuell betätigt. Die Luftmenge der Abzüge wird jeweils stetig in Abhängigkeit der Schieberstellung geregelt.</t>
  </si>
  <si>
    <t>Der Frontschieber wird durch eine automatische Schließeinrichtung betätigt.</t>
  </si>
  <si>
    <t>Eine Raumbilanzregelung hält die Strömungsverhältnisse im Raum sowie in den angrenzenden Räumen konstant.</t>
  </si>
  <si>
    <t>Die Raumtemperaturregelung ist mit der Luftmengenregelung verknüpft.</t>
  </si>
  <si>
    <t>6.2 Luftmenge</t>
  </si>
  <si>
    <t>Die Druckregelung erfolgt im Hauptstrang.
ODER</t>
  </si>
  <si>
    <t>Die Druckregelung erfolgt im Schlechtpunkt der Gesamtanlage.
ODER</t>
  </si>
  <si>
    <t>Die Druckregelung erfolgt im variablen Schlechtpunkt über minimal Auswahl.</t>
  </si>
  <si>
    <t>6.3 Zulufttemperatur</t>
  </si>
  <si>
    <t>Die Zulufttemperatur wird konstant geregelt.
Es erfolgt eine außentemperaturabhängige Schiebung.
ODER</t>
  </si>
  <si>
    <t>Die Zulufttemperatur wird bedarfsabhängig geregelt. Entsprechende Fühler sind vorhanden.</t>
  </si>
  <si>
    <t>6.4 Raumtemperatur</t>
  </si>
  <si>
    <t>Es bestehen keine speziellen Anforderungen an die Raumtemperaturregelung.
ODER</t>
  </si>
  <si>
    <t>Die Raumtemperatur wird über ein elektronisches Thermostatventil geregelt.
ODER</t>
  </si>
  <si>
    <t>Die Raumtemperatur wird über in Sequenz arbeitende elektronische Ventile im Heiz und Kühlkreislauf geregelt.
ODER</t>
  </si>
  <si>
    <t>Die Raumtemperatur wird in Sequenz über Luftmenge / Kühlen / Heizen geregelt.</t>
  </si>
  <si>
    <t>6.5 Raumluftfeuchte Laborräume</t>
  </si>
  <si>
    <t>Es ist eine Grundbefeuchtung vorhanden.
ODER</t>
  </si>
  <si>
    <t>Es ist eine ganzjährig geregelte Be- und Entfeuchtung vorhanden.</t>
  </si>
  <si>
    <t>6.6 Störmeldung Prozesse</t>
  </si>
  <si>
    <t>Es liegt ein abgestimmtes Konzept dafür vor, welche und ob Störmeldungen erfasst werden sowie die Reaktion des Betreibers bzw. Nutzers auf die Störmeldung.</t>
  </si>
  <si>
    <t>6. MSR-Technik</t>
  </si>
  <si>
    <t>erreichte Punktzahl / maximale Punktzahl 
= gewichtete Punktzahl</t>
  </si>
  <si>
    <t>Gewichtung der Bereiche</t>
  </si>
  <si>
    <t>3.0.1 Laborräume</t>
  </si>
  <si>
    <t>Summe der Flächenanteile Laborräume - Reinräume - Tierräume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</si>
</sst>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6" xfId="0" applyFont="1" applyFill="1" applyBorder="1" applyAlignment="1" applyProtection="1">
      <alignment vertical="center" wrapText="1"/>
      <protection locked="0"/>
    </xf>
    <xf numFmtId="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</cellXfs>
  <cellStyles count="1">
    <cellStyle name="Standard" xfId="0" builtinId="0"/>
  </cellStyles>
  <dxfs count="1">
    <dxf>
      <font>
        <color auto="1"/>
      </font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6"/>
  <sheetViews>
    <sheetView tabSelected="1" zoomScale="85" zoomScaleNormal="85" workbookViewId="0">
      <selection activeCell="H7" sqref="H7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1" spans="2:6" ht="13.8" customHeight="1" x14ac:dyDescent="0.3"/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9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60" x14ac:dyDescent="0.3">
      <c r="B5" s="10" t="s">
        <v>10</v>
      </c>
      <c r="C5" s="13" t="s">
        <v>5</v>
      </c>
      <c r="D5" s="10"/>
      <c r="E5" s="10"/>
      <c r="F5" s="10"/>
    </row>
    <row r="6" spans="2:6" s="6" customFormat="1" ht="60" x14ac:dyDescent="0.3">
      <c r="B6" s="8" t="s">
        <v>11</v>
      </c>
      <c r="C6" s="11"/>
      <c r="D6" s="11">
        <v>5</v>
      </c>
      <c r="E6" s="45"/>
      <c r="F6" s="45"/>
    </row>
    <row r="7" spans="2:6" s="6" customFormat="1" ht="72" x14ac:dyDescent="0.3">
      <c r="B7" s="15" t="s">
        <v>12</v>
      </c>
      <c r="C7" s="16"/>
      <c r="D7" s="16">
        <v>10</v>
      </c>
      <c r="E7" s="46"/>
      <c r="F7" s="46"/>
    </row>
    <row r="8" spans="2:6" s="6" customFormat="1" ht="72" x14ac:dyDescent="0.3">
      <c r="B8" s="15" t="s">
        <v>13</v>
      </c>
      <c r="C8" s="16"/>
      <c r="D8" s="16">
        <v>15</v>
      </c>
      <c r="E8" s="46"/>
      <c r="F8" s="46"/>
    </row>
    <row r="9" spans="2:6" s="6" customFormat="1" ht="60" x14ac:dyDescent="0.3">
      <c r="B9" s="33" t="s">
        <v>14</v>
      </c>
      <c r="C9" s="34"/>
      <c r="D9" s="34">
        <v>20</v>
      </c>
      <c r="E9" s="48"/>
      <c r="F9" s="49"/>
    </row>
    <row r="10" spans="2:6" s="5" customFormat="1" ht="12" x14ac:dyDescent="0.3">
      <c r="B10" s="10" t="s">
        <v>4</v>
      </c>
      <c r="C10" s="13"/>
      <c r="D10" s="13">
        <v>20</v>
      </c>
      <c r="E10" s="13">
        <f>E6</f>
        <v>0</v>
      </c>
      <c r="F10" s="13"/>
    </row>
    <row r="11" spans="2:6" s="6" customFormat="1" ht="12" x14ac:dyDescent="0.3"/>
    <row r="12" spans="2:6" s="5" customFormat="1" ht="12" x14ac:dyDescent="0.3">
      <c r="B12" s="10" t="s">
        <v>15</v>
      </c>
      <c r="C12" s="25" t="s">
        <v>5</v>
      </c>
      <c r="D12" s="10"/>
      <c r="E12" s="10"/>
      <c r="F12" s="26"/>
    </row>
    <row r="13" spans="2:6" s="6" customFormat="1" ht="24" x14ac:dyDescent="0.3">
      <c r="B13" s="7" t="s">
        <v>16</v>
      </c>
      <c r="C13" s="14"/>
      <c r="D13" s="14">
        <v>5</v>
      </c>
      <c r="E13" s="23"/>
      <c r="F13" s="23"/>
    </row>
    <row r="14" spans="2:6" s="6" customFormat="1" ht="24" x14ac:dyDescent="0.3">
      <c r="B14" s="7" t="s">
        <v>17</v>
      </c>
      <c r="C14" s="14"/>
      <c r="D14" s="14">
        <v>5</v>
      </c>
      <c r="E14" s="36"/>
      <c r="F14" s="23"/>
    </row>
    <row r="15" spans="2:6" s="6" customFormat="1" ht="36" x14ac:dyDescent="0.3">
      <c r="B15" s="7" t="s">
        <v>18</v>
      </c>
      <c r="C15" s="14"/>
      <c r="D15" s="35">
        <v>5</v>
      </c>
      <c r="E15" s="36"/>
      <c r="F15" s="24"/>
    </row>
    <row r="16" spans="2:6" s="5" customFormat="1" ht="12" x14ac:dyDescent="0.3">
      <c r="B16" s="10" t="s">
        <v>4</v>
      </c>
      <c r="C16" s="13" t="str">
        <f>IF(C12="nein","entfällt","")</f>
        <v/>
      </c>
      <c r="D16" s="31">
        <f>IF(C12="nein",0,15)</f>
        <v>15</v>
      </c>
      <c r="E16" s="13">
        <f>IF(E13+E14+E15&gt;D16,D16,E13+E14+E15)</f>
        <v>0</v>
      </c>
      <c r="F16" s="13"/>
    </row>
    <row r="17" spans="2:6" s="6" customFormat="1" ht="12" x14ac:dyDescent="0.3"/>
    <row r="18" spans="2:6" s="5" customFormat="1" ht="12" x14ac:dyDescent="0.3">
      <c r="B18" s="10" t="s">
        <v>19</v>
      </c>
      <c r="C18" s="25" t="s">
        <v>5</v>
      </c>
      <c r="D18" s="10"/>
      <c r="E18" s="10"/>
      <c r="F18" s="26"/>
    </row>
    <row r="19" spans="2:6" s="6" customFormat="1" ht="48" x14ac:dyDescent="0.3">
      <c r="B19" s="17" t="s">
        <v>22</v>
      </c>
      <c r="C19" s="20"/>
      <c r="D19" s="20">
        <v>2</v>
      </c>
      <c r="E19" s="45"/>
      <c r="F19" s="54"/>
    </row>
    <row r="20" spans="2:6" s="6" customFormat="1" ht="60" x14ac:dyDescent="0.3">
      <c r="B20" s="18" t="s">
        <v>20</v>
      </c>
      <c r="C20" s="19"/>
      <c r="D20" s="19">
        <v>3</v>
      </c>
      <c r="E20" s="53"/>
      <c r="F20" s="55"/>
    </row>
    <row r="21" spans="2:6" s="6" customFormat="1" ht="24" x14ac:dyDescent="0.3">
      <c r="B21" s="7" t="s">
        <v>21</v>
      </c>
      <c r="C21" s="14"/>
      <c r="D21" s="35">
        <v>2</v>
      </c>
      <c r="E21" s="36"/>
      <c r="F21" s="32"/>
    </row>
    <row r="22" spans="2:6" s="5" customFormat="1" ht="12" x14ac:dyDescent="0.3">
      <c r="B22" s="10" t="s">
        <v>4</v>
      </c>
      <c r="C22" s="13" t="str">
        <f>IF(C18="nein","entfällt","")</f>
        <v/>
      </c>
      <c r="D22" s="31">
        <f>IF(C18="nein",0,5)</f>
        <v>5</v>
      </c>
      <c r="E22" s="13">
        <f>IF(E19+E21&gt;D22,D22,E19+E21)</f>
        <v>0</v>
      </c>
      <c r="F22" s="13"/>
    </row>
    <row r="23" spans="2:6" s="6" customFormat="1" ht="12" x14ac:dyDescent="0.3"/>
    <row r="24" spans="2:6" s="5" customFormat="1" ht="12" x14ac:dyDescent="0.3">
      <c r="B24" s="10" t="s">
        <v>23</v>
      </c>
      <c r="C24" s="25" t="s">
        <v>5</v>
      </c>
      <c r="D24" s="10"/>
      <c r="E24" s="10"/>
      <c r="F24" s="26"/>
    </row>
    <row r="25" spans="2:6" s="6" customFormat="1" ht="48" x14ac:dyDescent="0.3">
      <c r="B25" s="17" t="s">
        <v>26</v>
      </c>
      <c r="C25" s="20"/>
      <c r="D25" s="20">
        <v>5</v>
      </c>
      <c r="E25" s="45"/>
      <c r="F25" s="45"/>
    </row>
    <row r="26" spans="2:6" s="6" customFormat="1" ht="36" x14ac:dyDescent="0.3">
      <c r="B26" s="15" t="s">
        <v>27</v>
      </c>
      <c r="C26" s="16"/>
      <c r="D26" s="16">
        <v>10</v>
      </c>
      <c r="E26" s="46"/>
      <c r="F26" s="46"/>
    </row>
    <row r="27" spans="2:6" s="6" customFormat="1" ht="72" x14ac:dyDescent="0.3">
      <c r="B27" s="9" t="s">
        <v>28</v>
      </c>
      <c r="C27" s="16"/>
      <c r="D27" s="30">
        <v>15</v>
      </c>
      <c r="E27" s="47"/>
      <c r="F27" s="48"/>
    </row>
    <row r="28" spans="2:6" s="5" customFormat="1" ht="12" x14ac:dyDescent="0.3">
      <c r="B28" s="10" t="s">
        <v>4</v>
      </c>
      <c r="C28" s="13" t="str">
        <f>IF(C24="nein","entfällt","")</f>
        <v/>
      </c>
      <c r="D28" s="31">
        <f>IF(C24="nein",0,15)</f>
        <v>15</v>
      </c>
      <c r="E28" s="13">
        <f>IF(E25&gt;D28,D28,E25)</f>
        <v>0</v>
      </c>
      <c r="F28" s="13"/>
    </row>
    <row r="29" spans="2:6" s="6" customFormat="1" ht="12" x14ac:dyDescent="0.3"/>
    <row r="30" spans="2:6" s="5" customFormat="1" ht="12" x14ac:dyDescent="0.3">
      <c r="B30" s="10" t="s">
        <v>24</v>
      </c>
      <c r="C30" s="25" t="s">
        <v>5</v>
      </c>
      <c r="D30" s="10"/>
      <c r="E30" s="10"/>
      <c r="F30" s="26"/>
    </row>
    <row r="31" spans="2:6" s="6" customFormat="1" ht="36" x14ac:dyDescent="0.3">
      <c r="B31" s="17" t="s">
        <v>25</v>
      </c>
      <c r="C31" s="20"/>
      <c r="D31" s="20">
        <v>8</v>
      </c>
      <c r="E31" s="45"/>
      <c r="F31" s="45"/>
    </row>
    <row r="32" spans="2:6" s="6" customFormat="1" ht="60" x14ac:dyDescent="0.3">
      <c r="B32" s="15" t="s">
        <v>29</v>
      </c>
      <c r="C32" s="16"/>
      <c r="D32" s="16">
        <v>12</v>
      </c>
      <c r="E32" s="46"/>
      <c r="F32" s="46"/>
    </row>
    <row r="33" spans="2:6" s="6" customFormat="1" ht="60" x14ac:dyDescent="0.3">
      <c r="B33" s="9" t="s">
        <v>30</v>
      </c>
      <c r="C33" s="16"/>
      <c r="D33" s="30">
        <v>20</v>
      </c>
      <c r="E33" s="47"/>
      <c r="F33" s="48"/>
    </row>
    <row r="34" spans="2:6" s="5" customFormat="1" ht="12" x14ac:dyDescent="0.3">
      <c r="B34" s="10" t="s">
        <v>4</v>
      </c>
      <c r="C34" s="13" t="str">
        <f>IF(C30="nein","entfällt","")</f>
        <v/>
      </c>
      <c r="D34" s="31">
        <f>IF(C30="nein",0,20)</f>
        <v>20</v>
      </c>
      <c r="E34" s="13">
        <f>IF(E31&gt;D34,D34,E31)</f>
        <v>0</v>
      </c>
      <c r="F34" s="13"/>
    </row>
    <row r="35" spans="2:6" s="6" customFormat="1" ht="12" x14ac:dyDescent="0.3"/>
    <row r="36" spans="2:6" s="5" customFormat="1" ht="12" x14ac:dyDescent="0.3">
      <c r="B36" s="10" t="s">
        <v>31</v>
      </c>
      <c r="C36" s="25" t="s">
        <v>5</v>
      </c>
      <c r="D36" s="10"/>
      <c r="E36" s="10"/>
      <c r="F36" s="26"/>
    </row>
    <row r="37" spans="2:6" s="6" customFormat="1" ht="36" x14ac:dyDescent="0.3">
      <c r="B37" s="17" t="s">
        <v>32</v>
      </c>
      <c r="C37" s="20"/>
      <c r="D37" s="20">
        <v>3</v>
      </c>
      <c r="E37" s="45"/>
      <c r="F37" s="45"/>
    </row>
    <row r="38" spans="2:6" s="6" customFormat="1" ht="60" x14ac:dyDescent="0.3">
      <c r="B38" s="15" t="s">
        <v>33</v>
      </c>
      <c r="C38" s="16"/>
      <c r="D38" s="16">
        <v>6</v>
      </c>
      <c r="E38" s="46"/>
      <c r="F38" s="46"/>
    </row>
    <row r="39" spans="2:6" s="6" customFormat="1" ht="120" x14ac:dyDescent="0.3">
      <c r="B39" s="9" t="s">
        <v>34</v>
      </c>
      <c r="C39" s="16"/>
      <c r="D39" s="30">
        <v>10</v>
      </c>
      <c r="E39" s="47"/>
      <c r="F39" s="48"/>
    </row>
    <row r="40" spans="2:6" s="5" customFormat="1" ht="12" x14ac:dyDescent="0.3">
      <c r="B40" s="10" t="s">
        <v>4</v>
      </c>
      <c r="C40" s="13" t="str">
        <f>IF(C36="nein","entfällt","")</f>
        <v/>
      </c>
      <c r="D40" s="31">
        <f>IF(C36="nein",0,10)</f>
        <v>10</v>
      </c>
      <c r="E40" s="13">
        <f>IF(E37&gt;D40,D40,E37)</f>
        <v>0</v>
      </c>
      <c r="F40" s="13"/>
    </row>
    <row r="41" spans="2:6" s="6" customFormat="1" ht="12" x14ac:dyDescent="0.3"/>
    <row r="42" spans="2:6" s="6" customFormat="1" ht="12" x14ac:dyDescent="0.3">
      <c r="B42" s="10" t="s">
        <v>35</v>
      </c>
      <c r="C42" s="13" t="s">
        <v>5</v>
      </c>
      <c r="D42" s="10"/>
      <c r="E42" s="10"/>
      <c r="F42" s="10"/>
    </row>
    <row r="43" spans="2:6" s="6" customFormat="1" ht="24" x14ac:dyDescent="0.3">
      <c r="B43" s="7" t="s">
        <v>36</v>
      </c>
      <c r="C43" s="14"/>
      <c r="D43" s="14">
        <v>2.5</v>
      </c>
      <c r="E43" s="36"/>
      <c r="F43" s="23"/>
    </row>
    <row r="44" spans="2:6" s="6" customFormat="1" ht="24" x14ac:dyDescent="0.3">
      <c r="B44" s="7" t="s">
        <v>38</v>
      </c>
      <c r="C44" s="14"/>
      <c r="D44" s="14">
        <v>2.5</v>
      </c>
      <c r="E44" s="36"/>
      <c r="F44" s="23"/>
    </row>
    <row r="45" spans="2:6" s="6" customFormat="1" ht="12" x14ac:dyDescent="0.3">
      <c r="B45" s="10" t="s">
        <v>4</v>
      </c>
      <c r="C45" s="13"/>
      <c r="D45" s="13">
        <v>5</v>
      </c>
      <c r="E45" s="13">
        <f>IF(SUM(E43:E44)&gt;D45,D45,SUM(E43:E44))</f>
        <v>0</v>
      </c>
      <c r="F45" s="13"/>
    </row>
    <row r="46" spans="2:6" s="6" customFormat="1" ht="12" x14ac:dyDescent="0.3"/>
    <row r="47" spans="2:6" s="5" customFormat="1" ht="12" x14ac:dyDescent="0.3">
      <c r="B47" s="10" t="s">
        <v>39</v>
      </c>
      <c r="C47" s="25" t="s">
        <v>5</v>
      </c>
      <c r="D47" s="10"/>
      <c r="E47" s="10"/>
      <c r="F47" s="26"/>
    </row>
    <row r="48" spans="2:6" s="6" customFormat="1" ht="84" x14ac:dyDescent="0.3">
      <c r="B48" s="17" t="s">
        <v>40</v>
      </c>
      <c r="C48" s="20"/>
      <c r="D48" s="20">
        <v>1</v>
      </c>
      <c r="E48" s="45"/>
      <c r="F48" s="45"/>
    </row>
    <row r="49" spans="2:6" s="6" customFormat="1" ht="48" x14ac:dyDescent="0.3">
      <c r="B49" s="15" t="s">
        <v>41</v>
      </c>
      <c r="C49" s="16"/>
      <c r="D49" s="16">
        <v>5</v>
      </c>
      <c r="E49" s="46"/>
      <c r="F49" s="46"/>
    </row>
    <row r="50" spans="2:6" s="6" customFormat="1" ht="48" x14ac:dyDescent="0.3">
      <c r="B50" s="15" t="s">
        <v>42</v>
      </c>
      <c r="C50" s="16"/>
      <c r="D50" s="16">
        <v>8</v>
      </c>
      <c r="E50" s="46"/>
      <c r="F50" s="46"/>
    </row>
    <row r="51" spans="2:6" s="6" customFormat="1" ht="36" x14ac:dyDescent="0.3">
      <c r="B51" s="9" t="s">
        <v>43</v>
      </c>
      <c r="C51" s="16"/>
      <c r="D51" s="30">
        <v>10</v>
      </c>
      <c r="E51" s="47"/>
      <c r="F51" s="48"/>
    </row>
    <row r="52" spans="2:6" s="5" customFormat="1" ht="12" x14ac:dyDescent="0.3">
      <c r="B52" s="10" t="s">
        <v>4</v>
      </c>
      <c r="C52" s="13" t="str">
        <f>IF(C47="nein","entfällt","")</f>
        <v/>
      </c>
      <c r="D52" s="31">
        <f>IF(C47="nein",0,10)</f>
        <v>10</v>
      </c>
      <c r="E52" s="13">
        <f>IF(E48&gt;D52,D52,E48)</f>
        <v>0</v>
      </c>
      <c r="F52" s="13"/>
    </row>
    <row r="53" spans="2:6" s="6" customFormat="1" ht="12" x14ac:dyDescent="0.3"/>
    <row r="54" spans="2:6" s="6" customFormat="1" ht="12" x14ac:dyDescent="0.3">
      <c r="B54" s="21" t="s">
        <v>4</v>
      </c>
      <c r="C54" s="21"/>
      <c r="D54" s="22">
        <f>D10+D16+D22+D28+D34+D40+D45+D52</f>
        <v>100</v>
      </c>
      <c r="E54" s="22">
        <f>E10+E16+E22+E28+E34+E40+E45+E52</f>
        <v>0</v>
      </c>
      <c r="F54" s="21"/>
    </row>
    <row r="55" spans="2:6" s="6" customFormat="1" ht="12" x14ac:dyDescent="0.3"/>
    <row r="56" spans="2:6" s="6" customFormat="1" ht="12" x14ac:dyDescent="0.3"/>
  </sheetData>
  <mergeCells count="13">
    <mergeCell ref="E6:E9"/>
    <mergeCell ref="F6:F9"/>
    <mergeCell ref="B2:F2"/>
    <mergeCell ref="E37:E39"/>
    <mergeCell ref="F37:F39"/>
    <mergeCell ref="E19:E20"/>
    <mergeCell ref="F19:F20"/>
    <mergeCell ref="E48:E51"/>
    <mergeCell ref="F48:F51"/>
    <mergeCell ref="E25:E27"/>
    <mergeCell ref="F25:F27"/>
    <mergeCell ref="E31:E33"/>
    <mergeCell ref="F31:F33"/>
  </mergeCells>
  <dataValidations count="4">
    <dataValidation type="decimal" operator="lessThanOrEqual" allowBlank="1" showInputMessage="1" showErrorMessage="1" sqref="E6:E9 E48:E51" xr:uid="{6F89D2D6-547D-491F-9E38-DF93AEE1E61F}">
      <formula1>D9</formula1>
    </dataValidation>
    <dataValidation type="decimal" operator="lessThanOrEqual" allowBlank="1" showInputMessage="1" showErrorMessage="1" sqref="E13:E15 E21 E43:E44" xr:uid="{E7E74670-DB03-4E88-BBE6-6DCA9239B466}">
      <formula1>D13</formula1>
    </dataValidation>
    <dataValidation type="decimal" operator="lessThanOrEqual" allowBlank="1" showInputMessage="1" showErrorMessage="1" sqref="E19:E20" xr:uid="{9C958A2D-1409-4394-9049-9E772B185A59}">
      <formula1>D20</formula1>
    </dataValidation>
    <dataValidation type="decimal" operator="lessThanOrEqual" allowBlank="1" showInputMessage="1" showErrorMessage="1" sqref="E25:E27 E31:E33 E37:E39" xr:uid="{523FF2C0-4981-4DD3-8C52-AF248BD1DDDC}">
      <formula1>D27</formula1>
    </dataValidation>
  </dataValidations>
  <pageMargins left="0.70866141732283472" right="0.70866141732283472" top="0.78740157480314965" bottom="0.78740157480314965" header="0.31496062992125984" footer="0.31496062992125984"/>
  <pageSetup paperSize="9" scale="9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7B566-AD21-49B5-B908-A4BD4C7F0244}">
          <x14:formula1>
            <xm:f>Hilfsblatt!$B$4:$B$5</xm:f>
          </x14:formula1>
          <xm:sqref>C12 C18 C24 C30 C36 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9"/>
  <sheetViews>
    <sheetView zoomScale="85" zoomScaleNormal="85" workbookViewId="0">
      <selection activeCell="C46" sqref="C46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1" spans="2:6" ht="13.8" customHeight="1" x14ac:dyDescent="0.3"/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44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12" x14ac:dyDescent="0.3">
      <c r="B5" s="10" t="s">
        <v>45</v>
      </c>
      <c r="C5" s="13" t="s">
        <v>5</v>
      </c>
      <c r="D5" s="10"/>
      <c r="E5" s="10"/>
      <c r="F5" s="10"/>
    </row>
    <row r="6" spans="2:6" s="6" customFormat="1" ht="24" x14ac:dyDescent="0.3">
      <c r="B6" s="8" t="s">
        <v>46</v>
      </c>
      <c r="C6" s="11"/>
      <c r="D6" s="11">
        <v>3</v>
      </c>
      <c r="E6" s="45"/>
      <c r="F6" s="45"/>
    </row>
    <row r="7" spans="2:6" s="6" customFormat="1" ht="72" x14ac:dyDescent="0.3">
      <c r="B7" s="15" t="s">
        <v>47</v>
      </c>
      <c r="C7" s="16"/>
      <c r="D7" s="16">
        <v>10</v>
      </c>
      <c r="E7" s="47"/>
      <c r="F7" s="53"/>
    </row>
    <row r="8" spans="2:6" s="6" customFormat="1" ht="36" x14ac:dyDescent="0.3">
      <c r="B8" s="9" t="s">
        <v>48</v>
      </c>
      <c r="C8" s="12"/>
      <c r="D8" s="12">
        <v>15</v>
      </c>
      <c r="E8" s="48"/>
      <c r="F8" s="49"/>
    </row>
    <row r="9" spans="2:6" s="5" customFormat="1" ht="12" x14ac:dyDescent="0.3">
      <c r="B9" s="10" t="s">
        <v>4</v>
      </c>
      <c r="C9" s="13"/>
      <c r="D9" s="13">
        <v>15</v>
      </c>
      <c r="E9" s="13">
        <f>E6</f>
        <v>0</v>
      </c>
      <c r="F9" s="13"/>
    </row>
    <row r="10" spans="2:6" s="6" customFormat="1" ht="12" x14ac:dyDescent="0.3"/>
    <row r="11" spans="2:6" s="5" customFormat="1" ht="12" x14ac:dyDescent="0.3">
      <c r="B11" s="10" t="s">
        <v>49</v>
      </c>
      <c r="C11" s="13" t="s">
        <v>5</v>
      </c>
      <c r="D11" s="10"/>
      <c r="E11" s="10"/>
      <c r="F11" s="10"/>
    </row>
    <row r="12" spans="2:6" s="6" customFormat="1" ht="24" x14ac:dyDescent="0.3">
      <c r="B12" s="8" t="s">
        <v>50</v>
      </c>
      <c r="C12" s="11"/>
      <c r="D12" s="11">
        <v>3</v>
      </c>
      <c r="E12" s="45"/>
      <c r="F12" s="45"/>
    </row>
    <row r="13" spans="2:6" s="6" customFormat="1" ht="24" x14ac:dyDescent="0.3">
      <c r="B13" s="15" t="s">
        <v>51</v>
      </c>
      <c r="C13" s="16"/>
      <c r="D13" s="16">
        <v>10</v>
      </c>
      <c r="E13" s="47"/>
      <c r="F13" s="53"/>
    </row>
    <row r="14" spans="2:6" s="6" customFormat="1" ht="12" customHeight="1" x14ac:dyDescent="0.3">
      <c r="B14" s="9" t="s">
        <v>52</v>
      </c>
      <c r="C14" s="12"/>
      <c r="D14" s="12">
        <v>15</v>
      </c>
      <c r="E14" s="48"/>
      <c r="F14" s="49"/>
    </row>
    <row r="15" spans="2:6" s="5" customFormat="1" ht="12" x14ac:dyDescent="0.3">
      <c r="B15" s="10" t="s">
        <v>4</v>
      </c>
      <c r="C15" s="13"/>
      <c r="D15" s="13">
        <v>15</v>
      </c>
      <c r="E15" s="13">
        <f>E12</f>
        <v>0</v>
      </c>
      <c r="F15" s="13"/>
    </row>
    <row r="16" spans="2:6" s="6" customFormat="1" ht="12" x14ac:dyDescent="0.3"/>
    <row r="17" spans="2:6" s="5" customFormat="1" ht="12" x14ac:dyDescent="0.3">
      <c r="B17" s="10" t="s">
        <v>53</v>
      </c>
      <c r="C17" s="25" t="s">
        <v>5</v>
      </c>
      <c r="D17" s="10"/>
      <c r="E17" s="10"/>
      <c r="F17" s="26"/>
    </row>
    <row r="18" spans="2:6" s="6" customFormat="1" ht="36" x14ac:dyDescent="0.3">
      <c r="B18" s="17" t="s">
        <v>54</v>
      </c>
      <c r="C18" s="20"/>
      <c r="D18" s="20">
        <v>3</v>
      </c>
      <c r="E18" s="45"/>
      <c r="F18" s="45"/>
    </row>
    <row r="19" spans="2:6" s="6" customFormat="1" ht="36" x14ac:dyDescent="0.3">
      <c r="B19" s="9" t="s">
        <v>55</v>
      </c>
      <c r="C19" s="16"/>
      <c r="D19" s="30">
        <v>10</v>
      </c>
      <c r="E19" s="47"/>
      <c r="F19" s="48"/>
    </row>
    <row r="20" spans="2:6" s="5" customFormat="1" ht="12" x14ac:dyDescent="0.3">
      <c r="B20" s="10" t="s">
        <v>4</v>
      </c>
      <c r="C20" s="13" t="str">
        <f>IF(C17="nein","entfällt","")</f>
        <v/>
      </c>
      <c r="D20" s="31">
        <f>IF(C17="nein",0,10)</f>
        <v>10</v>
      </c>
      <c r="E20" s="13">
        <f>IF(E18&gt;D20,D20,E18)</f>
        <v>0</v>
      </c>
      <c r="F20" s="13"/>
    </row>
    <row r="21" spans="2:6" s="6" customFormat="1" ht="12" x14ac:dyDescent="0.3"/>
    <row r="22" spans="2:6" x14ac:dyDescent="0.3">
      <c r="B22" s="10" t="s">
        <v>56</v>
      </c>
      <c r="C22" s="13" t="s">
        <v>5</v>
      </c>
      <c r="D22" s="10"/>
      <c r="E22" s="10"/>
      <c r="F22" s="10"/>
    </row>
    <row r="23" spans="2:6" ht="36" x14ac:dyDescent="0.3">
      <c r="B23" s="8" t="s">
        <v>57</v>
      </c>
      <c r="C23" s="11"/>
      <c r="D23" s="11">
        <v>3</v>
      </c>
      <c r="E23" s="45"/>
      <c r="F23" s="45"/>
    </row>
    <row r="24" spans="2:6" ht="60" x14ac:dyDescent="0.3">
      <c r="B24" s="9" t="s">
        <v>58</v>
      </c>
      <c r="C24" s="16"/>
      <c r="D24" s="12">
        <v>7</v>
      </c>
      <c r="E24" s="47"/>
      <c r="F24" s="49"/>
    </row>
    <row r="25" spans="2:6" ht="24" x14ac:dyDescent="0.3">
      <c r="B25" s="8" t="s">
        <v>59</v>
      </c>
      <c r="C25" s="11"/>
      <c r="D25" s="11">
        <v>1</v>
      </c>
      <c r="E25" s="45"/>
      <c r="F25" s="56"/>
    </row>
    <row r="26" spans="2:6" ht="24" x14ac:dyDescent="0.3">
      <c r="B26" s="18" t="s">
        <v>60</v>
      </c>
      <c r="C26" s="19"/>
      <c r="D26" s="19">
        <v>2</v>
      </c>
      <c r="E26" s="47"/>
      <c r="F26" s="47"/>
    </row>
    <row r="27" spans="2:6" ht="36" x14ac:dyDescent="0.3">
      <c r="B27" s="8" t="s">
        <v>61</v>
      </c>
      <c r="C27" s="11"/>
      <c r="D27" s="11">
        <v>2</v>
      </c>
      <c r="E27" s="45"/>
      <c r="F27" s="56"/>
    </row>
    <row r="28" spans="2:6" ht="36" x14ac:dyDescent="0.3">
      <c r="B28" s="37" t="s">
        <v>62</v>
      </c>
      <c r="C28" s="19"/>
      <c r="D28" s="19">
        <v>6</v>
      </c>
      <c r="E28" s="47"/>
      <c r="F28" s="47"/>
    </row>
    <row r="29" spans="2:6" x14ac:dyDescent="0.3">
      <c r="B29" s="10" t="s">
        <v>4</v>
      </c>
      <c r="C29" s="13"/>
      <c r="D29" s="13">
        <v>15</v>
      </c>
      <c r="E29" s="13">
        <f>E23+E25+E27</f>
        <v>0</v>
      </c>
      <c r="F29" s="13"/>
    </row>
    <row r="30" spans="2:6" s="6" customFormat="1" ht="12" x14ac:dyDescent="0.3"/>
    <row r="31" spans="2:6" s="6" customFormat="1" ht="12" x14ac:dyDescent="0.3">
      <c r="B31" s="10" t="s">
        <v>63</v>
      </c>
      <c r="C31" s="13" t="s">
        <v>5</v>
      </c>
      <c r="D31" s="10"/>
      <c r="E31" s="10"/>
      <c r="F31" s="10"/>
    </row>
    <row r="32" spans="2:6" s="6" customFormat="1" ht="48" x14ac:dyDescent="0.3">
      <c r="B32" s="8" t="s">
        <v>64</v>
      </c>
      <c r="C32" s="11"/>
      <c r="D32" s="11">
        <v>1</v>
      </c>
      <c r="E32" s="45"/>
      <c r="F32" s="45"/>
    </row>
    <row r="33" spans="2:6" s="6" customFormat="1" ht="72" x14ac:dyDescent="0.3">
      <c r="B33" s="15" t="s">
        <v>65</v>
      </c>
      <c r="C33" s="16"/>
      <c r="D33" s="16">
        <v>5</v>
      </c>
      <c r="E33" s="46"/>
      <c r="F33" s="46"/>
    </row>
    <row r="34" spans="2:6" s="6" customFormat="1" ht="72" x14ac:dyDescent="0.3">
      <c r="B34" s="15" t="s">
        <v>66</v>
      </c>
      <c r="C34" s="16"/>
      <c r="D34" s="16">
        <v>10</v>
      </c>
      <c r="E34" s="47"/>
      <c r="F34" s="53"/>
    </row>
    <row r="35" spans="2:6" s="6" customFormat="1" ht="48" x14ac:dyDescent="0.3">
      <c r="B35" s="9" t="s">
        <v>67</v>
      </c>
      <c r="C35" s="12"/>
      <c r="D35" s="12">
        <v>15</v>
      </c>
      <c r="E35" s="48"/>
      <c r="F35" s="49"/>
    </row>
    <row r="36" spans="2:6" s="6" customFormat="1" ht="12" x14ac:dyDescent="0.3">
      <c r="B36" s="10" t="s">
        <v>4</v>
      </c>
      <c r="C36" s="13"/>
      <c r="D36" s="13">
        <v>15</v>
      </c>
      <c r="E36" s="13">
        <f>E32</f>
        <v>0</v>
      </c>
      <c r="F36" s="13"/>
    </row>
    <row r="37" spans="2:6" s="6" customFormat="1" ht="12" x14ac:dyDescent="0.3"/>
    <row r="38" spans="2:6" x14ac:dyDescent="0.3">
      <c r="B38" s="10" t="s">
        <v>68</v>
      </c>
      <c r="C38" s="13" t="s">
        <v>5</v>
      </c>
      <c r="D38" s="10"/>
      <c r="E38" s="10"/>
      <c r="F38" s="10"/>
    </row>
    <row r="39" spans="2:6" ht="24" x14ac:dyDescent="0.3">
      <c r="B39" s="7" t="s">
        <v>36</v>
      </c>
      <c r="C39" s="14"/>
      <c r="D39" s="14">
        <v>7.5</v>
      </c>
      <c r="E39" s="23"/>
      <c r="F39" s="24"/>
    </row>
    <row r="40" spans="2:6" ht="36" x14ac:dyDescent="0.3">
      <c r="B40" s="7" t="s">
        <v>37</v>
      </c>
      <c r="C40" s="14"/>
      <c r="D40" s="14">
        <v>7.5</v>
      </c>
      <c r="E40" s="36"/>
      <c r="F40" s="24"/>
    </row>
    <row r="41" spans="2:6" x14ac:dyDescent="0.3">
      <c r="B41" s="10" t="s">
        <v>4</v>
      </c>
      <c r="C41" s="13"/>
      <c r="D41" s="13">
        <v>15</v>
      </c>
      <c r="E41" s="13">
        <f>E39+E40</f>
        <v>0</v>
      </c>
      <c r="F41" s="13"/>
    </row>
    <row r="43" spans="2:6" s="5" customFormat="1" ht="12" x14ac:dyDescent="0.3">
      <c r="B43" s="10" t="s">
        <v>69</v>
      </c>
      <c r="C43" s="13" t="s">
        <v>5</v>
      </c>
      <c r="D43" s="10"/>
      <c r="E43" s="10"/>
      <c r="F43" s="10"/>
    </row>
    <row r="44" spans="2:6" s="6" customFormat="1" ht="48" x14ac:dyDescent="0.3">
      <c r="B44" s="17" t="s">
        <v>71</v>
      </c>
      <c r="C44" s="11"/>
      <c r="D44" s="11">
        <v>5</v>
      </c>
      <c r="E44" s="45"/>
      <c r="F44" s="45"/>
    </row>
    <row r="45" spans="2:6" s="6" customFormat="1" ht="72" x14ac:dyDescent="0.3">
      <c r="B45" s="18" t="s">
        <v>72</v>
      </c>
      <c r="C45" s="19"/>
      <c r="D45" s="19">
        <v>10</v>
      </c>
      <c r="E45" s="49"/>
      <c r="F45" s="49"/>
    </row>
    <row r="46" spans="2:6" s="6" customFormat="1" ht="48" x14ac:dyDescent="0.3">
      <c r="B46" s="7" t="s">
        <v>70</v>
      </c>
      <c r="C46" s="23" t="s">
        <v>5</v>
      </c>
      <c r="D46" s="14">
        <f>IF(C46="nein",0,5)</f>
        <v>5</v>
      </c>
      <c r="E46" s="36"/>
      <c r="F46" s="24"/>
    </row>
    <row r="47" spans="2:6" s="5" customFormat="1" ht="12" x14ac:dyDescent="0.3">
      <c r="B47" s="10" t="s">
        <v>4</v>
      </c>
      <c r="C47" s="13"/>
      <c r="D47" s="13">
        <f>IF(C46="ja",15,10)</f>
        <v>15</v>
      </c>
      <c r="E47" s="13">
        <f>E44+E46</f>
        <v>0</v>
      </c>
      <c r="F47" s="13"/>
    </row>
    <row r="48" spans="2:6" s="6" customFormat="1" ht="12" x14ac:dyDescent="0.3"/>
    <row r="49" spans="2:6" x14ac:dyDescent="0.3">
      <c r="B49" s="21" t="s">
        <v>4</v>
      </c>
      <c r="C49" s="21"/>
      <c r="D49" s="22">
        <f>D9+D15+D20+D29+D36+D41+D47</f>
        <v>100</v>
      </c>
      <c r="E49" s="22">
        <f>E9+E15+E20+E29+E36+E41+E47</f>
        <v>0</v>
      </c>
      <c r="F49" s="21"/>
    </row>
  </sheetData>
  <mergeCells count="17">
    <mergeCell ref="B2:F2"/>
    <mergeCell ref="E6:E8"/>
    <mergeCell ref="E32:E35"/>
    <mergeCell ref="F6:F8"/>
    <mergeCell ref="F32:F35"/>
    <mergeCell ref="E12:E14"/>
    <mergeCell ref="F12:F14"/>
    <mergeCell ref="E18:E19"/>
    <mergeCell ref="F18:F19"/>
    <mergeCell ref="E23:E24"/>
    <mergeCell ref="E44:E45"/>
    <mergeCell ref="F44:F45"/>
    <mergeCell ref="F23:F24"/>
    <mergeCell ref="E25:E26"/>
    <mergeCell ref="F25:F26"/>
    <mergeCell ref="E27:E28"/>
    <mergeCell ref="F27:F28"/>
  </mergeCells>
  <dataValidations count="4">
    <dataValidation type="decimal" operator="lessThanOrEqual" allowBlank="1" showInputMessage="1" showErrorMessage="1" sqref="E6:E8 E12:E14" xr:uid="{3BC021AE-A9FA-4357-8954-A6780F28D1B0}">
      <formula1>D8</formula1>
    </dataValidation>
    <dataValidation type="decimal" operator="lessThanOrEqual" allowBlank="1" showInputMessage="1" showErrorMessage="1" sqref="E18:E19 E23:E28 E44:E45" xr:uid="{9A16A4B3-80AF-4C09-A9BD-A27190E0A8C7}">
      <formula1>D19</formula1>
    </dataValidation>
    <dataValidation type="decimal" operator="lessThanOrEqual" allowBlank="1" showInputMessage="1" showErrorMessage="1" sqref="E32:E35" xr:uid="{3D3850BA-0645-4386-B921-6FDE529064B5}">
      <formula1>D35</formula1>
    </dataValidation>
    <dataValidation type="decimal" operator="lessThanOrEqual" allowBlank="1" showInputMessage="1" showErrorMessage="1" sqref="E39:E40 E46" xr:uid="{2D149A0D-7AFA-4A5E-BCA3-16BCEE983388}">
      <formula1>D39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BFD07E-5CC3-480B-A77A-0ADE263F46B7}">
          <x14:formula1>
            <xm:f>Hilfsblatt!$B$4:$B$5</xm:f>
          </x14:formula1>
          <xm:sqref>C17 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92"/>
  <sheetViews>
    <sheetView zoomScale="85" zoomScaleNormal="85" workbookViewId="0">
      <selection activeCell="B11" sqref="B11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1" spans="2:6" ht="13.8" customHeight="1" x14ac:dyDescent="0.3"/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73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6" customFormat="1" ht="12" x14ac:dyDescent="0.3"/>
    <row r="6" spans="2:6" s="2" customFormat="1" ht="13.8" x14ac:dyDescent="0.3">
      <c r="B6" s="10" t="s">
        <v>84</v>
      </c>
      <c r="C6" s="10"/>
      <c r="D6" s="10"/>
      <c r="E6" s="10"/>
      <c r="F6" s="13"/>
    </row>
    <row r="7" spans="2:6" s="2" customFormat="1" ht="24" x14ac:dyDescent="0.3">
      <c r="B7" s="10" t="s">
        <v>193</v>
      </c>
      <c r="C7" s="41">
        <f>C10+C16+C23</f>
        <v>1</v>
      </c>
      <c r="D7" s="13">
        <v>10</v>
      </c>
      <c r="E7" s="13">
        <f>(C10*E13)+(C16*E20)+(C23*E26)</f>
        <v>0</v>
      </c>
      <c r="F7" s="42" t="str">
        <f>IF(C7=100%,"","Summe der Laboranteile muss 100% ergeben!")</f>
        <v/>
      </c>
    </row>
    <row r="8" spans="2:6" s="6" customFormat="1" ht="12" x14ac:dyDescent="0.3"/>
    <row r="9" spans="2:6" s="5" customFormat="1" ht="12" x14ac:dyDescent="0.3">
      <c r="B9" s="10" t="s">
        <v>192</v>
      </c>
      <c r="C9" s="13"/>
      <c r="D9" s="10"/>
      <c r="E9" s="10"/>
      <c r="F9" s="13"/>
    </row>
    <row r="10" spans="2:6" s="5" customFormat="1" ht="12" x14ac:dyDescent="0.3">
      <c r="B10" s="38" t="s">
        <v>75</v>
      </c>
      <c r="C10" s="40">
        <v>0.2</v>
      </c>
      <c r="D10" s="38"/>
      <c r="E10" s="38"/>
      <c r="F10" s="39"/>
    </row>
    <row r="11" spans="2:6" s="6" customFormat="1" ht="60" x14ac:dyDescent="0.3">
      <c r="B11" s="17" t="s">
        <v>74</v>
      </c>
      <c r="C11" s="20"/>
      <c r="D11" s="20">
        <v>5</v>
      </c>
      <c r="E11" s="45"/>
      <c r="F11" s="45"/>
    </row>
    <row r="12" spans="2:6" s="6" customFormat="1" ht="84" x14ac:dyDescent="0.3">
      <c r="B12" s="9" t="s">
        <v>79</v>
      </c>
      <c r="C12" s="16"/>
      <c r="D12" s="30">
        <v>10</v>
      </c>
      <c r="E12" s="47"/>
      <c r="F12" s="48"/>
    </row>
    <row r="13" spans="2:6" s="5" customFormat="1" ht="12" x14ac:dyDescent="0.3">
      <c r="B13" s="10" t="s">
        <v>4</v>
      </c>
      <c r="C13" s="13" t="str">
        <f>IF(C10=0%,"entfällt","")</f>
        <v/>
      </c>
      <c r="D13" s="31">
        <f>IF(C10=0%,0,10)</f>
        <v>10</v>
      </c>
      <c r="E13" s="13">
        <f>IF(E11&gt;D13,D13,E11)</f>
        <v>0</v>
      </c>
      <c r="F13" s="13"/>
    </row>
    <row r="14" spans="2:6" s="6" customFormat="1" ht="12" x14ac:dyDescent="0.3"/>
    <row r="15" spans="2:6" s="5" customFormat="1" ht="12" x14ac:dyDescent="0.3">
      <c r="B15" s="10" t="s">
        <v>76</v>
      </c>
      <c r="C15" s="13"/>
      <c r="D15" s="10"/>
      <c r="E15" s="10"/>
      <c r="F15" s="13"/>
    </row>
    <row r="16" spans="2:6" s="5" customFormat="1" ht="12" x14ac:dyDescent="0.3">
      <c r="B16" s="38" t="s">
        <v>75</v>
      </c>
      <c r="C16" s="40">
        <v>0.3</v>
      </c>
      <c r="D16" s="38"/>
      <c r="E16" s="38"/>
      <c r="F16" s="39"/>
    </row>
    <row r="17" spans="2:6" s="6" customFormat="1" ht="48" x14ac:dyDescent="0.3">
      <c r="B17" s="17" t="s">
        <v>77</v>
      </c>
      <c r="C17" s="20"/>
      <c r="D17" s="20">
        <v>5</v>
      </c>
      <c r="E17" s="45"/>
      <c r="F17" s="45"/>
    </row>
    <row r="18" spans="2:6" s="6" customFormat="1" ht="72" x14ac:dyDescent="0.3">
      <c r="B18" s="18" t="s">
        <v>78</v>
      </c>
      <c r="C18" s="16"/>
      <c r="D18" s="30">
        <v>7.5</v>
      </c>
      <c r="E18" s="46"/>
      <c r="F18" s="46"/>
    </row>
    <row r="19" spans="2:6" s="6" customFormat="1" ht="108" x14ac:dyDescent="0.3">
      <c r="B19" s="9" t="s">
        <v>80</v>
      </c>
      <c r="C19" s="16"/>
      <c r="D19" s="30">
        <v>10</v>
      </c>
      <c r="E19" s="47"/>
      <c r="F19" s="48"/>
    </row>
    <row r="20" spans="2:6" s="5" customFormat="1" ht="12" x14ac:dyDescent="0.3">
      <c r="B20" s="10" t="s">
        <v>4</v>
      </c>
      <c r="C20" s="13" t="str">
        <f>IF(C16=0%,"entfällt","")</f>
        <v/>
      </c>
      <c r="D20" s="31">
        <f>IF(C16=0%,0,10)</f>
        <v>10</v>
      </c>
      <c r="E20" s="13">
        <f>IF(E17&gt;D20,D20,E17)</f>
        <v>0</v>
      </c>
      <c r="F20" s="13"/>
    </row>
    <row r="21" spans="2:6" s="6" customFormat="1" ht="12" x14ac:dyDescent="0.3"/>
    <row r="22" spans="2:6" s="5" customFormat="1" ht="12" x14ac:dyDescent="0.3">
      <c r="B22" s="10" t="s">
        <v>81</v>
      </c>
      <c r="C22" s="13"/>
      <c r="D22" s="10"/>
      <c r="E22" s="10"/>
      <c r="F22" s="13"/>
    </row>
    <row r="23" spans="2:6" s="5" customFormat="1" ht="12" x14ac:dyDescent="0.3">
      <c r="B23" s="38" t="s">
        <v>75</v>
      </c>
      <c r="C23" s="40">
        <v>0.5</v>
      </c>
      <c r="D23" s="38"/>
      <c r="E23" s="38"/>
      <c r="F23" s="39"/>
    </row>
    <row r="24" spans="2:6" s="6" customFormat="1" ht="48" x14ac:dyDescent="0.3">
      <c r="B24" s="17" t="s">
        <v>82</v>
      </c>
      <c r="C24" s="20"/>
      <c r="D24" s="20">
        <v>5</v>
      </c>
      <c r="E24" s="45"/>
      <c r="F24" s="45"/>
    </row>
    <row r="25" spans="2:6" s="6" customFormat="1" ht="60" x14ac:dyDescent="0.3">
      <c r="B25" s="9" t="s">
        <v>83</v>
      </c>
      <c r="C25" s="16"/>
      <c r="D25" s="30">
        <v>10</v>
      </c>
      <c r="E25" s="47"/>
      <c r="F25" s="48"/>
    </row>
    <row r="26" spans="2:6" s="5" customFormat="1" ht="12" x14ac:dyDescent="0.3">
      <c r="B26" s="10" t="s">
        <v>4</v>
      </c>
      <c r="C26" s="13" t="str">
        <f>IF(C23=0%,"entfällt","")</f>
        <v/>
      </c>
      <c r="D26" s="31">
        <f>IF(C23=0%,0,10)</f>
        <v>10</v>
      </c>
      <c r="E26" s="13">
        <f>IF(E24&gt;D26,D26,E24)</f>
        <v>0</v>
      </c>
      <c r="F26" s="13"/>
    </row>
    <row r="27" spans="2:6" s="6" customFormat="1" ht="12" x14ac:dyDescent="0.3"/>
    <row r="28" spans="2:6" s="5" customFormat="1" ht="12" x14ac:dyDescent="0.3">
      <c r="B28" s="10" t="s">
        <v>85</v>
      </c>
      <c r="C28" s="13" t="s">
        <v>5</v>
      </c>
      <c r="D28" s="10"/>
      <c r="E28" s="10"/>
      <c r="F28" s="10"/>
    </row>
    <row r="29" spans="2:6" s="6" customFormat="1" ht="48" x14ac:dyDescent="0.3">
      <c r="B29" s="8" t="s">
        <v>86</v>
      </c>
      <c r="C29" s="11"/>
      <c r="D29" s="11">
        <v>4</v>
      </c>
      <c r="E29" s="45"/>
      <c r="F29" s="45"/>
    </row>
    <row r="30" spans="2:6" s="6" customFormat="1" ht="36" x14ac:dyDescent="0.3">
      <c r="B30" s="9" t="s">
        <v>87</v>
      </c>
      <c r="C30" s="12"/>
      <c r="D30" s="12">
        <v>8</v>
      </c>
      <c r="E30" s="47"/>
      <c r="F30" s="49"/>
    </row>
    <row r="31" spans="2:6" s="5" customFormat="1" ht="12" x14ac:dyDescent="0.3">
      <c r="B31" s="10" t="s">
        <v>4</v>
      </c>
      <c r="C31" s="13"/>
      <c r="D31" s="13">
        <v>8</v>
      </c>
      <c r="E31" s="13">
        <f>E29</f>
        <v>0</v>
      </c>
      <c r="F31" s="13"/>
    </row>
    <row r="32" spans="2:6" s="6" customFormat="1" ht="12" x14ac:dyDescent="0.3"/>
    <row r="33" spans="2:6" s="5" customFormat="1" ht="12" x14ac:dyDescent="0.3">
      <c r="B33" s="10" t="s">
        <v>88</v>
      </c>
      <c r="C33" s="13" t="s">
        <v>5</v>
      </c>
      <c r="D33" s="10"/>
      <c r="E33" s="10"/>
      <c r="F33" s="10"/>
    </row>
    <row r="34" spans="2:6" s="6" customFormat="1" ht="24" x14ac:dyDescent="0.3">
      <c r="B34" s="8" t="s">
        <v>50</v>
      </c>
      <c r="C34" s="11"/>
      <c r="D34" s="11">
        <v>2</v>
      </c>
      <c r="E34" s="45"/>
      <c r="F34" s="45"/>
    </row>
    <row r="35" spans="2:6" s="6" customFormat="1" ht="24" x14ac:dyDescent="0.3">
      <c r="B35" s="15" t="s">
        <v>51</v>
      </c>
      <c r="C35" s="16"/>
      <c r="D35" s="16">
        <v>5</v>
      </c>
      <c r="E35" s="47"/>
      <c r="F35" s="53"/>
    </row>
    <row r="36" spans="2:6" s="6" customFormat="1" ht="12" x14ac:dyDescent="0.3">
      <c r="B36" s="9" t="s">
        <v>52</v>
      </c>
      <c r="C36" s="12"/>
      <c r="D36" s="12">
        <v>7</v>
      </c>
      <c r="E36" s="48"/>
      <c r="F36" s="49"/>
    </row>
    <row r="37" spans="2:6" s="5" customFormat="1" ht="12" x14ac:dyDescent="0.3">
      <c r="B37" s="10" t="s">
        <v>4</v>
      </c>
      <c r="C37" s="13"/>
      <c r="D37" s="13">
        <v>7</v>
      </c>
      <c r="E37" s="13">
        <f>E34</f>
        <v>0</v>
      </c>
      <c r="F37" s="13"/>
    </row>
    <row r="38" spans="2:6" s="6" customFormat="1" ht="12" x14ac:dyDescent="0.3"/>
    <row r="39" spans="2:6" s="5" customFormat="1" ht="12" x14ac:dyDescent="0.3">
      <c r="B39" s="10" t="s">
        <v>89</v>
      </c>
      <c r="C39" s="13" t="s">
        <v>5</v>
      </c>
      <c r="D39" s="10"/>
      <c r="E39" s="10"/>
      <c r="F39" s="10"/>
    </row>
    <row r="40" spans="2:6" s="6" customFormat="1" ht="24" x14ac:dyDescent="0.3">
      <c r="B40" s="8" t="s">
        <v>50</v>
      </c>
      <c r="C40" s="11"/>
      <c r="D40" s="11">
        <v>2</v>
      </c>
      <c r="E40" s="45"/>
      <c r="F40" s="45"/>
    </row>
    <row r="41" spans="2:6" s="6" customFormat="1" ht="24" x14ac:dyDescent="0.3">
      <c r="B41" s="15" t="s">
        <v>51</v>
      </c>
      <c r="C41" s="16"/>
      <c r="D41" s="16">
        <v>5</v>
      </c>
      <c r="E41" s="47"/>
      <c r="F41" s="53"/>
    </row>
    <row r="42" spans="2:6" s="6" customFormat="1" ht="12" customHeight="1" x14ac:dyDescent="0.3">
      <c r="B42" s="9" t="s">
        <v>52</v>
      </c>
      <c r="C42" s="12"/>
      <c r="D42" s="12">
        <v>7</v>
      </c>
      <c r="E42" s="48"/>
      <c r="F42" s="49"/>
    </row>
    <row r="43" spans="2:6" s="5" customFormat="1" ht="12" x14ac:dyDescent="0.3">
      <c r="B43" s="10" t="s">
        <v>4</v>
      </c>
      <c r="C43" s="13"/>
      <c r="D43" s="13">
        <v>7</v>
      </c>
      <c r="E43" s="13">
        <f>E40</f>
        <v>0</v>
      </c>
      <c r="F43" s="13"/>
    </row>
    <row r="44" spans="2:6" s="6" customFormat="1" ht="12" x14ac:dyDescent="0.3"/>
    <row r="45" spans="2:6" s="5" customFormat="1" ht="12" x14ac:dyDescent="0.3">
      <c r="B45" s="10" t="s">
        <v>90</v>
      </c>
      <c r="C45" s="13" t="s">
        <v>5</v>
      </c>
      <c r="D45" s="10"/>
      <c r="E45" s="10"/>
      <c r="F45" s="10"/>
    </row>
    <row r="46" spans="2:6" s="6" customFormat="1" ht="60" x14ac:dyDescent="0.3">
      <c r="B46" s="8" t="s">
        <v>91</v>
      </c>
      <c r="C46" s="11"/>
      <c r="D46" s="11">
        <v>4</v>
      </c>
      <c r="E46" s="45"/>
      <c r="F46" s="45"/>
    </row>
    <row r="47" spans="2:6" s="6" customFormat="1" ht="60" x14ac:dyDescent="0.3">
      <c r="B47" s="15" t="s">
        <v>92</v>
      </c>
      <c r="C47" s="16"/>
      <c r="D47" s="16">
        <v>8</v>
      </c>
      <c r="E47" s="47"/>
      <c r="F47" s="53"/>
    </row>
    <row r="48" spans="2:6" s="6" customFormat="1" ht="108" x14ac:dyDescent="0.3">
      <c r="B48" s="9" t="s">
        <v>93</v>
      </c>
      <c r="C48" s="12"/>
      <c r="D48" s="12">
        <v>10</v>
      </c>
      <c r="E48" s="48"/>
      <c r="F48" s="49"/>
    </row>
    <row r="49" spans="2:6" s="5" customFormat="1" ht="12" x14ac:dyDescent="0.3">
      <c r="B49" s="10" t="s">
        <v>4</v>
      </c>
      <c r="C49" s="13"/>
      <c r="D49" s="13">
        <v>10</v>
      </c>
      <c r="E49" s="13">
        <f>E46</f>
        <v>0</v>
      </c>
      <c r="F49" s="13"/>
    </row>
    <row r="50" spans="2:6" s="6" customFormat="1" ht="12" x14ac:dyDescent="0.3"/>
    <row r="51" spans="2:6" s="5" customFormat="1" ht="12" x14ac:dyDescent="0.3">
      <c r="B51" s="10" t="s">
        <v>94</v>
      </c>
      <c r="C51" s="13" t="s">
        <v>5</v>
      </c>
      <c r="D51" s="10"/>
      <c r="E51" s="10"/>
      <c r="F51" s="10"/>
    </row>
    <row r="52" spans="2:6" s="6" customFormat="1" ht="36" x14ac:dyDescent="0.3">
      <c r="B52" s="8" t="s">
        <v>95</v>
      </c>
      <c r="C52" s="11"/>
      <c r="D52" s="11">
        <v>2.5</v>
      </c>
      <c r="E52" s="45"/>
      <c r="F52" s="45"/>
    </row>
    <row r="53" spans="2:6" s="6" customFormat="1" ht="24" x14ac:dyDescent="0.3">
      <c r="B53" s="9" t="s">
        <v>96</v>
      </c>
      <c r="C53" s="12"/>
      <c r="D53" s="12">
        <v>5</v>
      </c>
      <c r="E53" s="48"/>
      <c r="F53" s="49"/>
    </row>
    <row r="54" spans="2:6" s="5" customFormat="1" ht="12" x14ac:dyDescent="0.3">
      <c r="B54" s="10" t="s">
        <v>4</v>
      </c>
      <c r="C54" s="13"/>
      <c r="D54" s="13">
        <v>5</v>
      </c>
      <c r="E54" s="13">
        <f>E52</f>
        <v>0</v>
      </c>
      <c r="F54" s="13"/>
    </row>
    <row r="55" spans="2:6" s="6" customFormat="1" ht="12" x14ac:dyDescent="0.3"/>
    <row r="56" spans="2:6" s="5" customFormat="1" ht="12" x14ac:dyDescent="0.3">
      <c r="B56" s="10" t="s">
        <v>97</v>
      </c>
      <c r="C56" s="13" t="s">
        <v>5</v>
      </c>
      <c r="D56" s="10"/>
      <c r="E56" s="10"/>
      <c r="F56" s="10"/>
    </row>
    <row r="57" spans="2:6" s="6" customFormat="1" ht="72" x14ac:dyDescent="0.3">
      <c r="B57" s="8" t="s">
        <v>98</v>
      </c>
      <c r="C57" s="11"/>
      <c r="D57" s="11">
        <v>3</v>
      </c>
      <c r="E57" s="45"/>
      <c r="F57" s="45"/>
    </row>
    <row r="58" spans="2:6" s="6" customFormat="1" ht="96" x14ac:dyDescent="0.3">
      <c r="B58" s="15" t="s">
        <v>99</v>
      </c>
      <c r="C58" s="16"/>
      <c r="D58" s="16">
        <v>5</v>
      </c>
      <c r="E58" s="47"/>
      <c r="F58" s="53"/>
    </row>
    <row r="59" spans="2:6" s="6" customFormat="1" ht="96" x14ac:dyDescent="0.3">
      <c r="B59" s="9" t="s">
        <v>100</v>
      </c>
      <c r="C59" s="12"/>
      <c r="D59" s="12">
        <v>7</v>
      </c>
      <c r="E59" s="48"/>
      <c r="F59" s="49"/>
    </row>
    <row r="60" spans="2:6" s="5" customFormat="1" ht="12" x14ac:dyDescent="0.3">
      <c r="B60" s="10" t="s">
        <v>4</v>
      </c>
      <c r="C60" s="13"/>
      <c r="D60" s="13">
        <v>7</v>
      </c>
      <c r="E60" s="13">
        <f>E57</f>
        <v>0</v>
      </c>
      <c r="F60" s="13"/>
    </row>
    <row r="61" spans="2:6" s="6" customFormat="1" ht="12" x14ac:dyDescent="0.3"/>
    <row r="62" spans="2:6" s="5" customFormat="1" ht="12" x14ac:dyDescent="0.3">
      <c r="B62" s="10" t="s">
        <v>101</v>
      </c>
      <c r="C62" s="13" t="s">
        <v>5</v>
      </c>
      <c r="D62" s="10"/>
      <c r="E62" s="10"/>
      <c r="F62" s="10"/>
    </row>
    <row r="63" spans="2:6" s="6" customFormat="1" ht="36" x14ac:dyDescent="0.3">
      <c r="B63" s="8" t="s">
        <v>102</v>
      </c>
      <c r="C63" s="11"/>
      <c r="D63" s="11">
        <v>5</v>
      </c>
      <c r="E63" s="45"/>
      <c r="F63" s="45"/>
    </row>
    <row r="64" spans="2:6" s="6" customFormat="1" ht="48" x14ac:dyDescent="0.3">
      <c r="B64" s="15" t="s">
        <v>103</v>
      </c>
      <c r="C64" s="16"/>
      <c r="D64" s="16">
        <v>7.5</v>
      </c>
      <c r="E64" s="47"/>
      <c r="F64" s="53"/>
    </row>
    <row r="65" spans="2:6" s="6" customFormat="1" ht="36" x14ac:dyDescent="0.3">
      <c r="B65" s="9" t="s">
        <v>104</v>
      </c>
      <c r="C65" s="12"/>
      <c r="D65" s="12">
        <v>10</v>
      </c>
      <c r="E65" s="48"/>
      <c r="F65" s="49"/>
    </row>
    <row r="66" spans="2:6" s="5" customFormat="1" ht="12" x14ac:dyDescent="0.3">
      <c r="B66" s="10" t="s">
        <v>4</v>
      </c>
      <c r="C66" s="13"/>
      <c r="D66" s="13">
        <v>10</v>
      </c>
      <c r="E66" s="13">
        <f>E63</f>
        <v>0</v>
      </c>
      <c r="F66" s="13"/>
    </row>
    <row r="67" spans="2:6" s="6" customFormat="1" ht="12" x14ac:dyDescent="0.3"/>
    <row r="68" spans="2:6" s="5" customFormat="1" ht="48" x14ac:dyDescent="0.3">
      <c r="B68" s="10" t="s">
        <v>105</v>
      </c>
      <c r="C68" s="13" t="s">
        <v>5</v>
      </c>
      <c r="D68" s="10"/>
      <c r="E68" s="10"/>
      <c r="F68" s="10"/>
    </row>
    <row r="69" spans="2:6" s="6" customFormat="1" ht="36" x14ac:dyDescent="0.3">
      <c r="B69" s="8" t="s">
        <v>107</v>
      </c>
      <c r="C69" s="11"/>
      <c r="D69" s="11">
        <v>5</v>
      </c>
      <c r="E69" s="45"/>
      <c r="F69" s="45"/>
    </row>
    <row r="70" spans="2:6" s="6" customFormat="1" ht="48" x14ac:dyDescent="0.3">
      <c r="B70" s="15" t="s">
        <v>106</v>
      </c>
      <c r="C70" s="16"/>
      <c r="D70" s="16">
        <v>7.5</v>
      </c>
      <c r="E70" s="47"/>
      <c r="F70" s="53"/>
    </row>
    <row r="71" spans="2:6" s="6" customFormat="1" ht="36" x14ac:dyDescent="0.3">
      <c r="B71" s="9" t="s">
        <v>108</v>
      </c>
      <c r="C71" s="12"/>
      <c r="D71" s="12">
        <v>10</v>
      </c>
      <c r="E71" s="48"/>
      <c r="F71" s="49"/>
    </row>
    <row r="72" spans="2:6" s="5" customFormat="1" ht="12" x14ac:dyDescent="0.3">
      <c r="B72" s="10" t="s">
        <v>4</v>
      </c>
      <c r="C72" s="13"/>
      <c r="D72" s="13">
        <v>10</v>
      </c>
      <c r="E72" s="13">
        <f>E69</f>
        <v>0</v>
      </c>
      <c r="F72" s="13"/>
    </row>
    <row r="73" spans="2:6" s="6" customFormat="1" ht="12" x14ac:dyDescent="0.3"/>
    <row r="74" spans="2:6" s="5" customFormat="1" ht="48" x14ac:dyDescent="0.3">
      <c r="B74" s="10" t="s">
        <v>109</v>
      </c>
      <c r="C74" s="13" t="s">
        <v>5</v>
      </c>
      <c r="D74" s="10"/>
      <c r="E74" s="10"/>
      <c r="F74" s="10"/>
    </row>
    <row r="75" spans="2:6" s="6" customFormat="1" ht="36" x14ac:dyDescent="0.3">
      <c r="B75" s="8" t="s">
        <v>110</v>
      </c>
      <c r="C75" s="11"/>
      <c r="D75" s="11">
        <v>5</v>
      </c>
      <c r="E75" s="45"/>
      <c r="F75" s="45"/>
    </row>
    <row r="76" spans="2:6" s="6" customFormat="1" ht="48" x14ac:dyDescent="0.3">
      <c r="B76" s="15" t="s">
        <v>111</v>
      </c>
      <c r="C76" s="16"/>
      <c r="D76" s="16">
        <v>7.5</v>
      </c>
      <c r="E76" s="47"/>
      <c r="F76" s="53"/>
    </row>
    <row r="77" spans="2:6" s="6" customFormat="1" ht="36" x14ac:dyDescent="0.3">
      <c r="B77" s="9" t="s">
        <v>112</v>
      </c>
      <c r="C77" s="12"/>
      <c r="D77" s="12">
        <v>10</v>
      </c>
      <c r="E77" s="48"/>
      <c r="F77" s="49"/>
    </row>
    <row r="78" spans="2:6" s="5" customFormat="1" ht="12" x14ac:dyDescent="0.3">
      <c r="B78" s="10" t="s">
        <v>4</v>
      </c>
      <c r="C78" s="13"/>
      <c r="D78" s="13">
        <v>10</v>
      </c>
      <c r="E78" s="13">
        <f>E75</f>
        <v>0</v>
      </c>
      <c r="F78" s="13"/>
    </row>
    <row r="79" spans="2:6" s="6" customFormat="1" ht="12" x14ac:dyDescent="0.3"/>
    <row r="80" spans="2:6" s="5" customFormat="1" ht="36" x14ac:dyDescent="0.3">
      <c r="B80" s="10" t="s">
        <v>113</v>
      </c>
      <c r="C80" s="13" t="s">
        <v>5</v>
      </c>
      <c r="D80" s="10"/>
      <c r="E80" s="10"/>
      <c r="F80" s="10"/>
    </row>
    <row r="81" spans="2:6" s="6" customFormat="1" ht="48" x14ac:dyDescent="0.3">
      <c r="B81" s="8" t="s">
        <v>114</v>
      </c>
      <c r="C81" s="11"/>
      <c r="D81" s="11">
        <v>4</v>
      </c>
      <c r="E81" s="45"/>
      <c r="F81" s="45"/>
    </row>
    <row r="82" spans="2:6" s="6" customFormat="1" ht="72" x14ac:dyDescent="0.3">
      <c r="B82" s="15" t="s">
        <v>117</v>
      </c>
      <c r="C82" s="16"/>
      <c r="D82" s="16">
        <v>6</v>
      </c>
      <c r="E82" s="47"/>
      <c r="F82" s="53"/>
    </row>
    <row r="83" spans="2:6" s="6" customFormat="1" ht="60" x14ac:dyDescent="0.3">
      <c r="B83" s="9" t="s">
        <v>118</v>
      </c>
      <c r="C83" s="12"/>
      <c r="D83" s="12">
        <v>8</v>
      </c>
      <c r="E83" s="48"/>
      <c r="F83" s="49"/>
    </row>
    <row r="84" spans="2:6" s="5" customFormat="1" ht="12" x14ac:dyDescent="0.3">
      <c r="B84" s="10" t="s">
        <v>4</v>
      </c>
      <c r="C84" s="13"/>
      <c r="D84" s="13">
        <v>8</v>
      </c>
      <c r="E84" s="13">
        <f>E81</f>
        <v>0</v>
      </c>
      <c r="F84" s="13"/>
    </row>
    <row r="85" spans="2:6" s="6" customFormat="1" ht="12" x14ac:dyDescent="0.3"/>
    <row r="86" spans="2:6" s="5" customFormat="1" ht="36" x14ac:dyDescent="0.3">
      <c r="B86" s="10" t="s">
        <v>115</v>
      </c>
      <c r="C86" s="13" t="s">
        <v>5</v>
      </c>
      <c r="D86" s="10"/>
      <c r="E86" s="10"/>
      <c r="F86" s="10"/>
    </row>
    <row r="87" spans="2:6" s="6" customFormat="1" ht="48" x14ac:dyDescent="0.3">
      <c r="B87" s="8" t="s">
        <v>116</v>
      </c>
      <c r="C87" s="11"/>
      <c r="D87" s="11">
        <v>4</v>
      </c>
      <c r="E87" s="45"/>
      <c r="F87" s="45"/>
    </row>
    <row r="88" spans="2:6" s="6" customFormat="1" ht="72" x14ac:dyDescent="0.3">
      <c r="B88" s="15" t="s">
        <v>117</v>
      </c>
      <c r="C88" s="16"/>
      <c r="D88" s="16">
        <v>6</v>
      </c>
      <c r="E88" s="47"/>
      <c r="F88" s="53"/>
    </row>
    <row r="89" spans="2:6" s="6" customFormat="1" ht="60" x14ac:dyDescent="0.3">
      <c r="B89" s="9" t="s">
        <v>118</v>
      </c>
      <c r="C89" s="12"/>
      <c r="D89" s="12">
        <v>8</v>
      </c>
      <c r="E89" s="48"/>
      <c r="F89" s="49"/>
    </row>
    <row r="90" spans="2:6" s="5" customFormat="1" ht="12" x14ac:dyDescent="0.3">
      <c r="B90" s="10" t="s">
        <v>4</v>
      </c>
      <c r="C90" s="13"/>
      <c r="D90" s="13">
        <v>8</v>
      </c>
      <c r="E90" s="13">
        <f>E87</f>
        <v>0</v>
      </c>
      <c r="F90" s="13"/>
    </row>
    <row r="91" spans="2:6" s="6" customFormat="1" ht="12" x14ac:dyDescent="0.3"/>
    <row r="92" spans="2:6" x14ac:dyDescent="0.3">
      <c r="B92" s="21" t="s">
        <v>4</v>
      </c>
      <c r="C92" s="21"/>
      <c r="D92" s="22">
        <f>D7+D31+D37+D43+D49+D54+D60+D66+D72+D78+D84+D90</f>
        <v>100</v>
      </c>
      <c r="E92" s="22">
        <f>E7+E31+E37+E43+E49+E54+E60+E66+E72+E78+E84+E90</f>
        <v>0</v>
      </c>
      <c r="F92" s="21"/>
    </row>
  </sheetData>
  <mergeCells count="29">
    <mergeCell ref="E24:E25"/>
    <mergeCell ref="F24:F25"/>
    <mergeCell ref="E29:E30"/>
    <mergeCell ref="B2:F2"/>
    <mergeCell ref="E11:E12"/>
    <mergeCell ref="F11:F12"/>
    <mergeCell ref="E17:E19"/>
    <mergeCell ref="F17:F19"/>
    <mergeCell ref="F29:F30"/>
    <mergeCell ref="E34:E36"/>
    <mergeCell ref="F34:F36"/>
    <mergeCell ref="E40:E42"/>
    <mergeCell ref="F40:F42"/>
    <mergeCell ref="E46:E48"/>
    <mergeCell ref="F46:F48"/>
    <mergeCell ref="E52:E53"/>
    <mergeCell ref="F52:F53"/>
    <mergeCell ref="E57:E59"/>
    <mergeCell ref="F57:F59"/>
    <mergeCell ref="E81:E83"/>
    <mergeCell ref="F81:F83"/>
    <mergeCell ref="E87:E89"/>
    <mergeCell ref="F87:F89"/>
    <mergeCell ref="E63:E65"/>
    <mergeCell ref="F63:F65"/>
    <mergeCell ref="E69:E71"/>
    <mergeCell ref="F69:F71"/>
    <mergeCell ref="E75:E77"/>
    <mergeCell ref="F75:F77"/>
  </mergeCells>
  <conditionalFormatting sqref="C7">
    <cfRule type="cellIs" dxfId="0" priority="1" operator="notEqual">
      <formula>1</formula>
    </cfRule>
  </conditionalFormatting>
  <dataValidations count="2">
    <dataValidation type="decimal" operator="lessThanOrEqual" allowBlank="1" showInputMessage="1" showErrorMessage="1" sqref="E11:E12 E24:E25 E29:E30 E52:E53" xr:uid="{94AD9C91-0EB8-43B4-A358-D30088BAA0E1}">
      <formula1>D12</formula1>
    </dataValidation>
    <dataValidation type="decimal" operator="lessThanOrEqual" allowBlank="1" showInputMessage="1" showErrorMessage="1" sqref="E17:E19 E34:E36 E40:E42 E46:E48 E57:E59 E63:E65 E69:E71 E75:E77 E81:E83 E87:E89" xr:uid="{5A504D31-508F-45B5-8744-28ADCDD1532B}">
      <formula1>D19</formula1>
    </dataValidation>
  </dataValidations>
  <pageMargins left="0.7" right="0.7" top="0.78740157499999996" bottom="0.78740157499999996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65"/>
  <sheetViews>
    <sheetView workbookViewId="0">
      <selection activeCell="E60" sqref="E60:E62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119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6" customFormat="1" ht="12" x14ac:dyDescent="0.3"/>
    <row r="6" spans="2:6" s="5" customFormat="1" ht="12" x14ac:dyDescent="0.3">
      <c r="B6" s="10" t="s">
        <v>120</v>
      </c>
      <c r="C6" s="13" t="s">
        <v>5</v>
      </c>
      <c r="D6" s="10"/>
      <c r="E6" s="10"/>
      <c r="F6" s="10"/>
    </row>
    <row r="7" spans="2:6" s="6" customFormat="1" ht="24" x14ac:dyDescent="0.3">
      <c r="B7" s="8" t="s">
        <v>50</v>
      </c>
      <c r="C7" s="11"/>
      <c r="D7" s="11">
        <v>3</v>
      </c>
      <c r="E7" s="45"/>
      <c r="F7" s="45"/>
    </row>
    <row r="8" spans="2:6" s="6" customFormat="1" ht="24" x14ac:dyDescent="0.3">
      <c r="B8" s="15" t="s">
        <v>51</v>
      </c>
      <c r="C8" s="16"/>
      <c r="D8" s="16">
        <v>10</v>
      </c>
      <c r="E8" s="47"/>
      <c r="F8" s="53"/>
    </row>
    <row r="9" spans="2:6" s="6" customFormat="1" ht="12" x14ac:dyDescent="0.3">
      <c r="B9" s="9" t="s">
        <v>52</v>
      </c>
      <c r="C9" s="12"/>
      <c r="D9" s="12">
        <v>15</v>
      </c>
      <c r="E9" s="48"/>
      <c r="F9" s="49"/>
    </row>
    <row r="10" spans="2:6" s="5" customFormat="1" ht="12" x14ac:dyDescent="0.3">
      <c r="B10" s="10" t="s">
        <v>4</v>
      </c>
      <c r="C10" s="13"/>
      <c r="D10" s="13">
        <v>15</v>
      </c>
      <c r="E10" s="13">
        <f>E7</f>
        <v>0</v>
      </c>
      <c r="F10" s="13"/>
    </row>
    <row r="11" spans="2:6" s="6" customFormat="1" ht="12" x14ac:dyDescent="0.3"/>
    <row r="12" spans="2:6" s="5" customFormat="1" ht="12" x14ac:dyDescent="0.3">
      <c r="B12" s="10" t="s">
        <v>121</v>
      </c>
      <c r="C12" s="13" t="s">
        <v>5</v>
      </c>
      <c r="D12" s="10"/>
      <c r="E12" s="10"/>
      <c r="F12" s="10"/>
    </row>
    <row r="13" spans="2:6" s="6" customFormat="1" ht="24" x14ac:dyDescent="0.3">
      <c r="B13" s="8" t="s">
        <v>46</v>
      </c>
      <c r="C13" s="11"/>
      <c r="D13" s="11">
        <v>3</v>
      </c>
      <c r="E13" s="45"/>
      <c r="F13" s="45"/>
    </row>
    <row r="14" spans="2:6" s="6" customFormat="1" ht="60" x14ac:dyDescent="0.3">
      <c r="B14" s="15" t="s">
        <v>122</v>
      </c>
      <c r="C14" s="16"/>
      <c r="D14" s="16">
        <v>10</v>
      </c>
      <c r="E14" s="47"/>
      <c r="F14" s="53"/>
    </row>
    <row r="15" spans="2:6" s="6" customFormat="1" ht="36" x14ac:dyDescent="0.3">
      <c r="B15" s="9" t="s">
        <v>48</v>
      </c>
      <c r="C15" s="12"/>
      <c r="D15" s="12">
        <v>15</v>
      </c>
      <c r="E15" s="48"/>
      <c r="F15" s="49"/>
    </row>
    <row r="16" spans="2:6" s="5" customFormat="1" ht="12" x14ac:dyDescent="0.3">
      <c r="B16" s="10" t="s">
        <v>4</v>
      </c>
      <c r="C16" s="13"/>
      <c r="D16" s="13">
        <v>15</v>
      </c>
      <c r="E16" s="13">
        <f>E13</f>
        <v>0</v>
      </c>
      <c r="F16" s="13"/>
    </row>
    <row r="17" spans="2:6" s="6" customFormat="1" ht="12" x14ac:dyDescent="0.3"/>
    <row r="18" spans="2:6" s="5" customFormat="1" ht="12" x14ac:dyDescent="0.3">
      <c r="B18" s="10" t="s">
        <v>123</v>
      </c>
      <c r="C18" s="25" t="s">
        <v>5</v>
      </c>
      <c r="D18" s="10"/>
      <c r="E18" s="10"/>
      <c r="F18" s="26"/>
    </row>
    <row r="19" spans="2:6" s="6" customFormat="1" ht="36" x14ac:dyDescent="0.3">
      <c r="B19" s="17" t="s">
        <v>124</v>
      </c>
      <c r="C19" s="20"/>
      <c r="D19" s="20">
        <v>3</v>
      </c>
      <c r="E19" s="45"/>
      <c r="F19" s="45"/>
    </row>
    <row r="20" spans="2:6" s="6" customFormat="1" ht="36" x14ac:dyDescent="0.3">
      <c r="B20" s="9" t="s">
        <v>125</v>
      </c>
      <c r="C20" s="16"/>
      <c r="D20" s="30">
        <v>10</v>
      </c>
      <c r="E20" s="47"/>
      <c r="F20" s="48"/>
    </row>
    <row r="21" spans="2:6" s="5" customFormat="1" ht="12" x14ac:dyDescent="0.3">
      <c r="B21" s="10" t="s">
        <v>4</v>
      </c>
      <c r="C21" s="13" t="str">
        <f>IF(C18="nein","entfällt","")</f>
        <v/>
      </c>
      <c r="D21" s="31">
        <f>IF(C18="nein",0,10)</f>
        <v>10</v>
      </c>
      <c r="E21" s="13">
        <f>IF(E19&gt;D21,D21,E19)</f>
        <v>0</v>
      </c>
      <c r="F21" s="13"/>
    </row>
    <row r="22" spans="2:6" s="6" customFormat="1" ht="12" x14ac:dyDescent="0.3"/>
    <row r="23" spans="2:6" x14ac:dyDescent="0.3">
      <c r="B23" s="10" t="s">
        <v>126</v>
      </c>
      <c r="C23" s="13" t="s">
        <v>5</v>
      </c>
      <c r="D23" s="10"/>
      <c r="E23" s="10"/>
      <c r="F23" s="10"/>
    </row>
    <row r="24" spans="2:6" ht="48" x14ac:dyDescent="0.3">
      <c r="B24" s="8" t="s">
        <v>128</v>
      </c>
      <c r="C24" s="11"/>
      <c r="D24" s="11">
        <v>2</v>
      </c>
      <c r="E24" s="45"/>
      <c r="F24" s="45"/>
    </row>
    <row r="25" spans="2:6" ht="60" x14ac:dyDescent="0.3">
      <c r="B25" s="9" t="s">
        <v>129</v>
      </c>
      <c r="C25" s="16"/>
      <c r="D25" s="12">
        <v>5</v>
      </c>
      <c r="E25" s="47"/>
      <c r="F25" s="49"/>
    </row>
    <row r="26" spans="2:6" ht="24" x14ac:dyDescent="0.3">
      <c r="B26" s="8" t="s">
        <v>59</v>
      </c>
      <c r="C26" s="11"/>
      <c r="D26" s="11">
        <v>1</v>
      </c>
      <c r="E26" s="45"/>
      <c r="F26" s="56"/>
    </row>
    <row r="27" spans="2:6" ht="24" x14ac:dyDescent="0.3">
      <c r="B27" s="18" t="s">
        <v>60</v>
      </c>
      <c r="C27" s="19"/>
      <c r="D27" s="19">
        <v>2</v>
      </c>
      <c r="E27" s="47"/>
      <c r="F27" s="47"/>
    </row>
    <row r="28" spans="2:6" ht="36" x14ac:dyDescent="0.3">
      <c r="B28" s="8" t="s">
        <v>61</v>
      </c>
      <c r="C28" s="11"/>
      <c r="D28" s="11">
        <v>1</v>
      </c>
      <c r="E28" s="45"/>
      <c r="F28" s="56"/>
    </row>
    <row r="29" spans="2:6" ht="36" x14ac:dyDescent="0.3">
      <c r="B29" s="37" t="s">
        <v>127</v>
      </c>
      <c r="C29" s="19"/>
      <c r="D29" s="19">
        <v>3</v>
      </c>
      <c r="E29" s="47"/>
      <c r="F29" s="47"/>
    </row>
    <row r="30" spans="2:6" x14ac:dyDescent="0.3">
      <c r="B30" s="10" t="s">
        <v>4</v>
      </c>
      <c r="C30" s="13"/>
      <c r="D30" s="13">
        <v>10</v>
      </c>
      <c r="E30" s="13">
        <f>E24+E26+E28</f>
        <v>0</v>
      </c>
      <c r="F30" s="13"/>
    </row>
    <row r="31" spans="2:6" s="6" customFormat="1" ht="12" x14ac:dyDescent="0.3"/>
    <row r="32" spans="2:6" x14ac:dyDescent="0.3">
      <c r="B32" s="10" t="s">
        <v>130</v>
      </c>
      <c r="C32" s="13" t="s">
        <v>5</v>
      </c>
      <c r="D32" s="10"/>
      <c r="E32" s="10"/>
      <c r="F32" s="10"/>
    </row>
    <row r="33" spans="2:6" ht="24" x14ac:dyDescent="0.3">
      <c r="B33" s="8" t="s">
        <v>131</v>
      </c>
      <c r="C33" s="11"/>
      <c r="D33" s="11">
        <v>2</v>
      </c>
      <c r="E33" s="45"/>
      <c r="F33" s="45"/>
    </row>
    <row r="34" spans="2:6" ht="48" x14ac:dyDescent="0.3">
      <c r="B34" s="18" t="s">
        <v>132</v>
      </c>
      <c r="C34" s="19"/>
      <c r="D34" s="19">
        <v>4</v>
      </c>
      <c r="E34" s="46"/>
      <c r="F34" s="46"/>
    </row>
    <row r="35" spans="2:6" ht="36" x14ac:dyDescent="0.3">
      <c r="B35" s="18" t="s">
        <v>133</v>
      </c>
      <c r="C35" s="19"/>
      <c r="D35" s="19">
        <v>6</v>
      </c>
      <c r="E35" s="46"/>
      <c r="F35" s="46"/>
    </row>
    <row r="36" spans="2:6" ht="48" x14ac:dyDescent="0.3">
      <c r="B36" s="9" t="s">
        <v>134</v>
      </c>
      <c r="C36" s="12"/>
      <c r="D36" s="12">
        <v>8</v>
      </c>
      <c r="E36" s="48"/>
      <c r="F36" s="49"/>
    </row>
    <row r="37" spans="2:6" ht="24" x14ac:dyDescent="0.3">
      <c r="B37" s="8" t="s">
        <v>135</v>
      </c>
      <c r="C37" s="11"/>
      <c r="D37" s="11">
        <v>1</v>
      </c>
      <c r="E37" s="45"/>
      <c r="F37" s="56"/>
    </row>
    <row r="38" spans="2:6" x14ac:dyDescent="0.3">
      <c r="B38" s="37" t="s">
        <v>136</v>
      </c>
      <c r="C38" s="19"/>
      <c r="D38" s="19">
        <v>2</v>
      </c>
      <c r="E38" s="47"/>
      <c r="F38" s="47"/>
    </row>
    <row r="39" spans="2:6" x14ac:dyDescent="0.3">
      <c r="B39" s="10" t="s">
        <v>4</v>
      </c>
      <c r="C39" s="13"/>
      <c r="D39" s="13">
        <v>10</v>
      </c>
      <c r="E39" s="13">
        <f>E33+E37</f>
        <v>0</v>
      </c>
      <c r="F39" s="13"/>
    </row>
    <row r="40" spans="2:6" s="6" customFormat="1" ht="12" x14ac:dyDescent="0.3"/>
    <row r="41" spans="2:6" s="5" customFormat="1" ht="12" x14ac:dyDescent="0.3">
      <c r="B41" s="10" t="s">
        <v>137</v>
      </c>
      <c r="C41" s="13" t="s">
        <v>5</v>
      </c>
      <c r="D41" s="10"/>
      <c r="E41" s="10"/>
      <c r="F41" s="10"/>
    </row>
    <row r="42" spans="2:6" s="6" customFormat="1" ht="36" x14ac:dyDescent="0.3">
      <c r="B42" s="8" t="s">
        <v>138</v>
      </c>
      <c r="C42" s="11"/>
      <c r="D42" s="11">
        <v>1</v>
      </c>
      <c r="E42" s="45"/>
      <c r="F42" s="45"/>
    </row>
    <row r="43" spans="2:6" s="6" customFormat="1" ht="36" x14ac:dyDescent="0.3">
      <c r="B43" s="15" t="s">
        <v>139</v>
      </c>
      <c r="C43" s="16"/>
      <c r="D43" s="16">
        <v>3</v>
      </c>
      <c r="E43" s="46"/>
      <c r="F43" s="46"/>
    </row>
    <row r="44" spans="2:6" s="6" customFormat="1" ht="36" x14ac:dyDescent="0.3">
      <c r="B44" s="15" t="s">
        <v>140</v>
      </c>
      <c r="C44" s="16"/>
      <c r="D44" s="16">
        <v>6</v>
      </c>
      <c r="E44" s="47"/>
      <c r="F44" s="53"/>
    </row>
    <row r="45" spans="2:6" s="6" customFormat="1" ht="48" x14ac:dyDescent="0.3">
      <c r="B45" s="9" t="s">
        <v>141</v>
      </c>
      <c r="C45" s="12"/>
      <c r="D45" s="12">
        <v>7.5</v>
      </c>
      <c r="E45" s="48"/>
      <c r="F45" s="49"/>
    </row>
    <row r="46" spans="2:6" s="5" customFormat="1" ht="12" x14ac:dyDescent="0.3">
      <c r="B46" s="10" t="s">
        <v>4</v>
      </c>
      <c r="C46" s="13"/>
      <c r="D46" s="13">
        <v>7.5</v>
      </c>
      <c r="E46" s="13">
        <f>E42</f>
        <v>0</v>
      </c>
      <c r="F46" s="13"/>
    </row>
    <row r="47" spans="2:6" s="6" customFormat="1" ht="12" x14ac:dyDescent="0.3"/>
    <row r="48" spans="2:6" s="5" customFormat="1" ht="12" x14ac:dyDescent="0.3">
      <c r="B48" s="10" t="s">
        <v>142</v>
      </c>
      <c r="C48" s="13" t="s">
        <v>5</v>
      </c>
      <c r="D48" s="10"/>
      <c r="E48" s="10"/>
      <c r="F48" s="10"/>
    </row>
    <row r="49" spans="2:6" s="6" customFormat="1" ht="48" x14ac:dyDescent="0.3">
      <c r="B49" s="8" t="s">
        <v>143</v>
      </c>
      <c r="C49" s="11"/>
      <c r="D49" s="11">
        <v>3</v>
      </c>
      <c r="E49" s="45"/>
      <c r="F49" s="45"/>
    </row>
    <row r="50" spans="2:6" s="6" customFormat="1" ht="48" x14ac:dyDescent="0.3">
      <c r="B50" s="15" t="s">
        <v>144</v>
      </c>
      <c r="C50" s="16"/>
      <c r="D50" s="16">
        <v>6</v>
      </c>
      <c r="E50" s="46"/>
      <c r="F50" s="46"/>
    </row>
    <row r="51" spans="2:6" s="6" customFormat="1" ht="84" x14ac:dyDescent="0.3">
      <c r="B51" s="9" t="s">
        <v>145</v>
      </c>
      <c r="C51" s="12"/>
      <c r="D51" s="12">
        <v>7.5</v>
      </c>
      <c r="E51" s="48"/>
      <c r="F51" s="49"/>
    </row>
    <row r="52" spans="2:6" s="5" customFormat="1" ht="12" x14ac:dyDescent="0.3">
      <c r="B52" s="10" t="s">
        <v>4</v>
      </c>
      <c r="C52" s="13"/>
      <c r="D52" s="13">
        <v>7.5</v>
      </c>
      <c r="E52" s="13">
        <f>E49</f>
        <v>0</v>
      </c>
      <c r="F52" s="13"/>
    </row>
    <row r="53" spans="2:6" s="6" customFormat="1" ht="12" x14ac:dyDescent="0.3"/>
    <row r="54" spans="2:6" x14ac:dyDescent="0.3">
      <c r="B54" s="10" t="s">
        <v>68</v>
      </c>
      <c r="C54" s="13" t="s">
        <v>5</v>
      </c>
      <c r="D54" s="10"/>
      <c r="E54" s="10"/>
      <c r="F54" s="10"/>
    </row>
    <row r="55" spans="2:6" ht="24" x14ac:dyDescent="0.3">
      <c r="B55" s="7" t="s">
        <v>36</v>
      </c>
      <c r="C55" s="14"/>
      <c r="D55" s="14">
        <v>5</v>
      </c>
      <c r="E55" s="36"/>
      <c r="F55" s="24"/>
    </row>
    <row r="56" spans="2:6" ht="36" x14ac:dyDescent="0.3">
      <c r="B56" s="7" t="s">
        <v>37</v>
      </c>
      <c r="C56" s="14"/>
      <c r="D56" s="14">
        <v>5</v>
      </c>
      <c r="E56" s="36"/>
      <c r="F56" s="24"/>
    </row>
    <row r="57" spans="2:6" x14ac:dyDescent="0.3">
      <c r="B57" s="10" t="s">
        <v>4</v>
      </c>
      <c r="C57" s="13"/>
      <c r="D57" s="13">
        <v>10</v>
      </c>
      <c r="E57" s="13">
        <f>E55+E56</f>
        <v>0</v>
      </c>
      <c r="F57" s="13"/>
    </row>
    <row r="59" spans="2:6" s="5" customFormat="1" ht="12" x14ac:dyDescent="0.3">
      <c r="B59" s="10" t="s">
        <v>146</v>
      </c>
      <c r="C59" s="13" t="s">
        <v>5</v>
      </c>
      <c r="D59" s="10"/>
      <c r="E59" s="10"/>
      <c r="F59" s="10"/>
    </row>
    <row r="60" spans="2:6" s="6" customFormat="1" ht="36" x14ac:dyDescent="0.3">
      <c r="B60" s="8" t="s">
        <v>147</v>
      </c>
      <c r="C60" s="11"/>
      <c r="D60" s="11">
        <v>5</v>
      </c>
      <c r="E60" s="45"/>
      <c r="F60" s="45"/>
    </row>
    <row r="61" spans="2:6" s="6" customFormat="1" ht="48" x14ac:dyDescent="0.3">
      <c r="B61" s="15" t="s">
        <v>148</v>
      </c>
      <c r="C61" s="16"/>
      <c r="D61" s="16">
        <v>10</v>
      </c>
      <c r="E61" s="46"/>
      <c r="F61" s="46"/>
    </row>
    <row r="62" spans="2:6" s="6" customFormat="1" ht="72" x14ac:dyDescent="0.3">
      <c r="B62" s="9" t="s">
        <v>149</v>
      </c>
      <c r="C62" s="12"/>
      <c r="D62" s="12">
        <v>15</v>
      </c>
      <c r="E62" s="48"/>
      <c r="F62" s="49"/>
    </row>
    <row r="63" spans="2:6" s="5" customFormat="1" ht="12" x14ac:dyDescent="0.3">
      <c r="B63" s="10" t="s">
        <v>4</v>
      </c>
      <c r="C63" s="13"/>
      <c r="D63" s="13">
        <v>15</v>
      </c>
      <c r="E63" s="13">
        <f>E60</f>
        <v>0</v>
      </c>
      <c r="F63" s="13"/>
    </row>
    <row r="64" spans="2:6" s="6" customFormat="1" ht="12" x14ac:dyDescent="0.3"/>
    <row r="65" spans="2:6" x14ac:dyDescent="0.3">
      <c r="B65" s="21" t="s">
        <v>4</v>
      </c>
      <c r="C65" s="21"/>
      <c r="D65" s="22">
        <f>D10+D16+D21+D30+D39+D46+D52+D57+D63</f>
        <v>100</v>
      </c>
      <c r="E65" s="22">
        <f>E10+E16+E21+E30+E39+E46+E52+E57+E63</f>
        <v>0</v>
      </c>
      <c r="F65" s="21"/>
    </row>
  </sheetData>
  <mergeCells count="23">
    <mergeCell ref="B2:F2"/>
    <mergeCell ref="E7:E9"/>
    <mergeCell ref="F7:F9"/>
    <mergeCell ref="E13:E15"/>
    <mergeCell ref="F13:F15"/>
    <mergeCell ref="E19:E20"/>
    <mergeCell ref="F19:F20"/>
    <mergeCell ref="E24:E25"/>
    <mergeCell ref="F24:F25"/>
    <mergeCell ref="E26:E27"/>
    <mergeCell ref="F26:F27"/>
    <mergeCell ref="E28:E29"/>
    <mergeCell ref="F28:F29"/>
    <mergeCell ref="E33:E36"/>
    <mergeCell ref="F33:F36"/>
    <mergeCell ref="E49:E51"/>
    <mergeCell ref="F49:F51"/>
    <mergeCell ref="E60:E62"/>
    <mergeCell ref="F60:F62"/>
    <mergeCell ref="E37:E38"/>
    <mergeCell ref="F37:F38"/>
    <mergeCell ref="E42:E45"/>
    <mergeCell ref="F42:F45"/>
  </mergeCells>
  <dataValidations count="4">
    <dataValidation type="decimal" operator="lessThanOrEqual" allowBlank="1" showInputMessage="1" showErrorMessage="1" sqref="E7:E9 E13:E15 E49:E51 E60:E62" xr:uid="{8E314CAD-76FD-4BFE-A92B-24D9A38A10A5}">
      <formula1>D9</formula1>
    </dataValidation>
    <dataValidation type="decimal" operator="lessThanOrEqual" allowBlank="1" showInputMessage="1" showErrorMessage="1" sqref="E19:E20 E24:E29 E37:E38" xr:uid="{5167A250-EDD6-4818-A545-8901421C9621}">
      <formula1>D20</formula1>
    </dataValidation>
    <dataValidation type="decimal" operator="lessThanOrEqual" allowBlank="1" showInputMessage="1" showErrorMessage="1" sqref="E33:E36 E42:E45" xr:uid="{F9C3A8C0-94D7-4467-8EC0-3B29F3226EC9}">
      <formula1>D36</formula1>
    </dataValidation>
    <dataValidation type="decimal" operator="lessThanOrEqual" allowBlank="1" showInputMessage="1" showErrorMessage="1" sqref="E55:E56" xr:uid="{457FF5BB-EB88-4A45-BA3C-3E502C359333}">
      <formula1>D55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13FA37-B94C-47B4-B959-9AE2B4C40C61}">
          <x14:formula1>
            <xm:f>Hilfsblatt!$B$4:$B$5</xm:f>
          </x14:formula1>
          <xm:sqref>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27"/>
  <sheetViews>
    <sheetView zoomScale="85" zoomScaleNormal="85" workbookViewId="0">
      <selection activeCell="G21" sqref="G21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150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12" x14ac:dyDescent="0.3">
      <c r="B5" s="10" t="s">
        <v>151</v>
      </c>
      <c r="C5" s="13" t="s">
        <v>5</v>
      </c>
      <c r="D5" s="10"/>
      <c r="E5" s="10"/>
      <c r="F5" s="10"/>
    </row>
    <row r="6" spans="2:6" s="6" customFormat="1" ht="60" x14ac:dyDescent="0.3">
      <c r="B6" s="8" t="s">
        <v>152</v>
      </c>
      <c r="C6" s="11"/>
      <c r="D6" s="11">
        <v>5</v>
      </c>
      <c r="E6" s="45"/>
      <c r="F6" s="45"/>
    </row>
    <row r="7" spans="2:6" s="6" customFormat="1" ht="60" x14ac:dyDescent="0.3">
      <c r="B7" s="15" t="s">
        <v>153</v>
      </c>
      <c r="C7" s="16"/>
      <c r="D7" s="16">
        <v>20</v>
      </c>
      <c r="E7" s="46"/>
      <c r="F7" s="46"/>
    </row>
    <row r="8" spans="2:6" s="6" customFormat="1" ht="60" x14ac:dyDescent="0.3">
      <c r="B8" s="15" t="s">
        <v>154</v>
      </c>
      <c r="C8" s="16"/>
      <c r="D8" s="16">
        <v>30</v>
      </c>
      <c r="E8" s="47"/>
      <c r="F8" s="53"/>
    </row>
    <row r="9" spans="2:6" s="6" customFormat="1" ht="60" x14ac:dyDescent="0.3">
      <c r="B9" s="9" t="s">
        <v>155</v>
      </c>
      <c r="C9" s="12"/>
      <c r="D9" s="12">
        <v>35</v>
      </c>
      <c r="E9" s="48"/>
      <c r="F9" s="49"/>
    </row>
    <row r="10" spans="2:6" s="5" customFormat="1" ht="12" x14ac:dyDescent="0.3">
      <c r="B10" s="10" t="s">
        <v>4</v>
      </c>
      <c r="C10" s="13"/>
      <c r="D10" s="13">
        <v>35</v>
      </c>
      <c r="E10" s="13">
        <f>E6</f>
        <v>0</v>
      </c>
      <c r="F10" s="13"/>
    </row>
    <row r="11" spans="2:6" s="6" customFormat="1" ht="12" x14ac:dyDescent="0.3"/>
    <row r="12" spans="2:6" s="5" customFormat="1" ht="12" x14ac:dyDescent="0.3">
      <c r="B12" s="10" t="s">
        <v>156</v>
      </c>
      <c r="C12" s="13" t="s">
        <v>5</v>
      </c>
      <c r="D12" s="10"/>
      <c r="E12" s="10"/>
      <c r="F12" s="10"/>
    </row>
    <row r="13" spans="2:6" s="6" customFormat="1" ht="24" x14ac:dyDescent="0.3">
      <c r="B13" s="8" t="s">
        <v>157</v>
      </c>
      <c r="C13" s="11"/>
      <c r="D13" s="11">
        <v>5</v>
      </c>
      <c r="E13" s="45"/>
      <c r="F13" s="45"/>
    </row>
    <row r="14" spans="2:6" s="6" customFormat="1" ht="36" x14ac:dyDescent="0.3">
      <c r="B14" s="15" t="s">
        <v>158</v>
      </c>
      <c r="C14" s="16"/>
      <c r="D14" s="16">
        <v>15</v>
      </c>
      <c r="E14" s="46"/>
      <c r="F14" s="46"/>
    </row>
    <row r="15" spans="2:6" s="6" customFormat="1" ht="36" x14ac:dyDescent="0.3">
      <c r="B15" s="15" t="s">
        <v>159</v>
      </c>
      <c r="C15" s="16"/>
      <c r="D15" s="16">
        <v>25</v>
      </c>
      <c r="E15" s="47"/>
      <c r="F15" s="53"/>
    </row>
    <row r="16" spans="2:6" s="6" customFormat="1" ht="36" x14ac:dyDescent="0.3">
      <c r="B16" s="9" t="s">
        <v>160</v>
      </c>
      <c r="C16" s="12"/>
      <c r="D16" s="12">
        <v>35</v>
      </c>
      <c r="E16" s="48"/>
      <c r="F16" s="49"/>
    </row>
    <row r="17" spans="2:6" s="5" customFormat="1" ht="12" x14ac:dyDescent="0.3">
      <c r="B17" s="10" t="s">
        <v>4</v>
      </c>
      <c r="C17" s="13"/>
      <c r="D17" s="13">
        <v>35</v>
      </c>
      <c r="E17" s="13">
        <f>E13</f>
        <v>0</v>
      </c>
      <c r="F17" s="13"/>
    </row>
    <row r="18" spans="2:6" s="6" customFormat="1" ht="12" x14ac:dyDescent="0.3"/>
    <row r="19" spans="2:6" s="5" customFormat="1" ht="12" x14ac:dyDescent="0.3">
      <c r="B19" s="10" t="s">
        <v>161</v>
      </c>
      <c r="C19" s="13" t="s">
        <v>5</v>
      </c>
      <c r="D19" s="10"/>
      <c r="E19" s="10"/>
      <c r="F19" s="10"/>
    </row>
    <row r="20" spans="2:6" s="6" customFormat="1" ht="48" x14ac:dyDescent="0.3">
      <c r="B20" s="8" t="s">
        <v>162</v>
      </c>
      <c r="C20" s="11"/>
      <c r="D20" s="11">
        <v>10</v>
      </c>
      <c r="E20" s="45"/>
      <c r="F20" s="45"/>
    </row>
    <row r="21" spans="2:6" s="6" customFormat="1" ht="48" x14ac:dyDescent="0.3">
      <c r="B21" s="15" t="s">
        <v>163</v>
      </c>
      <c r="C21" s="16"/>
      <c r="D21" s="16">
        <v>20</v>
      </c>
      <c r="E21" s="47"/>
      <c r="F21" s="53"/>
    </row>
    <row r="22" spans="2:6" s="6" customFormat="1" ht="36" x14ac:dyDescent="0.3">
      <c r="B22" s="9" t="s">
        <v>164</v>
      </c>
      <c r="C22" s="12"/>
      <c r="D22" s="12">
        <v>30</v>
      </c>
      <c r="E22" s="48"/>
      <c r="F22" s="49"/>
    </row>
    <row r="23" spans="2:6" s="5" customFormat="1" ht="12" x14ac:dyDescent="0.3">
      <c r="B23" s="10" t="s">
        <v>4</v>
      </c>
      <c r="C23" s="13"/>
      <c r="D23" s="13">
        <v>30</v>
      </c>
      <c r="E23" s="13">
        <f>E20</f>
        <v>0</v>
      </c>
      <c r="F23" s="13"/>
    </row>
    <row r="24" spans="2:6" s="6" customFormat="1" ht="12" x14ac:dyDescent="0.3"/>
    <row r="25" spans="2:6" s="6" customFormat="1" ht="12" x14ac:dyDescent="0.3">
      <c r="B25" s="21" t="s">
        <v>4</v>
      </c>
      <c r="C25" s="21"/>
      <c r="D25" s="22">
        <f>D10+D17+D23</f>
        <v>100</v>
      </c>
      <c r="E25" s="22">
        <f>E10+E17+E23</f>
        <v>0</v>
      </c>
      <c r="F25" s="21"/>
    </row>
    <row r="26" spans="2:6" s="6" customFormat="1" ht="12" x14ac:dyDescent="0.3"/>
    <row r="27" spans="2:6" s="6" customFormat="1" ht="12" x14ac:dyDescent="0.3"/>
  </sheetData>
  <mergeCells count="7">
    <mergeCell ref="E20:E22"/>
    <mergeCell ref="F20:F22"/>
    <mergeCell ref="B2:F2"/>
    <mergeCell ref="E6:E9"/>
    <mergeCell ref="F6:F9"/>
    <mergeCell ref="E13:E16"/>
    <mergeCell ref="F13:F16"/>
  </mergeCells>
  <dataValidations count="2">
    <dataValidation type="decimal" operator="lessThanOrEqual" allowBlank="1" showInputMessage="1" showErrorMessage="1" sqref="E6:E9 E13:E16" xr:uid="{6CDA9B25-DD5B-4199-8E87-60B0B86C6422}">
      <formula1>D9</formula1>
    </dataValidation>
    <dataValidation type="decimal" operator="lessThanOrEqual" allowBlank="1" showInputMessage="1" showErrorMessage="1" sqref="E20:E22" xr:uid="{FB8793D5-F6D5-49B2-B0C6-EE609C1331F6}">
      <formula1>D22</formula1>
    </dataValidation>
  </dataValidations>
  <pageMargins left="0.7" right="0.7" top="0.78740157499999996" bottom="0.78740157499999996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43"/>
  <sheetViews>
    <sheetView zoomScale="85" zoomScaleNormal="85" workbookViewId="0">
      <selection activeCell="H7" sqref="H7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5" width="11.5546875" style="1"/>
    <col min="6" max="6" width="26" style="1" customWidth="1"/>
    <col min="7" max="16384" width="11.5546875" style="1"/>
  </cols>
  <sheetData>
    <row r="2" spans="2:6" ht="13.8" customHeight="1" x14ac:dyDescent="0.3">
      <c r="B2" s="50" t="str">
        <f>Gesamtergebnis!B2</f>
        <v>4.1.7 Systemqualität der Technischen Gebäudeausrüstung</v>
      </c>
      <c r="C2" s="51"/>
      <c r="D2" s="51"/>
      <c r="E2" s="51"/>
      <c r="F2" s="52"/>
    </row>
    <row r="3" spans="2:6" ht="13.8" customHeight="1" x14ac:dyDescent="0.3"/>
    <row r="4" spans="2:6" s="2" customFormat="1" ht="73.8" customHeight="1" x14ac:dyDescent="0.3">
      <c r="B4" s="3" t="s">
        <v>189</v>
      </c>
      <c r="C4" s="4" t="s">
        <v>0</v>
      </c>
      <c r="D4" s="4" t="s">
        <v>1</v>
      </c>
      <c r="E4" s="4" t="s">
        <v>2</v>
      </c>
      <c r="F4" s="4" t="s">
        <v>3</v>
      </c>
    </row>
    <row r="5" spans="2:6" s="5" customFormat="1" ht="12" x14ac:dyDescent="0.3">
      <c r="B5" s="10" t="s">
        <v>165</v>
      </c>
      <c r="C5" s="13" t="s">
        <v>5</v>
      </c>
      <c r="D5" s="10"/>
      <c r="E5" s="10"/>
      <c r="F5" s="10"/>
    </row>
    <row r="6" spans="2:6" s="6" customFormat="1" ht="60" x14ac:dyDescent="0.3">
      <c r="B6" s="8" t="s">
        <v>166</v>
      </c>
      <c r="C6" s="45" t="s">
        <v>5</v>
      </c>
      <c r="D6" s="11">
        <f>IF(C6="nein",0,5)</f>
        <v>5</v>
      </c>
      <c r="E6" s="45"/>
      <c r="F6" s="56"/>
    </row>
    <row r="7" spans="2:6" s="6" customFormat="1" ht="36" x14ac:dyDescent="0.3">
      <c r="B7" s="15" t="s">
        <v>167</v>
      </c>
      <c r="C7" s="57"/>
      <c r="D7" s="16">
        <f>IF(C6="nein",0,10)</f>
        <v>10</v>
      </c>
      <c r="E7" s="57"/>
      <c r="F7" s="57"/>
    </row>
    <row r="8" spans="2:6" s="6" customFormat="1" ht="36" x14ac:dyDescent="0.3">
      <c r="B8" s="15" t="s">
        <v>168</v>
      </c>
      <c r="C8" s="57"/>
      <c r="D8" s="16">
        <f>IF(C6="nein",0,15)</f>
        <v>15</v>
      </c>
      <c r="E8" s="57"/>
      <c r="F8" s="57"/>
    </row>
    <row r="9" spans="2:6" s="6" customFormat="1" ht="24" x14ac:dyDescent="0.3">
      <c r="B9" s="9" t="s">
        <v>169</v>
      </c>
      <c r="C9" s="58"/>
      <c r="D9" s="12">
        <f>IF(C6="nein",0,20)</f>
        <v>20</v>
      </c>
      <c r="E9" s="58"/>
      <c r="F9" s="58"/>
    </row>
    <row r="10" spans="2:6" s="6" customFormat="1" ht="36" x14ac:dyDescent="0.3">
      <c r="B10" s="7" t="s">
        <v>170</v>
      </c>
      <c r="C10" s="14"/>
      <c r="D10" s="14">
        <v>5</v>
      </c>
      <c r="E10" s="23"/>
      <c r="F10" s="23"/>
    </row>
    <row r="11" spans="2:6" s="6" customFormat="1" ht="24" x14ac:dyDescent="0.3">
      <c r="B11" s="7" t="s">
        <v>171</v>
      </c>
      <c r="C11" s="14"/>
      <c r="D11" s="14">
        <v>5</v>
      </c>
      <c r="E11" s="36"/>
      <c r="F11" s="23"/>
    </row>
    <row r="12" spans="2:6" s="5" customFormat="1" ht="12" x14ac:dyDescent="0.3">
      <c r="B12" s="10" t="s">
        <v>4</v>
      </c>
      <c r="C12" s="13"/>
      <c r="D12" s="13">
        <f>IF(C6="ja",30,10)</f>
        <v>30</v>
      </c>
      <c r="E12" s="13">
        <f>IF((E6+E10+E11)&gt;D12,D12,(E6+E10+E11))</f>
        <v>0</v>
      </c>
      <c r="F12" s="13"/>
    </row>
    <row r="13" spans="2:6" s="6" customFormat="1" ht="12" x14ac:dyDescent="0.3"/>
    <row r="14" spans="2:6" s="5" customFormat="1" ht="12" x14ac:dyDescent="0.3">
      <c r="B14" s="10" t="s">
        <v>172</v>
      </c>
      <c r="C14" s="13" t="s">
        <v>5</v>
      </c>
      <c r="D14" s="10"/>
      <c r="E14" s="10"/>
      <c r="F14" s="10"/>
    </row>
    <row r="15" spans="2:6" s="6" customFormat="1" ht="24" x14ac:dyDescent="0.3">
      <c r="B15" s="8" t="s">
        <v>173</v>
      </c>
      <c r="C15" s="11"/>
      <c r="D15" s="11">
        <v>10</v>
      </c>
      <c r="E15" s="45"/>
      <c r="F15" s="45"/>
    </row>
    <row r="16" spans="2:6" s="6" customFormat="1" ht="36" x14ac:dyDescent="0.3">
      <c r="B16" s="15" t="s">
        <v>174</v>
      </c>
      <c r="C16" s="16"/>
      <c r="D16" s="16">
        <v>20</v>
      </c>
      <c r="E16" s="47"/>
      <c r="F16" s="53"/>
    </row>
    <row r="17" spans="2:6" s="6" customFormat="1" ht="24" x14ac:dyDescent="0.3">
      <c r="B17" s="9" t="s">
        <v>175</v>
      </c>
      <c r="C17" s="12"/>
      <c r="D17" s="12">
        <v>30</v>
      </c>
      <c r="E17" s="48"/>
      <c r="F17" s="49"/>
    </row>
    <row r="18" spans="2:6" s="5" customFormat="1" ht="12" x14ac:dyDescent="0.3">
      <c r="B18" s="10" t="s">
        <v>4</v>
      </c>
      <c r="C18" s="13"/>
      <c r="D18" s="13">
        <v>30</v>
      </c>
      <c r="E18" s="13">
        <f>E15</f>
        <v>0</v>
      </c>
      <c r="F18" s="13"/>
    </row>
    <row r="19" spans="2:6" s="6" customFormat="1" ht="12" x14ac:dyDescent="0.3"/>
    <row r="20" spans="2:6" s="5" customFormat="1" ht="12" x14ac:dyDescent="0.3">
      <c r="B20" s="10" t="s">
        <v>176</v>
      </c>
      <c r="C20" s="13" t="s">
        <v>5</v>
      </c>
      <c r="D20" s="10"/>
      <c r="E20" s="10"/>
      <c r="F20" s="10"/>
    </row>
    <row r="21" spans="2:6" s="6" customFormat="1" ht="48" x14ac:dyDescent="0.3">
      <c r="B21" s="8" t="s">
        <v>177</v>
      </c>
      <c r="C21" s="11"/>
      <c r="D21" s="11">
        <v>4</v>
      </c>
      <c r="E21" s="45"/>
      <c r="F21" s="45"/>
    </row>
    <row r="22" spans="2:6" s="6" customFormat="1" ht="36" x14ac:dyDescent="0.3">
      <c r="B22" s="9" t="s">
        <v>178</v>
      </c>
      <c r="C22" s="12"/>
      <c r="D22" s="12">
        <v>8</v>
      </c>
      <c r="E22" s="48"/>
      <c r="F22" s="49"/>
    </row>
    <row r="23" spans="2:6" s="5" customFormat="1" ht="12" x14ac:dyDescent="0.3">
      <c r="B23" s="10" t="s">
        <v>4</v>
      </c>
      <c r="C23" s="13"/>
      <c r="D23" s="13">
        <v>8</v>
      </c>
      <c r="E23" s="13">
        <f>E21</f>
        <v>0</v>
      </c>
      <c r="F23" s="13"/>
    </row>
    <row r="24" spans="2:6" s="6" customFormat="1" ht="12" x14ac:dyDescent="0.3"/>
    <row r="25" spans="2:6" s="5" customFormat="1" ht="12" x14ac:dyDescent="0.3">
      <c r="B25" s="10" t="s">
        <v>179</v>
      </c>
      <c r="C25" s="13" t="s">
        <v>5</v>
      </c>
      <c r="D25" s="10"/>
      <c r="E25" s="10"/>
      <c r="F25" s="10"/>
    </row>
    <row r="26" spans="2:6" s="6" customFormat="1" ht="36" x14ac:dyDescent="0.3">
      <c r="B26" s="8" t="s">
        <v>180</v>
      </c>
      <c r="C26" s="11"/>
      <c r="D26" s="11">
        <v>1</v>
      </c>
      <c r="E26" s="45"/>
      <c r="F26" s="45"/>
    </row>
    <row r="27" spans="2:6" s="6" customFormat="1" ht="36" x14ac:dyDescent="0.3">
      <c r="B27" s="15" t="s">
        <v>181</v>
      </c>
      <c r="C27" s="16"/>
      <c r="D27" s="16">
        <v>4</v>
      </c>
      <c r="E27" s="57"/>
      <c r="F27" s="46"/>
    </row>
    <row r="28" spans="2:6" s="6" customFormat="1" ht="48" x14ac:dyDescent="0.3">
      <c r="B28" s="15" t="s">
        <v>182</v>
      </c>
      <c r="C28" s="16"/>
      <c r="D28" s="16">
        <v>8</v>
      </c>
      <c r="E28" s="57"/>
      <c r="F28" s="53"/>
    </row>
    <row r="29" spans="2:6" s="6" customFormat="1" ht="24" x14ac:dyDescent="0.3">
      <c r="B29" s="9" t="s">
        <v>183</v>
      </c>
      <c r="C29" s="12"/>
      <c r="D29" s="12">
        <v>12</v>
      </c>
      <c r="E29" s="58"/>
      <c r="F29" s="49"/>
    </row>
    <row r="30" spans="2:6" s="5" customFormat="1" ht="12" x14ac:dyDescent="0.3">
      <c r="B30" s="10" t="s">
        <v>4</v>
      </c>
      <c r="C30" s="13"/>
      <c r="D30" s="13">
        <v>12</v>
      </c>
      <c r="E30" s="13">
        <f>E26</f>
        <v>0</v>
      </c>
      <c r="F30" s="13"/>
    </row>
    <row r="31" spans="2:6" s="6" customFormat="1" ht="12" x14ac:dyDescent="0.3"/>
    <row r="32" spans="2:6" s="5" customFormat="1" ht="12" x14ac:dyDescent="0.3">
      <c r="B32" s="10" t="s">
        <v>184</v>
      </c>
      <c r="C32" s="25" t="s">
        <v>5</v>
      </c>
      <c r="D32" s="10"/>
      <c r="E32" s="10"/>
      <c r="F32" s="26"/>
    </row>
    <row r="33" spans="2:6" s="6" customFormat="1" ht="24" x14ac:dyDescent="0.3">
      <c r="B33" s="17" t="s">
        <v>185</v>
      </c>
      <c r="C33" s="20"/>
      <c r="D33" s="20">
        <v>7.5</v>
      </c>
      <c r="E33" s="45"/>
      <c r="F33" s="45"/>
    </row>
    <row r="34" spans="2:6" s="6" customFormat="1" ht="24" x14ac:dyDescent="0.3">
      <c r="B34" s="9" t="s">
        <v>186</v>
      </c>
      <c r="C34" s="16"/>
      <c r="D34" s="30">
        <v>10</v>
      </c>
      <c r="E34" s="47"/>
      <c r="F34" s="48"/>
    </row>
    <row r="35" spans="2:6" s="5" customFormat="1" ht="12" x14ac:dyDescent="0.3">
      <c r="B35" s="10" t="s">
        <v>4</v>
      </c>
      <c r="C35" s="13" t="str">
        <f>IF(C32="nein","entfällt","")</f>
        <v/>
      </c>
      <c r="D35" s="31">
        <f>IF(C32="nein",0,10)</f>
        <v>10</v>
      </c>
      <c r="E35" s="13">
        <f>IF(E33&gt;D35,D35,E33)</f>
        <v>0</v>
      </c>
      <c r="F35" s="13"/>
    </row>
    <row r="36" spans="2:6" s="6" customFormat="1" ht="12" x14ac:dyDescent="0.3"/>
    <row r="37" spans="2:6" s="6" customFormat="1" ht="12" x14ac:dyDescent="0.3">
      <c r="B37" s="10" t="s">
        <v>187</v>
      </c>
      <c r="C37" s="13" t="s">
        <v>5</v>
      </c>
      <c r="D37" s="10"/>
      <c r="E37" s="10"/>
      <c r="F37" s="10"/>
    </row>
    <row r="38" spans="2:6" s="6" customFormat="1" ht="48" x14ac:dyDescent="0.3">
      <c r="B38" s="7" t="s">
        <v>188</v>
      </c>
      <c r="C38" s="14"/>
      <c r="D38" s="14">
        <v>10</v>
      </c>
      <c r="E38" s="36"/>
      <c r="F38" s="23"/>
    </row>
    <row r="39" spans="2:6" s="6" customFormat="1" ht="12" x14ac:dyDescent="0.3">
      <c r="B39" s="10" t="s">
        <v>4</v>
      </c>
      <c r="C39" s="13"/>
      <c r="D39" s="13">
        <v>10</v>
      </c>
      <c r="E39" s="13">
        <f>E38</f>
        <v>0</v>
      </c>
      <c r="F39" s="13"/>
    </row>
    <row r="40" spans="2:6" s="6" customFormat="1" ht="12" x14ac:dyDescent="0.3"/>
    <row r="41" spans="2:6" s="6" customFormat="1" ht="12" x14ac:dyDescent="0.3">
      <c r="B41" s="21" t="s">
        <v>4</v>
      </c>
      <c r="C41" s="21"/>
      <c r="D41" s="22">
        <f>D12+D18+D23+D30+D35+D39</f>
        <v>100</v>
      </c>
      <c r="E41" s="22">
        <f>E12+E18+E23+E30+E35+E39</f>
        <v>0</v>
      </c>
      <c r="F41" s="21"/>
    </row>
    <row r="42" spans="2:6" s="6" customFormat="1" ht="12" x14ac:dyDescent="0.3"/>
    <row r="43" spans="2:6" s="6" customFormat="1" ht="12" x14ac:dyDescent="0.3"/>
  </sheetData>
  <mergeCells count="12">
    <mergeCell ref="E6:E9"/>
    <mergeCell ref="F6:F9"/>
    <mergeCell ref="B2:F2"/>
    <mergeCell ref="C6:C9"/>
    <mergeCell ref="E33:E34"/>
    <mergeCell ref="F33:F34"/>
    <mergeCell ref="E15:E17"/>
    <mergeCell ref="F15:F17"/>
    <mergeCell ref="E21:E22"/>
    <mergeCell ref="F21:F22"/>
    <mergeCell ref="E26:E29"/>
    <mergeCell ref="F26:F29"/>
  </mergeCells>
  <dataValidations count="4">
    <dataValidation type="decimal" operator="lessThanOrEqual" allowBlank="1" showInputMessage="1" showErrorMessage="1" sqref="E6:E9 E26:E29" xr:uid="{8B125DD4-D2BF-40AC-8F25-119C9C43ACCC}">
      <formula1>D9</formula1>
    </dataValidation>
    <dataValidation type="decimal" operator="lessThanOrEqual" allowBlank="1" showInputMessage="1" showErrorMessage="1" sqref="E10:E11 E38" xr:uid="{D99252E3-C631-4252-A537-CD9C5CDA58C6}">
      <formula1>D10</formula1>
    </dataValidation>
    <dataValidation type="decimal" operator="lessThanOrEqual" allowBlank="1" showInputMessage="1" showErrorMessage="1" sqref="E15:E17" xr:uid="{7E9CB967-8D5C-4CD0-AE9E-567CFB83C3EB}">
      <formula1>D17</formula1>
    </dataValidation>
    <dataValidation type="decimal" operator="lessThanOrEqual" allowBlank="1" showInputMessage="1" showErrorMessage="1" sqref="E21:E22 E33:E34" xr:uid="{B9584F15-E56E-4776-B22A-35ACB1AF93E1}">
      <formula1>D22</formula1>
    </dataValidation>
  </dataValidations>
  <pageMargins left="0.7" right="0.7" top="0.78740157499999996" bottom="0.78740157499999996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C5E718-A316-4747-9F46-55012281B7BC}">
          <x14:formula1>
            <xm:f>Hilfsblatt!$B$4:$B$5</xm:f>
          </x14:formula1>
          <xm:sqref>C6 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11"/>
  <sheetViews>
    <sheetView workbookViewId="0">
      <selection activeCell="E11" sqref="E11"/>
    </sheetView>
  </sheetViews>
  <sheetFormatPr baseColWidth="10" defaultRowHeight="14.4" x14ac:dyDescent="0.3"/>
  <cols>
    <col min="1" max="1" width="2.33203125" style="1" customWidth="1"/>
    <col min="2" max="2" width="33.6640625" style="1" customWidth="1"/>
    <col min="3" max="4" width="11.5546875" style="1"/>
    <col min="5" max="5" width="19.77734375" style="1" customWidth="1"/>
    <col min="6" max="6" width="11.5546875" style="1"/>
    <col min="7" max="7" width="26" style="1" customWidth="1"/>
    <col min="8" max="16384" width="11.5546875" style="1"/>
  </cols>
  <sheetData>
    <row r="1" spans="2:7" ht="13.8" customHeight="1" x14ac:dyDescent="0.3"/>
    <row r="2" spans="2:7" ht="13.8" customHeight="1" x14ac:dyDescent="0.3">
      <c r="B2" s="50" t="s">
        <v>8</v>
      </c>
      <c r="C2" s="51"/>
      <c r="D2" s="51"/>
      <c r="E2" s="51"/>
      <c r="F2" s="51"/>
      <c r="G2" s="59"/>
    </row>
    <row r="3" spans="2:7" ht="13.8" customHeight="1" x14ac:dyDescent="0.3"/>
    <row r="4" spans="2:7" s="2" customFormat="1" ht="41.4" x14ac:dyDescent="0.3">
      <c r="B4" s="3" t="s">
        <v>7</v>
      </c>
      <c r="C4" s="4" t="s">
        <v>1</v>
      </c>
      <c r="D4" s="4" t="s">
        <v>2</v>
      </c>
      <c r="E4" s="4" t="s">
        <v>190</v>
      </c>
      <c r="F4" s="4" t="s">
        <v>191</v>
      </c>
      <c r="G4" s="4" t="s">
        <v>3</v>
      </c>
    </row>
    <row r="5" spans="2:7" s="5" customFormat="1" ht="12" x14ac:dyDescent="0.3">
      <c r="B5" s="7" t="str">
        <f>'1 Sanitär'!B4</f>
        <v>1. Sanitäranlagen</v>
      </c>
      <c r="C5" s="14">
        <f>'1 Sanitär'!D54</f>
        <v>100</v>
      </c>
      <c r="D5" s="44">
        <f>'1 Sanitär'!E54</f>
        <v>0</v>
      </c>
      <c r="E5" s="44">
        <f>D5/C5*100</f>
        <v>0</v>
      </c>
      <c r="F5" s="43">
        <v>0.2</v>
      </c>
      <c r="G5" s="29"/>
    </row>
    <row r="6" spans="2:7" s="6" customFormat="1" ht="12" x14ac:dyDescent="0.3">
      <c r="B6" s="7" t="str">
        <f>'2 Wärme'!B4</f>
        <v>2. Wärmeversorgung</v>
      </c>
      <c r="C6" s="14">
        <f>'2 Wärme'!D49</f>
        <v>100</v>
      </c>
      <c r="D6" s="44">
        <f>'2 Wärme'!E49</f>
        <v>0</v>
      </c>
      <c r="E6" s="44">
        <f t="shared" ref="E6:E10" si="0">D6/C6*100</f>
        <v>0</v>
      </c>
      <c r="F6" s="43">
        <v>0.1</v>
      </c>
      <c r="G6" s="26"/>
    </row>
    <row r="7" spans="2:7" s="6" customFormat="1" ht="12" x14ac:dyDescent="0.3">
      <c r="B7" s="7" t="str">
        <f>'3 Lüftung'!B4</f>
        <v>3. Lufttechnische Anlagen</v>
      </c>
      <c r="C7" s="14">
        <f>'3 Lüftung'!D92</f>
        <v>100</v>
      </c>
      <c r="D7" s="44">
        <f>'3 Lüftung'!E92</f>
        <v>0</v>
      </c>
      <c r="E7" s="44">
        <f t="shared" si="0"/>
        <v>0</v>
      </c>
      <c r="F7" s="43">
        <v>0.3</v>
      </c>
      <c r="G7" s="26"/>
    </row>
    <row r="8" spans="2:7" s="6" customFormat="1" ht="12" x14ac:dyDescent="0.3">
      <c r="B8" s="7" t="str">
        <f>'4 Kälte'!B4</f>
        <v>4. Kälteerzeugung</v>
      </c>
      <c r="C8" s="14">
        <f>'4 Kälte'!D65</f>
        <v>100</v>
      </c>
      <c r="D8" s="44">
        <f>'4 Kälte'!E65</f>
        <v>0</v>
      </c>
      <c r="E8" s="44">
        <f t="shared" si="0"/>
        <v>0</v>
      </c>
      <c r="F8" s="43">
        <v>0.1</v>
      </c>
      <c r="G8" s="26"/>
    </row>
    <row r="9" spans="2:7" s="6" customFormat="1" ht="12" x14ac:dyDescent="0.3">
      <c r="B9" s="7" t="str">
        <f>'5 Elektro'!B4</f>
        <v>5. Elektrotechnik</v>
      </c>
      <c r="C9" s="14">
        <f>'5 Elektro'!D25</f>
        <v>100</v>
      </c>
      <c r="D9" s="44">
        <f>'5 Elektro'!E25</f>
        <v>0</v>
      </c>
      <c r="E9" s="44">
        <f t="shared" si="0"/>
        <v>0</v>
      </c>
      <c r="F9" s="43">
        <v>0.15</v>
      </c>
      <c r="G9" s="26"/>
    </row>
    <row r="10" spans="2:7" x14ac:dyDescent="0.3">
      <c r="B10" s="7" t="str">
        <f>'6 MSR'!B4</f>
        <v>6. MSR-Technik</v>
      </c>
      <c r="C10" s="14">
        <f>'6 MSR'!D41</f>
        <v>100</v>
      </c>
      <c r="D10" s="44">
        <f>'6 MSR'!E41</f>
        <v>0</v>
      </c>
      <c r="E10" s="44">
        <f t="shared" si="0"/>
        <v>0</v>
      </c>
      <c r="F10" s="43">
        <v>0.15</v>
      </c>
      <c r="G10" s="26"/>
    </row>
    <row r="11" spans="2:7" x14ac:dyDescent="0.3">
      <c r="B11" s="21" t="s">
        <v>7</v>
      </c>
      <c r="C11" s="22"/>
      <c r="D11" s="27"/>
      <c r="E11" s="27">
        <f>(E5*F5)+(E6*F6)+(E7*F7)+(E8*F8)+(E9*F9)+(E10*F10)</f>
        <v>0</v>
      </c>
      <c r="F11" s="27"/>
      <c r="G11" s="28"/>
    </row>
  </sheetData>
  <mergeCells count="1">
    <mergeCell ref="B2:G2"/>
  </mergeCells>
  <pageMargins left="0.7" right="0.7" top="0.78740157499999996" bottom="0.78740157499999996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B5"/>
  <sheetViews>
    <sheetView workbookViewId="0">
      <selection activeCell="C7" sqref="C7"/>
    </sheetView>
  </sheetViews>
  <sheetFormatPr baseColWidth="10" defaultRowHeight="14.4" x14ac:dyDescent="0.3"/>
  <sheetData>
    <row r="3" spans="2:2" x14ac:dyDescent="0.3">
      <c r="B3" t="s">
        <v>0</v>
      </c>
    </row>
    <row r="4" spans="2:2" x14ac:dyDescent="0.3">
      <c r="B4" t="s">
        <v>5</v>
      </c>
    </row>
    <row r="5" spans="2:2" x14ac:dyDescent="0.3">
      <c r="B5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1 Sanitär</vt:lpstr>
      <vt:lpstr>2 Wärme</vt:lpstr>
      <vt:lpstr>3 Lüftung</vt:lpstr>
      <vt:lpstr>4 Kälte</vt:lpstr>
      <vt:lpstr>5 Elektro</vt:lpstr>
      <vt:lpstr>6 MSR</vt:lpstr>
      <vt:lpstr>Gesamtergebnis</vt:lpstr>
      <vt:lpstr>Hilfsblatt</vt:lpstr>
      <vt:lpstr>'1 Sanitär'!Druckbereich</vt:lpstr>
      <vt:lpstr>'2 Wärme'!Druckbereich</vt:lpstr>
      <vt:lpstr>'3 Lüftung'!Druckbereich</vt:lpstr>
      <vt:lpstr>'4 Kälte'!Druckbereich</vt:lpstr>
      <vt:lpstr>'5 Elektro'!Druckbereich</vt:lpstr>
      <vt:lpstr>'6 MSR'!Druckbereich</vt:lpstr>
      <vt:lpstr>Gesamtergebnis!Druckbereich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leckel</dc:creator>
  <cp:lastModifiedBy>leckel</cp:lastModifiedBy>
  <cp:lastPrinted>2018-09-10T06:55:25Z</cp:lastPrinted>
  <dcterms:created xsi:type="dcterms:W3CDTF">2018-08-15T11:46:38Z</dcterms:created>
  <dcterms:modified xsi:type="dcterms:W3CDTF">2018-12-05T07:27:07Z</dcterms:modified>
</cp:coreProperties>
</file>