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oerich\Documents\EEC_festplatte\vorlagen\"/>
    </mc:Choice>
  </mc:AlternateContent>
  <xr:revisionPtr revIDLastSave="0" documentId="13_ncr:1_{647BBC96-F51F-4FA5-B2B9-86128733E37F}" xr6:coauthVersionLast="47" xr6:coauthVersionMax="47" xr10:uidLastSave="{00000000-0000-0000-0000-000000000000}"/>
  <bookViews>
    <workbookView xWindow="-120" yWindow="-120" windowWidth="29040" windowHeight="15840" tabRatio="920" activeTab="1" xr2:uid="{B08A1F9E-92F8-4D95-BF7A-39CE6711A13D}"/>
  </bookViews>
  <sheets>
    <sheet name="0 | Einleitung" sheetId="6" r:id="rId1"/>
    <sheet name="1 | Grundeinstellungen" sheetId="1" r:id="rId2"/>
    <sheet name="2 | Kennwerte" sheetId="5" r:id="rId3"/>
    <sheet name="3a | Funktionalität" sheetId="3" r:id="rId4"/>
    <sheet name="3b | Nutzerkomfort" sheetId="8" r:id="rId5"/>
    <sheet name="3c | Wirtschaftlichkeit" sheetId="9" r:id="rId6"/>
    <sheet name="3d | Ressourcen_Energie" sheetId="12" r:id="rId7"/>
    <sheet name="4 | Übersicht" sheetId="7" r:id="rId8"/>
    <sheet name="5 | Bericht" sheetId="10" r:id="rId9"/>
    <sheet name="Balkendiagramme" sheetId="11" state="hidden" r:id="rId10"/>
  </sheets>
  <definedNames>
    <definedName name="_xlnm.Print_Area" localSheetId="8">'5 | Bericht'!$A$7:$P$76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3" i="12" l="1"/>
  <c r="L133" i="12"/>
  <c r="M133" i="12"/>
  <c r="N133" i="12"/>
  <c r="O133" i="12"/>
  <c r="P133" i="12"/>
  <c r="Q133" i="12"/>
  <c r="R133" i="12"/>
  <c r="S133" i="12"/>
  <c r="T133" i="12"/>
  <c r="U133" i="12"/>
  <c r="V133" i="12"/>
  <c r="W133" i="12"/>
  <c r="X133" i="12"/>
  <c r="Y133" i="12"/>
  <c r="Z133" i="12"/>
  <c r="AA133" i="12"/>
  <c r="AB133" i="12"/>
  <c r="AC133" i="12"/>
  <c r="AD133" i="12"/>
  <c r="AE133" i="12"/>
  <c r="AF133" i="12"/>
  <c r="AG133" i="12"/>
  <c r="AH133" i="12"/>
  <c r="AI133" i="12"/>
  <c r="AJ133" i="12"/>
  <c r="AK133" i="12"/>
  <c r="AL133" i="12"/>
  <c r="AM133" i="12"/>
  <c r="I56" i="5"/>
  <c r="AO79" i="5"/>
  <c r="AN79" i="5"/>
  <c r="AM79" i="5"/>
  <c r="H49" i="1"/>
  <c r="H48" i="1"/>
  <c r="H47" i="1"/>
  <c r="H46" i="1"/>
  <c r="J107" i="9"/>
  <c r="H22" i="1"/>
  <c r="H23" i="1"/>
  <c r="H24" i="1"/>
  <c r="H21" i="1"/>
  <c r="G26" i="1"/>
  <c r="G20" i="1"/>
  <c r="G17" i="1"/>
  <c r="G13" i="1"/>
  <c r="G103" i="12" l="1"/>
  <c r="AO138" i="5"/>
  <c r="AN138" i="5"/>
  <c r="AM138" i="5"/>
  <c r="AO168" i="5"/>
  <c r="AN168" i="5"/>
  <c r="AM168" i="5"/>
  <c r="AO176" i="5"/>
  <c r="AN176" i="5"/>
  <c r="AM176" i="5"/>
  <c r="AO182" i="5"/>
  <c r="AN182" i="5"/>
  <c r="AM182" i="5"/>
  <c r="AO186" i="5"/>
  <c r="AN186" i="5"/>
  <c r="AM186" i="5"/>
  <c r="AO190" i="5"/>
  <c r="AN190" i="5"/>
  <c r="AM190" i="5"/>
  <c r="AN202" i="5"/>
  <c r="AM202" i="5"/>
  <c r="AF209" i="11"/>
  <c r="AE209" i="11"/>
  <c r="AD209" i="11"/>
  <c r="AC209" i="11"/>
  <c r="AB209" i="11"/>
  <c r="AA209" i="11"/>
  <c r="Z209" i="11"/>
  <c r="Y209" i="11"/>
  <c r="X209" i="11"/>
  <c r="W209" i="11"/>
  <c r="V209" i="11"/>
  <c r="U209" i="11"/>
  <c r="T209" i="11"/>
  <c r="S209" i="11"/>
  <c r="R209" i="11"/>
  <c r="Q209" i="11"/>
  <c r="P209" i="11"/>
  <c r="O209" i="11"/>
  <c r="N209" i="11"/>
  <c r="M209" i="11"/>
  <c r="L209" i="11"/>
  <c r="K209" i="11"/>
  <c r="J209" i="11"/>
  <c r="I209" i="11"/>
  <c r="H209" i="11"/>
  <c r="G209" i="11"/>
  <c r="F209" i="11"/>
  <c r="E209" i="11"/>
  <c r="D209" i="11"/>
  <c r="C209" i="11"/>
  <c r="B209" i="11"/>
  <c r="AF204" i="11"/>
  <c r="AF205" i="11" s="1"/>
  <c r="AE204" i="11"/>
  <c r="AE205" i="11" s="1"/>
  <c r="AD204" i="11"/>
  <c r="AD205" i="11" s="1"/>
  <c r="AC204" i="11"/>
  <c r="AC205" i="11" s="1"/>
  <c r="AB204" i="11"/>
  <c r="AB205" i="11" s="1"/>
  <c r="AA204" i="11"/>
  <c r="AA205" i="11" s="1"/>
  <c r="Z204" i="11"/>
  <c r="Z205" i="11" s="1"/>
  <c r="Y204" i="11"/>
  <c r="Y205" i="11" s="1"/>
  <c r="X204" i="11"/>
  <c r="X205" i="11" s="1"/>
  <c r="W204" i="11"/>
  <c r="W205" i="11" s="1"/>
  <c r="V204" i="11"/>
  <c r="V205" i="11" s="1"/>
  <c r="U204" i="11"/>
  <c r="U205" i="11" s="1"/>
  <c r="T204" i="11"/>
  <c r="T205" i="11" s="1"/>
  <c r="S204" i="11"/>
  <c r="S205" i="11" s="1"/>
  <c r="R204" i="11"/>
  <c r="R205" i="11" s="1"/>
  <c r="Q204" i="11"/>
  <c r="Q205" i="11" s="1"/>
  <c r="P204" i="11"/>
  <c r="P205" i="11" s="1"/>
  <c r="O204" i="11"/>
  <c r="O205" i="11" s="1"/>
  <c r="N204" i="11"/>
  <c r="N205" i="11" s="1"/>
  <c r="M204" i="11"/>
  <c r="M205" i="11" s="1"/>
  <c r="L204" i="11"/>
  <c r="L205" i="11" s="1"/>
  <c r="K204" i="11"/>
  <c r="K205" i="11" s="1"/>
  <c r="J204" i="11"/>
  <c r="J205" i="11" s="1"/>
  <c r="I204" i="11"/>
  <c r="I205" i="11" s="1"/>
  <c r="H204" i="11"/>
  <c r="H205" i="11" s="1"/>
  <c r="G204" i="11"/>
  <c r="G205" i="11" s="1"/>
  <c r="F204" i="11"/>
  <c r="F205" i="11" s="1"/>
  <c r="E204" i="11"/>
  <c r="E205" i="11" s="1"/>
  <c r="D204" i="11"/>
  <c r="D205" i="11" s="1"/>
  <c r="C204" i="11"/>
  <c r="C205" i="11" s="1"/>
  <c r="B204" i="11"/>
  <c r="B205" i="11" s="1"/>
  <c r="I163" i="5"/>
  <c r="Q104" i="12" l="1"/>
  <c r="AG104" i="12"/>
  <c r="R104" i="12"/>
  <c r="AH104" i="12"/>
  <c r="S104" i="12"/>
  <c r="AI104" i="12"/>
  <c r="T104" i="12"/>
  <c r="AJ104" i="12"/>
  <c r="U104" i="12"/>
  <c r="AK104" i="12"/>
  <c r="W104" i="12"/>
  <c r="AM104" i="12"/>
  <c r="X104" i="12"/>
  <c r="J104" i="12"/>
  <c r="Y104" i="12"/>
  <c r="Z104" i="12"/>
  <c r="P104" i="12"/>
  <c r="AA104" i="12"/>
  <c r="AB104" i="12"/>
  <c r="AC104" i="12"/>
  <c r="V104" i="12"/>
  <c r="AE104" i="12"/>
  <c r="AD104" i="12"/>
  <c r="AL104" i="12"/>
  <c r="K104" i="12"/>
  <c r="AF104" i="12"/>
  <c r="M104" i="12"/>
  <c r="N104" i="12"/>
  <c r="O104" i="12"/>
  <c r="L104" i="12"/>
  <c r="O169" i="5"/>
  <c r="U169" i="5"/>
  <c r="AC169" i="5"/>
  <c r="AK169" i="5"/>
  <c r="V169" i="5"/>
  <c r="AD169" i="5"/>
  <c r="AL169" i="5"/>
  <c r="W169" i="5"/>
  <c r="AE169" i="5"/>
  <c r="P169" i="5"/>
  <c r="X169" i="5"/>
  <c r="AF169" i="5"/>
  <c r="AJ169" i="5"/>
  <c r="Q169" i="5"/>
  <c r="Y169" i="5"/>
  <c r="AG169" i="5"/>
  <c r="AA169" i="5"/>
  <c r="AB169" i="5"/>
  <c r="R169" i="5"/>
  <c r="Z169" i="5"/>
  <c r="AH169" i="5"/>
  <c r="S169" i="5"/>
  <c r="AI169" i="5"/>
  <c r="T169" i="5"/>
  <c r="L169" i="5"/>
  <c r="N169" i="5"/>
  <c r="K169" i="5"/>
  <c r="M169" i="5"/>
  <c r="I169" i="5"/>
  <c r="J169" i="5"/>
  <c r="K88" i="12"/>
  <c r="L88" i="12"/>
  <c r="M88" i="12"/>
  <c r="N88" i="12"/>
  <c r="O88" i="12"/>
  <c r="P88" i="12"/>
  <c r="Q88" i="12"/>
  <c r="R88" i="12"/>
  <c r="S88" i="12"/>
  <c r="T88" i="12"/>
  <c r="U88" i="12"/>
  <c r="V88" i="12"/>
  <c r="W88" i="12"/>
  <c r="X88" i="12"/>
  <c r="Y88" i="12"/>
  <c r="Z88" i="12"/>
  <c r="AA88" i="12"/>
  <c r="AB88" i="12"/>
  <c r="AC88" i="12"/>
  <c r="AD88" i="12"/>
  <c r="AE88" i="12"/>
  <c r="AF88" i="12"/>
  <c r="AG88" i="12"/>
  <c r="AH88" i="12"/>
  <c r="AI88" i="12"/>
  <c r="AJ88" i="12"/>
  <c r="AK88" i="12"/>
  <c r="AL88" i="12"/>
  <c r="AM88" i="12"/>
  <c r="J88" i="12"/>
  <c r="AO194" i="5"/>
  <c r="AN194" i="5"/>
  <c r="I195" i="5" s="1"/>
  <c r="AM194" i="5"/>
  <c r="H87" i="12"/>
  <c r="S195" i="5" l="1"/>
  <c r="T87" i="12" s="1"/>
  <c r="U195" i="5"/>
  <c r="V87" i="12" s="1"/>
  <c r="T195" i="5"/>
  <c r="U87" i="12" s="1"/>
  <c r="K195" i="5"/>
  <c r="P195" i="5"/>
  <c r="Q87" i="12" s="1"/>
  <c r="Q195" i="5"/>
  <c r="R87" i="12" s="1"/>
  <c r="J195" i="5"/>
  <c r="K87" i="12" s="1"/>
  <c r="V195" i="5"/>
  <c r="W87" i="12" s="1"/>
  <c r="R195" i="5"/>
  <c r="S87" i="12" s="1"/>
  <c r="L87" i="12"/>
  <c r="J87" i="12"/>
  <c r="M195" i="5"/>
  <c r="N87" i="12" s="1"/>
  <c r="L195" i="5"/>
  <c r="M87" i="12" s="1"/>
  <c r="N195" i="5"/>
  <c r="O87" i="12" s="1"/>
  <c r="O195" i="5"/>
  <c r="P87" i="12" s="1"/>
  <c r="K124" i="12"/>
  <c r="L124" i="12"/>
  <c r="M124" i="12"/>
  <c r="N124" i="12"/>
  <c r="O124" i="12"/>
  <c r="P124" i="12"/>
  <c r="Q124" i="12"/>
  <c r="R124" i="12"/>
  <c r="S124" i="12"/>
  <c r="T124" i="12"/>
  <c r="U124" i="12"/>
  <c r="V124" i="12"/>
  <c r="W124" i="12"/>
  <c r="X124" i="12"/>
  <c r="Y124" i="12"/>
  <c r="Z124" i="12"/>
  <c r="AA124" i="12"/>
  <c r="AB124" i="12"/>
  <c r="AC124" i="12"/>
  <c r="AD124" i="12"/>
  <c r="AE124" i="12"/>
  <c r="AF124" i="12"/>
  <c r="AG124" i="12"/>
  <c r="AH124" i="12"/>
  <c r="AI124" i="12"/>
  <c r="AJ124" i="12"/>
  <c r="AK124" i="12"/>
  <c r="AL124" i="12"/>
  <c r="AM124" i="12"/>
  <c r="K110" i="12"/>
  <c r="L110" i="12"/>
  <c r="M110" i="12"/>
  <c r="N110" i="12"/>
  <c r="O110" i="12"/>
  <c r="P110" i="12"/>
  <c r="Q110" i="12"/>
  <c r="R110" i="12"/>
  <c r="S110" i="12"/>
  <c r="T110" i="12"/>
  <c r="U110" i="12"/>
  <c r="V110" i="12"/>
  <c r="W110" i="12"/>
  <c r="X110" i="12"/>
  <c r="Y110" i="12"/>
  <c r="Z110" i="12"/>
  <c r="AA110" i="12"/>
  <c r="AB110" i="12"/>
  <c r="AC110" i="12"/>
  <c r="AD110" i="12"/>
  <c r="AE110" i="12"/>
  <c r="AF110" i="12"/>
  <c r="AG110" i="12"/>
  <c r="AH110" i="12"/>
  <c r="AI110" i="12"/>
  <c r="AJ110" i="12"/>
  <c r="AK110" i="12"/>
  <c r="AL110" i="12"/>
  <c r="AM110" i="12"/>
  <c r="K107" i="12"/>
  <c r="L107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Y107" i="12"/>
  <c r="Z107" i="12"/>
  <c r="AA107" i="12"/>
  <c r="AB107" i="12"/>
  <c r="AC107" i="12"/>
  <c r="AD107" i="12"/>
  <c r="AE107" i="12"/>
  <c r="AF107" i="12"/>
  <c r="AG107" i="12"/>
  <c r="AH107" i="12"/>
  <c r="AI107" i="12"/>
  <c r="AJ107" i="12"/>
  <c r="AK107" i="12"/>
  <c r="AL107" i="12"/>
  <c r="AM107" i="12"/>
  <c r="J107" i="12"/>
  <c r="K97" i="12"/>
  <c r="L97" i="12"/>
  <c r="M97" i="12"/>
  <c r="N97" i="12"/>
  <c r="O97" i="12"/>
  <c r="P97" i="12"/>
  <c r="Q97" i="12"/>
  <c r="R97" i="12"/>
  <c r="S97" i="12"/>
  <c r="T97" i="12"/>
  <c r="U97" i="12"/>
  <c r="V97" i="12"/>
  <c r="W97" i="12"/>
  <c r="X97" i="12"/>
  <c r="Y97" i="12"/>
  <c r="Z97" i="12"/>
  <c r="AA97" i="12"/>
  <c r="AB97" i="12"/>
  <c r="AC97" i="12"/>
  <c r="AD97" i="12"/>
  <c r="AE97" i="12"/>
  <c r="AF97" i="12"/>
  <c r="AG97" i="12"/>
  <c r="AH97" i="12"/>
  <c r="AI97" i="12"/>
  <c r="AJ97" i="12"/>
  <c r="AK97" i="12"/>
  <c r="AL97" i="12"/>
  <c r="AM97" i="12"/>
  <c r="K94" i="12"/>
  <c r="L94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Z94" i="12"/>
  <c r="AA94" i="12"/>
  <c r="AB94" i="12"/>
  <c r="AC94" i="12"/>
  <c r="AD94" i="12"/>
  <c r="AE94" i="12"/>
  <c r="AF94" i="12"/>
  <c r="AG94" i="12"/>
  <c r="AH94" i="12"/>
  <c r="AI94" i="12"/>
  <c r="AJ94" i="12"/>
  <c r="AK94" i="12"/>
  <c r="AL94" i="12"/>
  <c r="AM94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AB91" i="12"/>
  <c r="AC91" i="12"/>
  <c r="AD91" i="12"/>
  <c r="AE91" i="12"/>
  <c r="AF91" i="12"/>
  <c r="AG91" i="12"/>
  <c r="AH91" i="12"/>
  <c r="AI91" i="12"/>
  <c r="AJ91" i="12"/>
  <c r="AK91" i="12"/>
  <c r="AL91" i="12"/>
  <c r="AM91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AF85" i="12"/>
  <c r="AG85" i="12"/>
  <c r="AH85" i="12"/>
  <c r="AI85" i="12"/>
  <c r="AJ85" i="12"/>
  <c r="AK85" i="12"/>
  <c r="AL85" i="12"/>
  <c r="AM85" i="12"/>
  <c r="K82" i="12"/>
  <c r="K79" i="12" s="1"/>
  <c r="L82" i="12"/>
  <c r="L79" i="12" s="1"/>
  <c r="M82" i="12"/>
  <c r="M79" i="12" s="1"/>
  <c r="N82" i="12"/>
  <c r="N79" i="12" s="1"/>
  <c r="O82" i="12"/>
  <c r="O79" i="12" s="1"/>
  <c r="P82" i="12"/>
  <c r="Q82" i="12"/>
  <c r="Q79" i="12" s="1"/>
  <c r="R82" i="12"/>
  <c r="R79" i="12" s="1"/>
  <c r="S82" i="12"/>
  <c r="T82" i="12"/>
  <c r="U82" i="12"/>
  <c r="V82" i="12"/>
  <c r="W82" i="12"/>
  <c r="X82" i="12"/>
  <c r="Y82" i="12"/>
  <c r="Z82" i="12"/>
  <c r="AA82" i="12"/>
  <c r="AA79" i="12" s="1"/>
  <c r="AB82" i="12"/>
  <c r="AB79" i="12" s="1"/>
  <c r="AC82" i="12"/>
  <c r="AC79" i="12" s="1"/>
  <c r="AD82" i="12"/>
  <c r="AD79" i="12" s="1"/>
  <c r="AE82" i="12"/>
  <c r="AE79" i="12" s="1"/>
  <c r="AF82" i="12"/>
  <c r="AG82" i="12"/>
  <c r="AG79" i="12" s="1"/>
  <c r="AH82" i="12"/>
  <c r="AH79" i="12" s="1"/>
  <c r="AI82" i="12"/>
  <c r="AJ82" i="12"/>
  <c r="AK82" i="12"/>
  <c r="AL82" i="12"/>
  <c r="AM8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AF72" i="12"/>
  <c r="AG72" i="12"/>
  <c r="AH72" i="12"/>
  <c r="AI72" i="12"/>
  <c r="AJ72" i="12"/>
  <c r="AK72" i="12"/>
  <c r="AL72" i="12"/>
  <c r="AM72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AF69" i="12"/>
  <c r="AG69" i="12"/>
  <c r="AH69" i="12"/>
  <c r="AI69" i="12"/>
  <c r="AJ69" i="12"/>
  <c r="AK69" i="12"/>
  <c r="AL69" i="12"/>
  <c r="AM69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X63" i="12" s="1"/>
  <c r="Y66" i="12"/>
  <c r="Z66" i="12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AM66" i="12"/>
  <c r="T55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AM39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I236" i="5"/>
  <c r="G130" i="12"/>
  <c r="H126" i="12"/>
  <c r="H123" i="12"/>
  <c r="H120" i="12"/>
  <c r="G120" i="12"/>
  <c r="H116" i="12"/>
  <c r="G113" i="12"/>
  <c r="H109" i="12"/>
  <c r="H106" i="12"/>
  <c r="H103" i="12"/>
  <c r="H96" i="12"/>
  <c r="H93" i="12"/>
  <c r="H90" i="12"/>
  <c r="H84" i="12"/>
  <c r="H81" i="12"/>
  <c r="G78" i="12"/>
  <c r="H71" i="12"/>
  <c r="H68" i="12"/>
  <c r="H65" i="12"/>
  <c r="G62" i="12"/>
  <c r="H58" i="12"/>
  <c r="R58" i="12" s="1"/>
  <c r="H55" i="12"/>
  <c r="AB55" i="12" s="1"/>
  <c r="G52" i="12"/>
  <c r="H48" i="12"/>
  <c r="L48" i="12" s="1"/>
  <c r="H45" i="12"/>
  <c r="G42" i="12"/>
  <c r="H38" i="12"/>
  <c r="H35" i="12"/>
  <c r="G32" i="12"/>
  <c r="M121" i="12" l="1"/>
  <c r="AC121" i="12"/>
  <c r="N121" i="12"/>
  <c r="AD121" i="12"/>
  <c r="O121" i="12"/>
  <c r="AE121" i="12"/>
  <c r="P121" i="12"/>
  <c r="AF121" i="12"/>
  <c r="Q121" i="12"/>
  <c r="AG121" i="12"/>
  <c r="S121" i="12"/>
  <c r="AI121" i="12"/>
  <c r="T121" i="12"/>
  <c r="AJ121" i="12"/>
  <c r="U121" i="12"/>
  <c r="AK121" i="12"/>
  <c r="V121" i="12"/>
  <c r="AL121" i="12"/>
  <c r="L121" i="12"/>
  <c r="R121" i="12"/>
  <c r="X121" i="12"/>
  <c r="Z121" i="12"/>
  <c r="AB121" i="12"/>
  <c r="K121" i="12"/>
  <c r="W121" i="12"/>
  <c r="Y121" i="12"/>
  <c r="AA121" i="12"/>
  <c r="AH121" i="12"/>
  <c r="AM121" i="12"/>
  <c r="J121" i="12"/>
  <c r="O114" i="12"/>
  <c r="AE114" i="12"/>
  <c r="P114" i="12"/>
  <c r="AF114" i="12"/>
  <c r="Q114" i="12"/>
  <c r="AG114" i="12"/>
  <c r="R114" i="12"/>
  <c r="AH114" i="12"/>
  <c r="S114" i="12"/>
  <c r="AI114" i="12"/>
  <c r="U114" i="12"/>
  <c r="AK114" i="12"/>
  <c r="V114" i="12"/>
  <c r="AL114" i="12"/>
  <c r="W114" i="12"/>
  <c r="AM114" i="12"/>
  <c r="X114" i="12"/>
  <c r="J114" i="12"/>
  <c r="L114" i="12"/>
  <c r="N114" i="12"/>
  <c r="T114" i="12"/>
  <c r="M114" i="12"/>
  <c r="Z114" i="12"/>
  <c r="AC114" i="12"/>
  <c r="AJ114" i="12"/>
  <c r="AA114" i="12"/>
  <c r="AB114" i="12"/>
  <c r="Y114" i="12"/>
  <c r="AD114" i="12"/>
  <c r="K114" i="12"/>
  <c r="AJ63" i="12"/>
  <c r="Z79" i="12"/>
  <c r="Y79" i="12"/>
  <c r="X79" i="12"/>
  <c r="AF63" i="12"/>
  <c r="AM79" i="12"/>
  <c r="W79" i="12"/>
  <c r="O63" i="12"/>
  <c r="AL79" i="12"/>
  <c r="V79" i="12"/>
  <c r="AK79" i="12"/>
  <c r="U79" i="12"/>
  <c r="AJ79" i="12"/>
  <c r="T79" i="12"/>
  <c r="AI79" i="12"/>
  <c r="S79" i="12"/>
  <c r="AF79" i="12"/>
  <c r="P79" i="12"/>
  <c r="AM63" i="12"/>
  <c r="AE63" i="12"/>
  <c r="W63" i="12"/>
  <c r="AL63" i="12"/>
  <c r="AD63" i="12"/>
  <c r="V63" i="12"/>
  <c r="N63" i="12"/>
  <c r="AK63" i="12"/>
  <c r="AC63" i="12"/>
  <c r="U63" i="12"/>
  <c r="M63" i="12"/>
  <c r="AB63" i="12"/>
  <c r="L63" i="12"/>
  <c r="AA63" i="12"/>
  <c r="K63" i="12"/>
  <c r="AH63" i="12"/>
  <c r="Z63" i="12"/>
  <c r="R63" i="12"/>
  <c r="T63" i="12"/>
  <c r="AI63" i="12"/>
  <c r="S63" i="12"/>
  <c r="AG63" i="12"/>
  <c r="Y63" i="12"/>
  <c r="Q63" i="12"/>
  <c r="P63" i="12"/>
  <c r="AA33" i="12"/>
  <c r="Q33" i="12"/>
  <c r="K33" i="12"/>
  <c r="X33" i="12"/>
  <c r="S33" i="12"/>
  <c r="AF33" i="12"/>
  <c r="AI33" i="12"/>
  <c r="Z33" i="12"/>
  <c r="AG33" i="12"/>
  <c r="Y33" i="12"/>
  <c r="AK33" i="12"/>
  <c r="U33" i="12"/>
  <c r="R33" i="12"/>
  <c r="AJ33" i="12"/>
  <c r="AB33" i="12"/>
  <c r="T33" i="12"/>
  <c r="U48" i="12"/>
  <c r="N43" i="12"/>
  <c r="V43" i="12"/>
  <c r="AD43" i="12"/>
  <c r="AL43" i="12"/>
  <c r="O43" i="12"/>
  <c r="W43" i="12"/>
  <c r="AE43" i="12"/>
  <c r="AM43" i="12"/>
  <c r="P43" i="12"/>
  <c r="X43" i="12"/>
  <c r="AF43" i="12"/>
  <c r="J43" i="12"/>
  <c r="Q43" i="12"/>
  <c r="Y43" i="12"/>
  <c r="AG43" i="12"/>
  <c r="R43" i="12"/>
  <c r="Z43" i="12"/>
  <c r="AH43" i="12"/>
  <c r="K43" i="12"/>
  <c r="S43" i="12"/>
  <c r="AA43" i="12"/>
  <c r="AI43" i="12"/>
  <c r="L43" i="12"/>
  <c r="T43" i="12"/>
  <c r="AB43" i="12"/>
  <c r="AJ43" i="12"/>
  <c r="M43" i="12"/>
  <c r="U43" i="12"/>
  <c r="AC43" i="12"/>
  <c r="AK43" i="12"/>
  <c r="K53" i="12"/>
  <c r="S53" i="12"/>
  <c r="AA53" i="12"/>
  <c r="AI53" i="12"/>
  <c r="L53" i="12"/>
  <c r="T53" i="12"/>
  <c r="AB53" i="12"/>
  <c r="AJ53" i="12"/>
  <c r="M53" i="12"/>
  <c r="U53" i="12"/>
  <c r="AC53" i="12"/>
  <c r="AK53" i="12"/>
  <c r="O53" i="12"/>
  <c r="AE53" i="12"/>
  <c r="N53" i="12"/>
  <c r="V53" i="12"/>
  <c r="AD53" i="12"/>
  <c r="AL53" i="12"/>
  <c r="W53" i="12"/>
  <c r="AM53" i="12"/>
  <c r="P53" i="12"/>
  <c r="X53" i="12"/>
  <c r="AF53" i="12"/>
  <c r="J53" i="12"/>
  <c r="Z53" i="12"/>
  <c r="Q53" i="12"/>
  <c r="Y53" i="12"/>
  <c r="AG53" i="12"/>
  <c r="R53" i="12"/>
  <c r="AH53" i="12"/>
  <c r="AM33" i="12"/>
  <c r="AE33" i="12"/>
  <c r="W33" i="12"/>
  <c r="AL33" i="12"/>
  <c r="AD33" i="12"/>
  <c r="V33" i="12"/>
  <c r="AH33" i="12"/>
  <c r="AC33" i="12"/>
  <c r="P33" i="12"/>
  <c r="O33" i="12"/>
  <c r="N33" i="12"/>
  <c r="M33" i="12"/>
  <c r="L33" i="12"/>
  <c r="S45" i="12"/>
  <c r="AC48" i="12"/>
  <c r="K45" i="12"/>
  <c r="X48" i="12"/>
  <c r="W55" i="12"/>
  <c r="P48" i="12"/>
  <c r="O55" i="12"/>
  <c r="M48" i="12"/>
  <c r="L55" i="12"/>
  <c r="J48" i="12"/>
  <c r="AM55" i="12"/>
  <c r="AI45" i="12"/>
  <c r="AK48" i="12"/>
  <c r="AJ55" i="12"/>
  <c r="AA45" i="12"/>
  <c r="AF48" i="12"/>
  <c r="AE55" i="12"/>
  <c r="V58" i="12"/>
  <c r="N58" i="12"/>
  <c r="AF45" i="12"/>
  <c r="AL45" i="12"/>
  <c r="AD45" i="12"/>
  <c r="V45" i="12"/>
  <c r="N45" i="12"/>
  <c r="AI48" i="12"/>
  <c r="AA48" i="12"/>
  <c r="S48" i="12"/>
  <c r="K48" i="12"/>
  <c r="AH55" i="12"/>
  <c r="Z55" i="12"/>
  <c r="R55" i="12"/>
  <c r="AG58" i="12"/>
  <c r="Y58" i="12"/>
  <c r="Q58" i="12"/>
  <c r="AL116" i="12"/>
  <c r="AL113" i="12" s="1"/>
  <c r="AD116" i="12"/>
  <c r="AD113" i="12" s="1"/>
  <c r="V116" i="12"/>
  <c r="V113" i="12" s="1"/>
  <c r="N116" i="12"/>
  <c r="N113" i="12" s="1"/>
  <c r="AL58" i="12"/>
  <c r="AK45" i="12"/>
  <c r="AC45" i="12"/>
  <c r="U45" i="12"/>
  <c r="M45" i="12"/>
  <c r="AH48" i="12"/>
  <c r="Z48" i="12"/>
  <c r="R48" i="12"/>
  <c r="AG55" i="12"/>
  <c r="Y55" i="12"/>
  <c r="Q55" i="12"/>
  <c r="J58" i="12"/>
  <c r="AF58" i="12"/>
  <c r="X58" i="12"/>
  <c r="P58" i="12"/>
  <c r="AK116" i="12"/>
  <c r="AK113" i="12" s="1"/>
  <c r="AC116" i="12"/>
  <c r="AC113" i="12" s="1"/>
  <c r="U116" i="12"/>
  <c r="U113" i="12" s="1"/>
  <c r="M116" i="12"/>
  <c r="M113" i="12" s="1"/>
  <c r="AJ45" i="12"/>
  <c r="AB45" i="12"/>
  <c r="T45" i="12"/>
  <c r="L45" i="12"/>
  <c r="AG48" i="12"/>
  <c r="Y48" i="12"/>
  <c r="Q48" i="12"/>
  <c r="J55" i="12"/>
  <c r="AF55" i="12"/>
  <c r="X55" i="12"/>
  <c r="P55" i="12"/>
  <c r="AM58" i="12"/>
  <c r="AM52" i="12" s="1"/>
  <c r="AE58" i="12"/>
  <c r="W58" i="12"/>
  <c r="O58" i="12"/>
  <c r="AJ116" i="12"/>
  <c r="AJ113" i="12" s="1"/>
  <c r="AB116" i="12"/>
  <c r="AB113" i="12" s="1"/>
  <c r="T116" i="12"/>
  <c r="T113" i="12" s="1"/>
  <c r="L116" i="12"/>
  <c r="L113" i="12" s="1"/>
  <c r="AI116" i="12"/>
  <c r="AI113" i="12" s="1"/>
  <c r="AA116" i="12"/>
  <c r="AA113" i="12" s="1"/>
  <c r="S116" i="12"/>
  <c r="S113" i="12" s="1"/>
  <c r="K116" i="12"/>
  <c r="K113" i="12" s="1"/>
  <c r="AH45" i="12"/>
  <c r="Z45" i="12"/>
  <c r="R45" i="12"/>
  <c r="AM48" i="12"/>
  <c r="AE48" i="12"/>
  <c r="W48" i="12"/>
  <c r="O48" i="12"/>
  <c r="AL55" i="12"/>
  <c r="AD55" i="12"/>
  <c r="V55" i="12"/>
  <c r="N55" i="12"/>
  <c r="AK58" i="12"/>
  <c r="AC58" i="12"/>
  <c r="U58" i="12"/>
  <c r="M58" i="12"/>
  <c r="AH116" i="12"/>
  <c r="AH113" i="12" s="1"/>
  <c r="Z116" i="12"/>
  <c r="Z113" i="12" s="1"/>
  <c r="R116" i="12"/>
  <c r="R113" i="12" s="1"/>
  <c r="AD58" i="12"/>
  <c r="AG45" i="12"/>
  <c r="Y45" i="12"/>
  <c r="Q45" i="12"/>
  <c r="AL48" i="12"/>
  <c r="AD48" i="12"/>
  <c r="V48" i="12"/>
  <c r="N48" i="12"/>
  <c r="AK55" i="12"/>
  <c r="AC55" i="12"/>
  <c r="U55" i="12"/>
  <c r="M55" i="12"/>
  <c r="AJ58" i="12"/>
  <c r="AB58" i="12"/>
  <c r="T58" i="12"/>
  <c r="L58" i="12"/>
  <c r="AG116" i="12"/>
  <c r="AG113" i="12" s="1"/>
  <c r="Y116" i="12"/>
  <c r="Y113" i="12" s="1"/>
  <c r="Q116" i="12"/>
  <c r="Q113" i="12" s="1"/>
  <c r="J45" i="12"/>
  <c r="P45" i="12"/>
  <c r="AI58" i="12"/>
  <c r="AA58" i="12"/>
  <c r="S58" i="12"/>
  <c r="K58" i="12"/>
  <c r="J116" i="12"/>
  <c r="J113" i="12" s="1"/>
  <c r="AF116" i="12"/>
  <c r="AF113" i="12" s="1"/>
  <c r="X116" i="12"/>
  <c r="X113" i="12" s="1"/>
  <c r="P116" i="12"/>
  <c r="P113" i="12" s="1"/>
  <c r="X45" i="12"/>
  <c r="AM45" i="12"/>
  <c r="AE45" i="12"/>
  <c r="W45" i="12"/>
  <c r="O45" i="12"/>
  <c r="AJ48" i="12"/>
  <c r="AB48" i="12"/>
  <c r="T48" i="12"/>
  <c r="AI55" i="12"/>
  <c r="AA55" i="12"/>
  <c r="S55" i="12"/>
  <c r="K55" i="12"/>
  <c r="AH58" i="12"/>
  <c r="Z58" i="12"/>
  <c r="AM116" i="12"/>
  <c r="AM113" i="12" s="1"/>
  <c r="AE116" i="12"/>
  <c r="AE113" i="12" s="1"/>
  <c r="W116" i="12"/>
  <c r="W113" i="12" s="1"/>
  <c r="O116" i="12"/>
  <c r="O113" i="12" s="1"/>
  <c r="AF42" i="12"/>
  <c r="G19" i="12"/>
  <c r="H22" i="12"/>
  <c r="AJ22" i="12" s="1"/>
  <c r="H25" i="12"/>
  <c r="O25" i="12" s="1"/>
  <c r="K16" i="12"/>
  <c r="K13" i="12" s="1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A13" i="12" s="1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G80" i="9"/>
  <c r="G171" i="1"/>
  <c r="G29" i="12" s="1"/>
  <c r="H15" i="12"/>
  <c r="G12" i="12"/>
  <c r="G103" i="9"/>
  <c r="K113" i="9"/>
  <c r="L113" i="9"/>
  <c r="M113" i="9"/>
  <c r="N113" i="9"/>
  <c r="O113" i="9"/>
  <c r="P113" i="9"/>
  <c r="Q113" i="9"/>
  <c r="R113" i="9"/>
  <c r="S113" i="9"/>
  <c r="T113" i="9"/>
  <c r="U113" i="9"/>
  <c r="V113" i="9"/>
  <c r="W113" i="9"/>
  <c r="X113" i="9"/>
  <c r="Y113" i="9"/>
  <c r="Z113" i="9"/>
  <c r="AA113" i="9"/>
  <c r="AB113" i="9"/>
  <c r="AC113" i="9"/>
  <c r="AD113" i="9"/>
  <c r="AE113" i="9"/>
  <c r="AF113" i="9"/>
  <c r="AG113" i="9"/>
  <c r="AH113" i="9"/>
  <c r="AI113" i="9"/>
  <c r="AJ113" i="9"/>
  <c r="AK113" i="9"/>
  <c r="AL113" i="9"/>
  <c r="AM113" i="9"/>
  <c r="K110" i="9"/>
  <c r="L110" i="9"/>
  <c r="M110" i="9"/>
  <c r="N110" i="9"/>
  <c r="O110" i="9"/>
  <c r="P110" i="9"/>
  <c r="Q110" i="9"/>
  <c r="R110" i="9"/>
  <c r="S110" i="9"/>
  <c r="T110" i="9"/>
  <c r="U110" i="9"/>
  <c r="V110" i="9"/>
  <c r="W110" i="9"/>
  <c r="X110" i="9"/>
  <c r="Y110" i="9"/>
  <c r="Z110" i="9"/>
  <c r="AA110" i="9"/>
  <c r="AB110" i="9"/>
  <c r="AC110" i="9"/>
  <c r="AD110" i="9"/>
  <c r="AE110" i="9"/>
  <c r="AF110" i="9"/>
  <c r="AG110" i="9"/>
  <c r="AH110" i="9"/>
  <c r="AI110" i="9"/>
  <c r="AJ110" i="9"/>
  <c r="AK110" i="9"/>
  <c r="AL110" i="9"/>
  <c r="AM110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X107" i="9"/>
  <c r="Y107" i="9"/>
  <c r="Z107" i="9"/>
  <c r="AA107" i="9"/>
  <c r="AB107" i="9"/>
  <c r="AC107" i="9"/>
  <c r="AD107" i="9"/>
  <c r="AE107" i="9"/>
  <c r="AF107" i="9"/>
  <c r="AG107" i="9"/>
  <c r="AH107" i="9"/>
  <c r="AI107" i="9"/>
  <c r="AJ107" i="9"/>
  <c r="AK107" i="9"/>
  <c r="AL107" i="9"/>
  <c r="AM107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AB100" i="9"/>
  <c r="AC100" i="9"/>
  <c r="AD100" i="9"/>
  <c r="AE100" i="9"/>
  <c r="AF100" i="9"/>
  <c r="AG100" i="9"/>
  <c r="AH100" i="9"/>
  <c r="AI100" i="9"/>
  <c r="AJ100" i="9"/>
  <c r="AK100" i="9"/>
  <c r="AL100" i="9"/>
  <c r="AM100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G48" i="9"/>
  <c r="K46" i="9"/>
  <c r="L46" i="9"/>
  <c r="M46" i="9"/>
  <c r="N46" i="9"/>
  <c r="O46" i="9"/>
  <c r="P46" i="9"/>
  <c r="Q46" i="9"/>
  <c r="R46" i="9"/>
  <c r="S46" i="9"/>
  <c r="T46" i="9"/>
  <c r="U46" i="9"/>
  <c r="V46" i="9"/>
  <c r="V43" i="9" s="1"/>
  <c r="W46" i="9"/>
  <c r="X46" i="9"/>
  <c r="Y46" i="9"/>
  <c r="Z46" i="9"/>
  <c r="Z43" i="9" s="1"/>
  <c r="AA46" i="9"/>
  <c r="AB46" i="9"/>
  <c r="AC46" i="9"/>
  <c r="AD46" i="9"/>
  <c r="AE46" i="9"/>
  <c r="AF46" i="9"/>
  <c r="AG46" i="9"/>
  <c r="AH46" i="9"/>
  <c r="AI46" i="9"/>
  <c r="AJ46" i="9"/>
  <c r="AK46" i="9"/>
  <c r="AL46" i="9"/>
  <c r="AL43" i="9" s="1"/>
  <c r="AM46" i="9"/>
  <c r="AE25" i="9"/>
  <c r="J25" i="9"/>
  <c r="K16" i="9"/>
  <c r="K13" i="9" s="1"/>
  <c r="L16" i="9"/>
  <c r="L13" i="9" s="1"/>
  <c r="M16" i="9"/>
  <c r="N16" i="9"/>
  <c r="O16" i="9"/>
  <c r="P16" i="9"/>
  <c r="Q16" i="9"/>
  <c r="R16" i="9"/>
  <c r="S16" i="9"/>
  <c r="T16" i="9"/>
  <c r="U16" i="9"/>
  <c r="U13" i="9" s="1"/>
  <c r="V16" i="9"/>
  <c r="W16" i="9"/>
  <c r="X16" i="9"/>
  <c r="X13" i="9" s="1"/>
  <c r="Y16" i="9"/>
  <c r="Y13" i="9" s="1"/>
  <c r="Z16" i="9"/>
  <c r="Z13" i="9" s="1"/>
  <c r="AA16" i="9"/>
  <c r="AA13" i="9" s="1"/>
  <c r="AB16" i="9"/>
  <c r="AB13" i="9" s="1"/>
  <c r="AC16" i="9"/>
  <c r="AD16" i="9"/>
  <c r="AE16" i="9"/>
  <c r="AF16" i="9"/>
  <c r="AG16" i="9"/>
  <c r="AH16" i="9"/>
  <c r="AI16" i="9"/>
  <c r="AI13" i="9" s="1"/>
  <c r="AJ16" i="9"/>
  <c r="AJ13" i="9" s="1"/>
  <c r="AK16" i="9"/>
  <c r="AK13" i="9" s="1"/>
  <c r="AL16" i="9"/>
  <c r="AM16" i="9"/>
  <c r="H99" i="9"/>
  <c r="H96" i="9"/>
  <c r="G93" i="9"/>
  <c r="G58" i="9"/>
  <c r="H51" i="9"/>
  <c r="AC51" i="9" s="1"/>
  <c r="H48" i="9"/>
  <c r="T48" i="9" s="1"/>
  <c r="H45" i="9"/>
  <c r="G42" i="9"/>
  <c r="H38" i="9"/>
  <c r="X38" i="9" s="1"/>
  <c r="X35" i="9" s="1"/>
  <c r="G35" i="9"/>
  <c r="H31" i="9"/>
  <c r="H28" i="9"/>
  <c r="H25" i="9"/>
  <c r="N25" i="9" s="1"/>
  <c r="G22" i="9"/>
  <c r="H15" i="9"/>
  <c r="G12" i="9"/>
  <c r="H116" i="3"/>
  <c r="L42" i="12" l="1"/>
  <c r="AC43" i="9"/>
  <c r="M43" i="9"/>
  <c r="AH13" i="12"/>
  <c r="R13" i="12"/>
  <c r="S25" i="12"/>
  <c r="AB43" i="9"/>
  <c r="L43" i="9"/>
  <c r="AG13" i="12"/>
  <c r="Q13" i="12"/>
  <c r="R25" i="12"/>
  <c r="AA43" i="9"/>
  <c r="K43" i="9"/>
  <c r="AF13" i="12"/>
  <c r="P13" i="12"/>
  <c r="K25" i="12"/>
  <c r="AE52" i="12"/>
  <c r="AE13" i="12"/>
  <c r="O13" i="12"/>
  <c r="V25" i="9"/>
  <c r="Y43" i="9"/>
  <c r="AD13" i="12"/>
  <c r="N13" i="12"/>
  <c r="W13" i="9"/>
  <c r="M25" i="9"/>
  <c r="AC13" i="12"/>
  <c r="M13" i="12"/>
  <c r="S20" i="12"/>
  <c r="AI20" i="12"/>
  <c r="T20" i="12"/>
  <c r="AJ20" i="12"/>
  <c r="U20" i="12"/>
  <c r="AK20" i="12"/>
  <c r="AK19" i="12" s="1"/>
  <c r="V20" i="12"/>
  <c r="AL20" i="12"/>
  <c r="W20" i="12"/>
  <c r="AM20" i="12"/>
  <c r="Y20" i="12"/>
  <c r="Z20" i="12"/>
  <c r="K20" i="12"/>
  <c r="AA20" i="12"/>
  <c r="L20" i="12"/>
  <c r="AB20" i="12"/>
  <c r="AC20" i="12"/>
  <c r="AD20" i="12"/>
  <c r="AE20" i="12"/>
  <c r="AF20" i="12"/>
  <c r="J20" i="12"/>
  <c r="M20" i="12"/>
  <c r="M19" i="12" s="1"/>
  <c r="AG20" i="12"/>
  <c r="N20" i="12"/>
  <c r="AH20" i="12"/>
  <c r="O20" i="12"/>
  <c r="P20" i="12"/>
  <c r="Q20" i="12"/>
  <c r="R20" i="12"/>
  <c r="X20" i="12"/>
  <c r="U42" i="12"/>
  <c r="AM13" i="9"/>
  <c r="X43" i="9"/>
  <c r="AL13" i="9"/>
  <c r="V13" i="9"/>
  <c r="AM43" i="9"/>
  <c r="W43" i="9"/>
  <c r="AB13" i="12"/>
  <c r="L13" i="12"/>
  <c r="T13" i="9"/>
  <c r="AK43" i="9"/>
  <c r="U43" i="9"/>
  <c r="Z13" i="12"/>
  <c r="Y13" i="12"/>
  <c r="AM25" i="12"/>
  <c r="T43" i="9"/>
  <c r="AH13" i="9"/>
  <c r="R13" i="9"/>
  <c r="AI43" i="9"/>
  <c r="S43" i="9"/>
  <c r="X13" i="12"/>
  <c r="AH25" i="12"/>
  <c r="AJ43" i="9"/>
  <c r="T36" i="9"/>
  <c r="AJ36" i="9"/>
  <c r="U36" i="9"/>
  <c r="AK36" i="9"/>
  <c r="V36" i="9"/>
  <c r="AL36" i="9"/>
  <c r="W36" i="9"/>
  <c r="AM36" i="9"/>
  <c r="X36" i="9"/>
  <c r="J36" i="9"/>
  <c r="K36" i="9"/>
  <c r="AA36" i="9"/>
  <c r="L36" i="9"/>
  <c r="AB36" i="9"/>
  <c r="M36" i="9"/>
  <c r="AC36" i="9"/>
  <c r="AD36" i="9"/>
  <c r="AF36" i="9"/>
  <c r="AI36" i="9"/>
  <c r="AE36" i="9"/>
  <c r="AG36" i="9"/>
  <c r="AH36" i="9"/>
  <c r="N36" i="9"/>
  <c r="O36" i="9"/>
  <c r="P36" i="9"/>
  <c r="Q36" i="9"/>
  <c r="S36" i="9"/>
  <c r="R36" i="9"/>
  <c r="Z36" i="9"/>
  <c r="Y36" i="9"/>
  <c r="AG13" i="9"/>
  <c r="Q13" i="9"/>
  <c r="AH43" i="9"/>
  <c r="R43" i="9"/>
  <c r="AM13" i="12"/>
  <c r="W13" i="12"/>
  <c r="AG25" i="12"/>
  <c r="Q43" i="9"/>
  <c r="AL13" i="12"/>
  <c r="V13" i="12"/>
  <c r="AE25" i="12"/>
  <c r="K42" i="12"/>
  <c r="AG43" i="9"/>
  <c r="AE13" i="9"/>
  <c r="O13" i="9"/>
  <c r="AF43" i="9"/>
  <c r="P43" i="9"/>
  <c r="AK13" i="12"/>
  <c r="U13" i="12"/>
  <c r="AB25" i="12"/>
  <c r="S13" i="9"/>
  <c r="P13" i="9"/>
  <c r="AD13" i="9"/>
  <c r="N13" i="9"/>
  <c r="AE43" i="9"/>
  <c r="O43" i="9"/>
  <c r="AJ13" i="12"/>
  <c r="T13" i="12"/>
  <c r="AA25" i="12"/>
  <c r="AA42" i="12"/>
  <c r="AF13" i="9"/>
  <c r="AC13" i="9"/>
  <c r="M13" i="9"/>
  <c r="AD43" i="9"/>
  <c r="N43" i="9"/>
  <c r="AI13" i="12"/>
  <c r="S13" i="12"/>
  <c r="T25" i="12"/>
  <c r="V42" i="12"/>
  <c r="L29" i="12"/>
  <c r="AG52" i="12"/>
  <c r="W52" i="12"/>
  <c r="R52" i="12"/>
  <c r="S42" i="12"/>
  <c r="AI42" i="12"/>
  <c r="Q29" i="12"/>
  <c r="AE29" i="12"/>
  <c r="AL29" i="12"/>
  <c r="AM29" i="12"/>
  <c r="AD29" i="12"/>
  <c r="Y29" i="12"/>
  <c r="P94" i="9"/>
  <c r="X94" i="9"/>
  <c r="AF94" i="9"/>
  <c r="U94" i="9"/>
  <c r="Q94" i="9"/>
  <c r="Y94" i="9"/>
  <c r="AG94" i="9"/>
  <c r="AK94" i="9"/>
  <c r="R94" i="9"/>
  <c r="Z94" i="9"/>
  <c r="AH94" i="9"/>
  <c r="K94" i="9"/>
  <c r="S94" i="9"/>
  <c r="AA94" i="9"/>
  <c r="AI94" i="9"/>
  <c r="L94" i="9"/>
  <c r="T94" i="9"/>
  <c r="AB94" i="9"/>
  <c r="AJ94" i="9"/>
  <c r="N94" i="9"/>
  <c r="V94" i="9"/>
  <c r="AD94" i="9"/>
  <c r="AL94" i="9"/>
  <c r="AC94" i="9"/>
  <c r="O94" i="9"/>
  <c r="W94" i="9"/>
  <c r="AE94" i="9"/>
  <c r="AM94" i="9"/>
  <c r="M94" i="9"/>
  <c r="R104" i="9"/>
  <c r="Z104" i="9"/>
  <c r="AH104" i="9"/>
  <c r="S104" i="9"/>
  <c r="K104" i="9"/>
  <c r="L104" i="9"/>
  <c r="T104" i="9"/>
  <c r="AB104" i="9"/>
  <c r="AJ104" i="9"/>
  <c r="AM104" i="9"/>
  <c r="M104" i="9"/>
  <c r="U104" i="9"/>
  <c r="AC104" i="9"/>
  <c r="AK104" i="9"/>
  <c r="AE104" i="9"/>
  <c r="N104" i="9"/>
  <c r="V104" i="9"/>
  <c r="AD104" i="9"/>
  <c r="AL104" i="9"/>
  <c r="W104" i="9"/>
  <c r="O104" i="9"/>
  <c r="P104" i="9"/>
  <c r="X104" i="9"/>
  <c r="AF104" i="9"/>
  <c r="J104" i="9"/>
  <c r="AA104" i="9"/>
  <c r="Q104" i="9"/>
  <c r="Y104" i="9"/>
  <c r="AG104" i="9"/>
  <c r="AI104" i="9"/>
  <c r="Q52" i="12"/>
  <c r="Z52" i="12"/>
  <c r="X42" i="12"/>
  <c r="AD45" i="9"/>
  <c r="U25" i="9"/>
  <c r="AL25" i="9"/>
  <c r="AC25" i="9"/>
  <c r="S25" i="9"/>
  <c r="Z48" i="9"/>
  <c r="AC25" i="12"/>
  <c r="Q25" i="12"/>
  <c r="K29" i="12"/>
  <c r="R29" i="12"/>
  <c r="T29" i="12"/>
  <c r="AK25" i="9"/>
  <c r="AA25" i="9"/>
  <c r="R25" i="9"/>
  <c r="S29" i="12"/>
  <c r="Z29" i="12"/>
  <c r="AB29" i="12"/>
  <c r="M29" i="12"/>
  <c r="AM51" i="9"/>
  <c r="AA29" i="12"/>
  <c r="AH29" i="12"/>
  <c r="AJ29" i="12"/>
  <c r="U29" i="12"/>
  <c r="AM25" i="9"/>
  <c r="AD25" i="9"/>
  <c r="K25" i="9"/>
  <c r="J51" i="9"/>
  <c r="AI25" i="9"/>
  <c r="Z25" i="9"/>
  <c r="Q25" i="9"/>
  <c r="AH25" i="9"/>
  <c r="Y25" i="9"/>
  <c r="P25" i="9"/>
  <c r="S51" i="9"/>
  <c r="AK25" i="12"/>
  <c r="Y25" i="12"/>
  <c r="AI29" i="12"/>
  <c r="P29" i="12"/>
  <c r="AC29" i="12"/>
  <c r="AK29" i="12"/>
  <c r="AG25" i="9"/>
  <c r="X25" i="9"/>
  <c r="O25" i="9"/>
  <c r="R51" i="9"/>
  <c r="AI25" i="12"/>
  <c r="W25" i="12"/>
  <c r="X19" i="12"/>
  <c r="O29" i="12"/>
  <c r="N29" i="12"/>
  <c r="X29" i="12"/>
  <c r="AF25" i="9"/>
  <c r="W25" i="9"/>
  <c r="W29" i="12"/>
  <c r="V29" i="12"/>
  <c r="AF29" i="12"/>
  <c r="AG29" i="12"/>
  <c r="AK45" i="9"/>
  <c r="AJ45" i="9"/>
  <c r="AB45" i="9"/>
  <c r="T45" i="9"/>
  <c r="L45" i="9"/>
  <c r="AA45" i="9"/>
  <c r="S45" i="9"/>
  <c r="K45" i="9"/>
  <c r="AI45" i="9"/>
  <c r="AH45" i="9"/>
  <c r="R45" i="9"/>
  <c r="Q45" i="9"/>
  <c r="AG45" i="9"/>
  <c r="Y45" i="9"/>
  <c r="V45" i="9"/>
  <c r="N45" i="9"/>
  <c r="AC45" i="9"/>
  <c r="U45" i="9"/>
  <c r="M45" i="9"/>
  <c r="W42" i="12"/>
  <c r="P42" i="12"/>
  <c r="N42" i="12"/>
  <c r="J52" i="12"/>
  <c r="L38" i="9"/>
  <c r="L35" i="9" s="1"/>
  <c r="T38" i="9"/>
  <c r="T35" i="9" s="1"/>
  <c r="AB38" i="9"/>
  <c r="AB35" i="9" s="1"/>
  <c r="AJ38" i="9"/>
  <c r="AJ35" i="9" s="1"/>
  <c r="N38" i="9"/>
  <c r="N35" i="9" s="1"/>
  <c r="W38" i="9"/>
  <c r="W35" i="9" s="1"/>
  <c r="AF38" i="9"/>
  <c r="AF35" i="9" s="1"/>
  <c r="M38" i="9"/>
  <c r="M35" i="9" s="1"/>
  <c r="V38" i="9"/>
  <c r="V35" i="9" s="1"/>
  <c r="AE38" i="9"/>
  <c r="AE35" i="9" s="1"/>
  <c r="J38" i="9"/>
  <c r="J35" i="9" s="1"/>
  <c r="Q38" i="9"/>
  <c r="Q35" i="9" s="1"/>
  <c r="AC38" i="9"/>
  <c r="AC35" i="9" s="1"/>
  <c r="Y38" i="9"/>
  <c r="Y35" i="9" s="1"/>
  <c r="AL38" i="9"/>
  <c r="AL35" i="9" s="1"/>
  <c r="K38" i="9"/>
  <c r="K35" i="9" s="1"/>
  <c r="Z38" i="9"/>
  <c r="Z35" i="9" s="1"/>
  <c r="AM38" i="9"/>
  <c r="AM35" i="9" s="1"/>
  <c r="O38" i="9"/>
  <c r="O35" i="9" s="1"/>
  <c r="AA38" i="9"/>
  <c r="AA35" i="9" s="1"/>
  <c r="P38" i="9"/>
  <c r="P35" i="9" s="1"/>
  <c r="AD38" i="9"/>
  <c r="AD35" i="9" s="1"/>
  <c r="S38" i="9"/>
  <c r="S35" i="9" s="1"/>
  <c r="AH38" i="9"/>
  <c r="AH35" i="9" s="1"/>
  <c r="AI38" i="9"/>
  <c r="AI35" i="9" s="1"/>
  <c r="AG38" i="9"/>
  <c r="AG35" i="9" s="1"/>
  <c r="U38" i="9"/>
  <c r="U35" i="9" s="1"/>
  <c r="AF45" i="9"/>
  <c r="R38" i="9"/>
  <c r="R35" i="9" s="1"/>
  <c r="AK38" i="9"/>
  <c r="AK35" i="9" s="1"/>
  <c r="Y48" i="9"/>
  <c r="AL51" i="9"/>
  <c r="Q51" i="9"/>
  <c r="X48" i="9"/>
  <c r="AE51" i="9"/>
  <c r="N51" i="9"/>
  <c r="AK48" i="9"/>
  <c r="AD51" i="9"/>
  <c r="M51" i="9"/>
  <c r="N48" i="9"/>
  <c r="V48" i="9"/>
  <c r="AD48" i="9"/>
  <c r="AL48" i="9"/>
  <c r="M48" i="9"/>
  <c r="W48" i="9"/>
  <c r="AF48" i="9"/>
  <c r="L48" i="9"/>
  <c r="U48" i="9"/>
  <c r="AE48" i="9"/>
  <c r="J48" i="9"/>
  <c r="Q48" i="9"/>
  <c r="AB48" i="9"/>
  <c r="R48" i="9"/>
  <c r="AC48" i="9"/>
  <c r="P48" i="9"/>
  <c r="AA48" i="9"/>
  <c r="AM48" i="9"/>
  <c r="AJ48" i="9"/>
  <c r="S48" i="9"/>
  <c r="L51" i="9"/>
  <c r="T51" i="9"/>
  <c r="T42" i="9" s="1"/>
  <c r="AB51" i="9"/>
  <c r="AJ51" i="9"/>
  <c r="P51" i="9"/>
  <c r="Y51" i="9"/>
  <c r="AH51" i="9"/>
  <c r="O51" i="9"/>
  <c r="X51" i="9"/>
  <c r="AG51" i="9"/>
  <c r="V51" i="9"/>
  <c r="AI51" i="9"/>
  <c r="K51" i="9"/>
  <c r="W51" i="9"/>
  <c r="AK51" i="9"/>
  <c r="U51" i="9"/>
  <c r="AF51" i="9"/>
  <c r="AI48" i="9"/>
  <c r="O48" i="9"/>
  <c r="AA51" i="9"/>
  <c r="AH48" i="9"/>
  <c r="K48" i="9"/>
  <c r="Z51" i="9"/>
  <c r="P45" i="9"/>
  <c r="AL45" i="9"/>
  <c r="AJ25" i="9"/>
  <c r="AB25" i="9"/>
  <c r="T25" i="9"/>
  <c r="L25" i="9"/>
  <c r="V42" i="9"/>
  <c r="X45" i="9"/>
  <c r="U25" i="12"/>
  <c r="AJ25" i="12"/>
  <c r="AJ19" i="12" s="1"/>
  <c r="Z25" i="12"/>
  <c r="AM45" i="9"/>
  <c r="AE45" i="9"/>
  <c r="W45" i="9"/>
  <c r="O45" i="9"/>
  <c r="Z45" i="9"/>
  <c r="M25" i="12"/>
  <c r="L25" i="12"/>
  <c r="V25" i="12"/>
  <c r="AD25" i="12"/>
  <c r="AL25" i="12"/>
  <c r="P25" i="12"/>
  <c r="X25" i="12"/>
  <c r="AF25" i="12"/>
  <c r="J25" i="12"/>
  <c r="AB52" i="12"/>
  <c r="P52" i="12"/>
  <c r="O52" i="12"/>
  <c r="Z42" i="12"/>
  <c r="Y52" i="12"/>
  <c r="AH42" i="12"/>
  <c r="AH52" i="12"/>
  <c r="AJ52" i="12"/>
  <c r="AF22" i="12"/>
  <c r="X22" i="12"/>
  <c r="AE42" i="12"/>
  <c r="AC52" i="12"/>
  <c r="AL52" i="12"/>
  <c r="AM42" i="12"/>
  <c r="AK52" i="12"/>
  <c r="Q42" i="12"/>
  <c r="K52" i="12"/>
  <c r="Y42" i="12"/>
  <c r="S52" i="12"/>
  <c r="X52" i="12"/>
  <c r="AG42" i="12"/>
  <c r="L52" i="12"/>
  <c r="T52" i="12"/>
  <c r="T22" i="12"/>
  <c r="T19" i="12" s="1"/>
  <c r="P22" i="12"/>
  <c r="P19" i="12" s="1"/>
  <c r="L22" i="12"/>
  <c r="J22" i="12"/>
  <c r="AD42" i="12"/>
  <c r="AA52" i="12"/>
  <c r="AF52" i="12"/>
  <c r="M42" i="12"/>
  <c r="AL42" i="12"/>
  <c r="AI52" i="12"/>
  <c r="T42" i="12"/>
  <c r="N52" i="12"/>
  <c r="R42" i="12"/>
  <c r="AC42" i="12"/>
  <c r="O42" i="12"/>
  <c r="M52" i="12"/>
  <c r="AB42" i="12"/>
  <c r="V52" i="12"/>
  <c r="AK42" i="12"/>
  <c r="AB22" i="12"/>
  <c r="U52" i="12"/>
  <c r="AJ42" i="12"/>
  <c r="AD52" i="12"/>
  <c r="AM22" i="12"/>
  <c r="AE22" i="12"/>
  <c r="W22" i="12"/>
  <c r="O22" i="12"/>
  <c r="L19" i="12"/>
  <c r="AL22" i="12"/>
  <c r="AL19" i="12" s="1"/>
  <c r="AD22" i="12"/>
  <c r="V22" i="12"/>
  <c r="N22" i="12"/>
  <c r="AK22" i="12"/>
  <c r="AC22" i="12"/>
  <c r="AC19" i="12" s="1"/>
  <c r="U22" i="12"/>
  <c r="M22" i="12"/>
  <c r="AI22" i="12"/>
  <c r="AI19" i="12" s="1"/>
  <c r="AA22" i="12"/>
  <c r="S22" i="12"/>
  <c r="K22" i="12"/>
  <c r="K19" i="12" s="1"/>
  <c r="AH22" i="12"/>
  <c r="Z22" i="12"/>
  <c r="R22" i="12"/>
  <c r="R19" i="12" s="1"/>
  <c r="AE19" i="12"/>
  <c r="AG22" i="12"/>
  <c r="Y22" i="12"/>
  <c r="Q22" i="12"/>
  <c r="N25" i="12"/>
  <c r="AK42" i="9" l="1"/>
  <c r="AI42" i="9"/>
  <c r="AG42" i="9"/>
  <c r="AH42" i="9"/>
  <c r="AE42" i="9"/>
  <c r="Y42" i="9"/>
  <c r="AA42" i="9"/>
  <c r="Q42" i="9"/>
  <c r="AF42" i="9"/>
  <c r="AC42" i="9"/>
  <c r="AJ42" i="9"/>
  <c r="AD42" i="9"/>
  <c r="P42" i="9"/>
  <c r="N42" i="9"/>
  <c r="K42" i="9"/>
  <c r="U19" i="12"/>
  <c r="N19" i="12"/>
  <c r="Z42" i="9"/>
  <c r="X42" i="9"/>
  <c r="AL42" i="9"/>
  <c r="R42" i="9"/>
  <c r="AB42" i="9"/>
  <c r="J19" i="12"/>
  <c r="L42" i="9"/>
  <c r="S42" i="9"/>
  <c r="U42" i="9"/>
  <c r="M42" i="9"/>
  <c r="O42" i="9"/>
  <c r="Z19" i="12"/>
  <c r="AM42" i="9"/>
  <c r="W19" i="12"/>
  <c r="AF19" i="12"/>
  <c r="W42" i="9"/>
  <c r="AA19" i="12"/>
  <c r="AM19" i="12"/>
  <c r="AD19" i="12"/>
  <c r="AH19" i="12"/>
  <c r="S19" i="12"/>
  <c r="V19" i="12"/>
  <c r="O19" i="12"/>
  <c r="Q19" i="12"/>
  <c r="Y19" i="12"/>
  <c r="AG19" i="12"/>
  <c r="AB19" i="12"/>
  <c r="K57" i="8" l="1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H94" i="8"/>
  <c r="K94" i="8" s="1"/>
  <c r="H91" i="8"/>
  <c r="H84" i="8"/>
  <c r="H77" i="8"/>
  <c r="H70" i="8"/>
  <c r="H63" i="8"/>
  <c r="AI63" i="8" s="1"/>
  <c r="H56" i="8"/>
  <c r="H49" i="8"/>
  <c r="H42" i="8"/>
  <c r="G39" i="8"/>
  <c r="K50" i="8"/>
  <c r="L50" i="8"/>
  <c r="M50" i="8"/>
  <c r="N50" i="8"/>
  <c r="O50" i="8"/>
  <c r="P50" i="8"/>
  <c r="Q50" i="8"/>
  <c r="R50" i="8"/>
  <c r="S50" i="8"/>
  <c r="S49" i="8" s="1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K43" i="8"/>
  <c r="K40" i="8" s="1"/>
  <c r="L43" i="8"/>
  <c r="L40" i="8" s="1"/>
  <c r="M43" i="8"/>
  <c r="M40" i="8" s="1"/>
  <c r="N43" i="8"/>
  <c r="N40" i="8" s="1"/>
  <c r="O43" i="8"/>
  <c r="O40" i="8" s="1"/>
  <c r="P43" i="8"/>
  <c r="P40" i="8" s="1"/>
  <c r="Q43" i="8"/>
  <c r="Q40" i="8" s="1"/>
  <c r="R43" i="8"/>
  <c r="R40" i="8" s="1"/>
  <c r="S43" i="8"/>
  <c r="S40" i="8" s="1"/>
  <c r="T43" i="8"/>
  <c r="T40" i="8" s="1"/>
  <c r="U43" i="8"/>
  <c r="U40" i="8" s="1"/>
  <c r="V43" i="8"/>
  <c r="W43" i="8"/>
  <c r="X43" i="8"/>
  <c r="Y43" i="8"/>
  <c r="Z43" i="8"/>
  <c r="AA43" i="8"/>
  <c r="AA40" i="8" s="1"/>
  <c r="AB43" i="8"/>
  <c r="AB40" i="8" s="1"/>
  <c r="AC43" i="8"/>
  <c r="AC40" i="8" s="1"/>
  <c r="AD43" i="8"/>
  <c r="AD40" i="8" s="1"/>
  <c r="AE43" i="8"/>
  <c r="AE40" i="8" s="1"/>
  <c r="AF43" i="8"/>
  <c r="AF40" i="8" s="1"/>
  <c r="AG43" i="8"/>
  <c r="AG40" i="8" s="1"/>
  <c r="AH43" i="8"/>
  <c r="AH40" i="8" s="1"/>
  <c r="AI43" i="8"/>
  <c r="AI40" i="8" s="1"/>
  <c r="AJ43" i="8"/>
  <c r="AJ40" i="8" s="1"/>
  <c r="AK43" i="8"/>
  <c r="AK40" i="8" s="1"/>
  <c r="AL43" i="8"/>
  <c r="AM43" i="8"/>
  <c r="H22" i="8"/>
  <c r="Q22" i="8" s="1"/>
  <c r="H25" i="8"/>
  <c r="N25" i="8" s="1"/>
  <c r="H32" i="8"/>
  <c r="K32" i="8" s="1"/>
  <c r="AK25" i="8"/>
  <c r="X22" i="8"/>
  <c r="B8" i="8"/>
  <c r="C9" i="8"/>
  <c r="H15" i="8"/>
  <c r="P15" i="8" s="1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H133" i="3"/>
  <c r="R133" i="3" s="1"/>
  <c r="G130" i="3"/>
  <c r="G137" i="3"/>
  <c r="H140" i="3"/>
  <c r="M140" i="3" s="1"/>
  <c r="O140" i="3"/>
  <c r="AE140" i="3"/>
  <c r="AF140" i="3"/>
  <c r="G113" i="3"/>
  <c r="P116" i="3"/>
  <c r="G120" i="3"/>
  <c r="H123" i="3"/>
  <c r="K123" i="3" s="1"/>
  <c r="K120" i="3" s="1"/>
  <c r="O116" i="3"/>
  <c r="O113" i="3" s="1"/>
  <c r="R116" i="3"/>
  <c r="R113" i="3" s="1"/>
  <c r="W116" i="3"/>
  <c r="Z116" i="3"/>
  <c r="AE116" i="3"/>
  <c r="AH116" i="3"/>
  <c r="AH113" i="3" s="1"/>
  <c r="AM116" i="3"/>
  <c r="G40" i="1"/>
  <c r="G81" i="3" s="1"/>
  <c r="H42" i="1"/>
  <c r="H87" i="3" s="1"/>
  <c r="H43" i="1"/>
  <c r="H90" i="3" s="1"/>
  <c r="R90" i="3" s="1"/>
  <c r="H103" i="3"/>
  <c r="H77" i="3"/>
  <c r="R77" i="3" s="1"/>
  <c r="H74" i="3"/>
  <c r="H64" i="3"/>
  <c r="L64" i="3" s="1"/>
  <c r="H61" i="3"/>
  <c r="R61" i="3" s="1"/>
  <c r="G58" i="3"/>
  <c r="R64" i="3"/>
  <c r="H51" i="3"/>
  <c r="H48" i="3"/>
  <c r="M48" i="3" s="1"/>
  <c r="H25" i="3"/>
  <c r="T25" i="3" s="1"/>
  <c r="W25" i="3"/>
  <c r="X25" i="3"/>
  <c r="Z25" i="3"/>
  <c r="AA25" i="3"/>
  <c r="AE25" i="3"/>
  <c r="H35" i="3"/>
  <c r="H38" i="3"/>
  <c r="G22" i="3"/>
  <c r="H15" i="3"/>
  <c r="AF15" i="3" s="1"/>
  <c r="H18" i="3"/>
  <c r="Q18" i="3" s="1"/>
  <c r="G12" i="3"/>
  <c r="J236" i="5"/>
  <c r="D156" i="11" s="1"/>
  <c r="K236" i="5"/>
  <c r="E156" i="11" s="1"/>
  <c r="L236" i="5"/>
  <c r="M236" i="5"/>
  <c r="N236" i="5"/>
  <c r="O236" i="5"/>
  <c r="P236" i="5"/>
  <c r="Q236" i="5"/>
  <c r="R236" i="5"/>
  <c r="S236" i="5"/>
  <c r="T236" i="5"/>
  <c r="U236" i="5"/>
  <c r="V236" i="5"/>
  <c r="P156" i="11" s="1"/>
  <c r="W236" i="5"/>
  <c r="Q156" i="11" s="1"/>
  <c r="X236" i="5"/>
  <c r="R156" i="11" s="1"/>
  <c r="Y236" i="5"/>
  <c r="S156" i="11" s="1"/>
  <c r="Z236" i="5"/>
  <c r="T156" i="11" s="1"/>
  <c r="AA236" i="5"/>
  <c r="U156" i="11" s="1"/>
  <c r="AB236" i="5"/>
  <c r="V156" i="11" s="1"/>
  <c r="AC236" i="5"/>
  <c r="W156" i="11" s="1"/>
  <c r="AD236" i="5"/>
  <c r="X156" i="11" s="1"/>
  <c r="AE236" i="5"/>
  <c r="Y156" i="11" s="1"/>
  <c r="AF236" i="5"/>
  <c r="Z156" i="11" s="1"/>
  <c r="AG236" i="5"/>
  <c r="AA156" i="11" s="1"/>
  <c r="AH236" i="5"/>
  <c r="AB156" i="11" s="1"/>
  <c r="AI236" i="5"/>
  <c r="AC156" i="11" s="1"/>
  <c r="AJ236" i="5"/>
  <c r="AD156" i="11" s="1"/>
  <c r="AK236" i="5"/>
  <c r="AE156" i="11" s="1"/>
  <c r="AL236" i="5"/>
  <c r="AF156" i="11" s="1"/>
  <c r="AF15" i="8" l="1"/>
  <c r="Z40" i="8"/>
  <c r="J25" i="3"/>
  <c r="AM25" i="3"/>
  <c r="AL25" i="3"/>
  <c r="AJ25" i="3"/>
  <c r="Y40" i="8"/>
  <c r="AK133" i="3"/>
  <c r="AK130" i="3" s="1"/>
  <c r="X40" i="8"/>
  <c r="AI25" i="3"/>
  <c r="AH25" i="3"/>
  <c r="X133" i="3"/>
  <c r="AM40" i="8"/>
  <c r="W40" i="8"/>
  <c r="AF25" i="3"/>
  <c r="U133" i="3"/>
  <c r="U130" i="3" s="1"/>
  <c r="AL40" i="8"/>
  <c r="V40" i="8"/>
  <c r="O114" i="3"/>
  <c r="AB114" i="3"/>
  <c r="P114" i="3"/>
  <c r="X114" i="3"/>
  <c r="AF114" i="3"/>
  <c r="J114" i="3"/>
  <c r="AI114" i="3"/>
  <c r="Q114" i="3"/>
  <c r="Y114" i="3"/>
  <c r="AG114" i="3"/>
  <c r="AA114" i="3"/>
  <c r="AJ114" i="3"/>
  <c r="R114" i="3"/>
  <c r="Z114" i="3"/>
  <c r="AH114" i="3"/>
  <c r="K114" i="3"/>
  <c r="S114" i="3"/>
  <c r="M114" i="3"/>
  <c r="U114" i="3"/>
  <c r="AC114" i="3"/>
  <c r="AK114" i="3"/>
  <c r="W114" i="3"/>
  <c r="AM114" i="3"/>
  <c r="T114" i="3"/>
  <c r="N114" i="3"/>
  <c r="V114" i="3"/>
  <c r="AD114" i="3"/>
  <c r="AL114" i="3"/>
  <c r="AE114" i="3"/>
  <c r="L114" i="3"/>
  <c r="AB140" i="3"/>
  <c r="AF133" i="3"/>
  <c r="AF130" i="3" s="1"/>
  <c r="AH64" i="3"/>
  <c r="Y133" i="3"/>
  <c r="Y130" i="3" s="1"/>
  <c r="Q138" i="3"/>
  <c r="N138" i="3"/>
  <c r="R138" i="3"/>
  <c r="Z138" i="3"/>
  <c r="AH138" i="3"/>
  <c r="AK138" i="3"/>
  <c r="AD138" i="3"/>
  <c r="K138" i="3"/>
  <c r="S138" i="3"/>
  <c r="AA138" i="3"/>
  <c r="AI138" i="3"/>
  <c r="AC138" i="3"/>
  <c r="V138" i="3"/>
  <c r="L138" i="3"/>
  <c r="T138" i="3"/>
  <c r="AB138" i="3"/>
  <c r="AJ138" i="3"/>
  <c r="U138" i="3"/>
  <c r="M138" i="3"/>
  <c r="AL138" i="3"/>
  <c r="O138" i="3"/>
  <c r="W138" i="3"/>
  <c r="AE138" i="3"/>
  <c r="AM138" i="3"/>
  <c r="Y138" i="3"/>
  <c r="P138" i="3"/>
  <c r="X138" i="3"/>
  <c r="AF138" i="3"/>
  <c r="J138" i="3"/>
  <c r="AG138" i="3"/>
  <c r="K131" i="3"/>
  <c r="L131" i="3"/>
  <c r="T131" i="3"/>
  <c r="AB131" i="3"/>
  <c r="AJ131" i="3"/>
  <c r="AM131" i="3"/>
  <c r="M131" i="3"/>
  <c r="U131" i="3"/>
  <c r="AC131" i="3"/>
  <c r="AK131" i="3"/>
  <c r="J131" i="3"/>
  <c r="N131" i="3"/>
  <c r="V131" i="3"/>
  <c r="AD131" i="3"/>
  <c r="AL131" i="3"/>
  <c r="W131" i="3"/>
  <c r="X131" i="3"/>
  <c r="O131" i="3"/>
  <c r="AE131" i="3"/>
  <c r="Q131" i="3"/>
  <c r="Y131" i="3"/>
  <c r="AG131" i="3"/>
  <c r="AI131" i="3"/>
  <c r="AF131" i="3"/>
  <c r="R131" i="3"/>
  <c r="Z131" i="3"/>
  <c r="AH131" i="3"/>
  <c r="S131" i="3"/>
  <c r="AA131" i="3"/>
  <c r="P131" i="3"/>
  <c r="P59" i="3"/>
  <c r="Q59" i="3"/>
  <c r="Y59" i="3"/>
  <c r="AG59" i="3"/>
  <c r="AJ59" i="3"/>
  <c r="AC59" i="3"/>
  <c r="J59" i="3"/>
  <c r="R59" i="3"/>
  <c r="Z59" i="3"/>
  <c r="AH59" i="3"/>
  <c r="AB59" i="3"/>
  <c r="K59" i="3"/>
  <c r="S59" i="3"/>
  <c r="AA59" i="3"/>
  <c r="AI59" i="3"/>
  <c r="L59" i="3"/>
  <c r="M59" i="3"/>
  <c r="T59" i="3"/>
  <c r="U59" i="3"/>
  <c r="N59" i="3"/>
  <c r="V59" i="3"/>
  <c r="AD59" i="3"/>
  <c r="AL59" i="3"/>
  <c r="AF59" i="3"/>
  <c r="AK59" i="3"/>
  <c r="O59" i="3"/>
  <c r="W59" i="3"/>
  <c r="AE59" i="3"/>
  <c r="AM59" i="3"/>
  <c r="X59" i="3"/>
  <c r="M121" i="3"/>
  <c r="N121" i="3"/>
  <c r="V121" i="3"/>
  <c r="AD121" i="3"/>
  <c r="AL121" i="3"/>
  <c r="AG121" i="3"/>
  <c r="Z121" i="3"/>
  <c r="O121" i="3"/>
  <c r="W121" i="3"/>
  <c r="AE121" i="3"/>
  <c r="AM121" i="3"/>
  <c r="Y121" i="3"/>
  <c r="P121" i="3"/>
  <c r="X121" i="3"/>
  <c r="AF121" i="3"/>
  <c r="J121" i="3"/>
  <c r="Q121" i="3"/>
  <c r="AH121" i="3"/>
  <c r="R121" i="3"/>
  <c r="K121" i="3"/>
  <c r="S121" i="3"/>
  <c r="AA121" i="3"/>
  <c r="AI121" i="3"/>
  <c r="AC121" i="3"/>
  <c r="L121" i="3"/>
  <c r="T121" i="3"/>
  <c r="AB121" i="3"/>
  <c r="AJ121" i="3"/>
  <c r="U121" i="3"/>
  <c r="AK121" i="3"/>
  <c r="AK49" i="8"/>
  <c r="AC49" i="8"/>
  <c r="T49" i="8"/>
  <c r="M56" i="8"/>
  <c r="K49" i="8"/>
  <c r="M74" i="3"/>
  <c r="S25" i="3"/>
  <c r="R25" i="3"/>
  <c r="AB25" i="3"/>
  <c r="M23" i="3"/>
  <c r="U23" i="3"/>
  <c r="AC23" i="3"/>
  <c r="AK23" i="3"/>
  <c r="O23" i="3"/>
  <c r="AE23" i="3"/>
  <c r="AB23" i="3"/>
  <c r="N23" i="3"/>
  <c r="V23" i="3"/>
  <c r="AD23" i="3"/>
  <c r="AL23" i="3"/>
  <c r="W23" i="3"/>
  <c r="AM23" i="3"/>
  <c r="AJ23" i="3"/>
  <c r="P23" i="3"/>
  <c r="X23" i="3"/>
  <c r="AF23" i="3"/>
  <c r="J23" i="3"/>
  <c r="Q23" i="3"/>
  <c r="Y23" i="3"/>
  <c r="AG23" i="3"/>
  <c r="AH23" i="3"/>
  <c r="S23" i="3"/>
  <c r="AI23" i="3"/>
  <c r="L23" i="3"/>
  <c r="R23" i="3"/>
  <c r="Z23" i="3"/>
  <c r="AA23" i="3"/>
  <c r="T23" i="3"/>
  <c r="K23" i="3"/>
  <c r="P13" i="3"/>
  <c r="X13" i="3"/>
  <c r="AF13" i="3"/>
  <c r="J13" i="3"/>
  <c r="Y13" i="3"/>
  <c r="R13" i="3"/>
  <c r="Q13" i="3"/>
  <c r="AG13" i="3"/>
  <c r="Z13" i="3"/>
  <c r="K13" i="3"/>
  <c r="S13" i="3"/>
  <c r="AA13" i="3"/>
  <c r="AI13" i="3"/>
  <c r="AD13" i="3"/>
  <c r="L13" i="3"/>
  <c r="T13" i="3"/>
  <c r="AB13" i="3"/>
  <c r="AJ13" i="3"/>
  <c r="U13" i="3"/>
  <c r="AK13" i="3"/>
  <c r="V13" i="3"/>
  <c r="M13" i="3"/>
  <c r="AC13" i="3"/>
  <c r="N13" i="3"/>
  <c r="AL13" i="3"/>
  <c r="O13" i="3"/>
  <c r="W13" i="3"/>
  <c r="AE13" i="3"/>
  <c r="AM13" i="3"/>
  <c r="AH13" i="3"/>
  <c r="P25" i="3"/>
  <c r="O25" i="3"/>
  <c r="L25" i="3"/>
  <c r="K25" i="3"/>
  <c r="AE15" i="3"/>
  <c r="AB15" i="3"/>
  <c r="L22" i="3"/>
  <c r="K22" i="3"/>
  <c r="S22" i="3"/>
  <c r="AA22" i="3"/>
  <c r="AI22" i="3"/>
  <c r="AK123" i="3"/>
  <c r="AK120" i="3" s="1"/>
  <c r="P22" i="8"/>
  <c r="AI49" i="8"/>
  <c r="L49" i="8"/>
  <c r="AB137" i="3"/>
  <c r="K64" i="3"/>
  <c r="AG123" i="3"/>
  <c r="P133" i="3"/>
  <c r="P130" i="3" s="1"/>
  <c r="AA140" i="3"/>
  <c r="AA137" i="3" s="1"/>
  <c r="AJ25" i="8"/>
  <c r="AB49" i="8"/>
  <c r="AG61" i="3"/>
  <c r="Y123" i="3"/>
  <c r="Y120" i="3" s="1"/>
  <c r="J140" i="3"/>
  <c r="W140" i="3"/>
  <c r="W137" i="3" s="1"/>
  <c r="U25" i="8"/>
  <c r="AA49" i="8"/>
  <c r="Y61" i="3"/>
  <c r="W123" i="3"/>
  <c r="W120" i="3" s="1"/>
  <c r="AJ133" i="3"/>
  <c r="AJ130" i="3" s="1"/>
  <c r="AM140" i="3"/>
  <c r="AM137" i="3" s="1"/>
  <c r="S140" i="3"/>
  <c r="T25" i="8"/>
  <c r="V49" i="8"/>
  <c r="AI123" i="3"/>
  <c r="AI120" i="3" s="1"/>
  <c r="Q61" i="3"/>
  <c r="U123" i="3"/>
  <c r="AI140" i="3"/>
  <c r="AI137" i="3" s="1"/>
  <c r="R140" i="3"/>
  <c r="R137" i="3" s="1"/>
  <c r="Q25" i="8"/>
  <c r="U49" i="8"/>
  <c r="M123" i="3"/>
  <c r="M120" i="3" s="1"/>
  <c r="AC133" i="3"/>
  <c r="AC130" i="3" s="1"/>
  <c r="AH140" i="3"/>
  <c r="P140" i="3"/>
  <c r="P137" i="3" s="1"/>
  <c r="M25" i="8"/>
  <c r="O156" i="11"/>
  <c r="G156" i="11"/>
  <c r="N156" i="11"/>
  <c r="F156" i="11"/>
  <c r="M156" i="11"/>
  <c r="L156" i="11"/>
  <c r="K156" i="11"/>
  <c r="J156" i="11"/>
  <c r="I156" i="11"/>
  <c r="H156" i="11"/>
  <c r="AG49" i="8"/>
  <c r="Y49" i="8"/>
  <c r="Q49" i="8"/>
  <c r="AF49" i="8"/>
  <c r="X49" i="8"/>
  <c r="AE56" i="8"/>
  <c r="AM49" i="8"/>
  <c r="AE49" i="8"/>
  <c r="W49" i="8"/>
  <c r="O49" i="8"/>
  <c r="AL49" i="8"/>
  <c r="N49" i="8"/>
  <c r="U56" i="8"/>
  <c r="AJ49" i="8"/>
  <c r="K56" i="8"/>
  <c r="AD49" i="8"/>
  <c r="M49" i="8"/>
  <c r="AH49" i="8"/>
  <c r="Z49" i="8"/>
  <c r="R49" i="8"/>
  <c r="AG77" i="3"/>
  <c r="M35" i="3"/>
  <c r="R35" i="3"/>
  <c r="AL35" i="3"/>
  <c r="T35" i="3"/>
  <c r="V35" i="3"/>
  <c r="AJ35" i="3"/>
  <c r="Z35" i="3"/>
  <c r="AB35" i="3"/>
  <c r="AD35" i="3"/>
  <c r="L35" i="3"/>
  <c r="AH35" i="3"/>
  <c r="N35" i="3"/>
  <c r="O103" i="3"/>
  <c r="AL103" i="3"/>
  <c r="Y90" i="3"/>
  <c r="AH22" i="3"/>
  <c r="Z22" i="3"/>
  <c r="R22" i="3"/>
  <c r="AM48" i="3"/>
  <c r="AE48" i="3"/>
  <c r="W48" i="3"/>
  <c r="O48" i="3"/>
  <c r="AF61" i="3"/>
  <c r="X61" i="3"/>
  <c r="P61" i="3"/>
  <c r="V90" i="3"/>
  <c r="M15" i="8"/>
  <c r="U15" i="8"/>
  <c r="AC15" i="8"/>
  <c r="AK15" i="8"/>
  <c r="N15" i="8"/>
  <c r="V15" i="8"/>
  <c r="AD15" i="8"/>
  <c r="AL15" i="8"/>
  <c r="O15" i="8"/>
  <c r="W15" i="8"/>
  <c r="AE15" i="8"/>
  <c r="AM15" i="8"/>
  <c r="L15" i="8"/>
  <c r="T15" i="8"/>
  <c r="AB15" i="8"/>
  <c r="AJ15" i="8"/>
  <c r="AA15" i="8"/>
  <c r="K15" i="8"/>
  <c r="AG22" i="3"/>
  <c r="Y22" i="3"/>
  <c r="Q22" i="3"/>
  <c r="AL48" i="3"/>
  <c r="AD48" i="3"/>
  <c r="V48" i="3"/>
  <c r="N48" i="3"/>
  <c r="AI64" i="3"/>
  <c r="AM61" i="3"/>
  <c r="AE61" i="3"/>
  <c r="W61" i="3"/>
  <c r="O61" i="3"/>
  <c r="AH123" i="3"/>
  <c r="AH120" i="3" s="1"/>
  <c r="AH111" i="3" s="1"/>
  <c r="AE19" i="7" s="1"/>
  <c r="V123" i="3"/>
  <c r="V120" i="3" s="1"/>
  <c r="Z15" i="8"/>
  <c r="AF48" i="3"/>
  <c r="X22" i="3"/>
  <c r="AK48" i="3"/>
  <c r="AC48" i="3"/>
  <c r="U48" i="3"/>
  <c r="AL61" i="3"/>
  <c r="AD61" i="3"/>
  <c r="V61" i="3"/>
  <c r="N61" i="3"/>
  <c r="Y15" i="8"/>
  <c r="P48" i="3"/>
  <c r="L48" i="3"/>
  <c r="AM22" i="3"/>
  <c r="AE22" i="3"/>
  <c r="W22" i="3"/>
  <c r="O22" i="3"/>
  <c r="AJ48" i="3"/>
  <c r="AB48" i="3"/>
  <c r="T48" i="3"/>
  <c r="K48" i="3"/>
  <c r="AF64" i="3"/>
  <c r="AK61" i="3"/>
  <c r="AC61" i="3"/>
  <c r="U61" i="3"/>
  <c r="M61" i="3"/>
  <c r="AE123" i="3"/>
  <c r="AE120" i="3" s="1"/>
  <c r="R123" i="3"/>
  <c r="R120" i="3" s="1"/>
  <c r="R111" i="3" s="1"/>
  <c r="O19" i="7" s="1"/>
  <c r="Z140" i="3"/>
  <c r="Z137" i="3" s="1"/>
  <c r="L140" i="3"/>
  <c r="L137" i="3" s="1"/>
  <c r="J15" i="8"/>
  <c r="X15" i="8"/>
  <c r="X48" i="3"/>
  <c r="AF22" i="3"/>
  <c r="P22" i="3"/>
  <c r="AL22" i="3"/>
  <c r="AD22" i="3"/>
  <c r="V22" i="3"/>
  <c r="N22" i="3"/>
  <c r="AI48" i="3"/>
  <c r="AA48" i="3"/>
  <c r="S48" i="3"/>
  <c r="AA64" i="3"/>
  <c r="AJ61" i="3"/>
  <c r="AB61" i="3"/>
  <c r="T61" i="3"/>
  <c r="L61" i="3"/>
  <c r="AD123" i="3"/>
  <c r="AD120" i="3" s="1"/>
  <c r="Q123" i="3"/>
  <c r="Q120" i="3" s="1"/>
  <c r="J133" i="3"/>
  <c r="Q133" i="3"/>
  <c r="Q130" i="3" s="1"/>
  <c r="AJ140" i="3"/>
  <c r="AJ137" i="3" s="1"/>
  <c r="X140" i="3"/>
  <c r="X137" i="3" s="1"/>
  <c r="K140" i="3"/>
  <c r="K137" i="3" s="1"/>
  <c r="AI15" i="8"/>
  <c r="S15" i="8"/>
  <c r="AK22" i="3"/>
  <c r="AC22" i="3"/>
  <c r="U22" i="3"/>
  <c r="M22" i="3"/>
  <c r="AH48" i="3"/>
  <c r="Z48" i="3"/>
  <c r="R48" i="3"/>
  <c r="Z64" i="3"/>
  <c r="AI61" i="3"/>
  <c r="AA61" i="3"/>
  <c r="S61" i="3"/>
  <c r="K61" i="3"/>
  <c r="AM123" i="3"/>
  <c r="AC123" i="3"/>
  <c r="AC120" i="3" s="1"/>
  <c r="O123" i="3"/>
  <c r="O120" i="3" s="1"/>
  <c r="O111" i="3" s="1"/>
  <c r="L19" i="7" s="1"/>
  <c r="AH15" i="8"/>
  <c r="R15" i="8"/>
  <c r="R15" i="3"/>
  <c r="AJ22" i="3"/>
  <c r="AB22" i="3"/>
  <c r="T22" i="3"/>
  <c r="M25" i="3"/>
  <c r="AG48" i="3"/>
  <c r="Y48" i="3"/>
  <c r="Q48" i="3"/>
  <c r="S64" i="3"/>
  <c r="AH61" i="3"/>
  <c r="Z61" i="3"/>
  <c r="AL90" i="3"/>
  <c r="AL123" i="3"/>
  <c r="AL120" i="3" s="1"/>
  <c r="Z123" i="3"/>
  <c r="Z120" i="3" s="1"/>
  <c r="N123" i="3"/>
  <c r="N120" i="3" s="1"/>
  <c r="T140" i="3"/>
  <c r="T137" i="3" s="1"/>
  <c r="AG15" i="8"/>
  <c r="Q15" i="8"/>
  <c r="AF22" i="8"/>
  <c r="Y25" i="8"/>
  <c r="R32" i="8"/>
  <c r="N91" i="8"/>
  <c r="V91" i="8"/>
  <c r="AD91" i="8"/>
  <c r="AL91" i="8"/>
  <c r="O91" i="8"/>
  <c r="AM91" i="8"/>
  <c r="W91" i="8"/>
  <c r="AE91" i="8"/>
  <c r="P91" i="8"/>
  <c r="X91" i="8"/>
  <c r="AF91" i="8"/>
  <c r="J91" i="8"/>
  <c r="Q91" i="8"/>
  <c r="AB91" i="8"/>
  <c r="R91" i="8"/>
  <c r="AC91" i="8"/>
  <c r="S91" i="8"/>
  <c r="AG91" i="8"/>
  <c r="AH91" i="8"/>
  <c r="AI91" i="8"/>
  <c r="T91" i="8"/>
  <c r="U91" i="8"/>
  <c r="K91" i="8"/>
  <c r="Y91" i="8"/>
  <c r="AJ91" i="8"/>
  <c r="Z91" i="8"/>
  <c r="L91" i="8"/>
  <c r="AK91" i="8"/>
  <c r="M91" i="8"/>
  <c r="AA91" i="8"/>
  <c r="AF56" i="8"/>
  <c r="V56" i="8"/>
  <c r="L56" i="8"/>
  <c r="AG56" i="8"/>
  <c r="Y56" i="8"/>
  <c r="Q56" i="8"/>
  <c r="AJ63" i="8"/>
  <c r="AB63" i="8"/>
  <c r="T63" i="8"/>
  <c r="L63" i="8"/>
  <c r="AK70" i="8"/>
  <c r="AC70" i="8"/>
  <c r="U70" i="8"/>
  <c r="M70" i="8"/>
  <c r="AJ77" i="8"/>
  <c r="AB77" i="8"/>
  <c r="T77" i="8"/>
  <c r="L77" i="8"/>
  <c r="AH84" i="8"/>
  <c r="AH81" i="8" s="1"/>
  <c r="Z84" i="8"/>
  <c r="Z81" i="8" s="1"/>
  <c r="R84" i="8"/>
  <c r="R81" i="8" s="1"/>
  <c r="AH94" i="8"/>
  <c r="Z94" i="8"/>
  <c r="R94" i="8"/>
  <c r="AA63" i="8"/>
  <c r="S63" i="8"/>
  <c r="K63" i="8"/>
  <c r="AJ70" i="8"/>
  <c r="AB70" i="8"/>
  <c r="T70" i="8"/>
  <c r="L70" i="8"/>
  <c r="AI77" i="8"/>
  <c r="AA77" i="8"/>
  <c r="S77" i="8"/>
  <c r="K77" i="8"/>
  <c r="AG84" i="8"/>
  <c r="AG81" i="8" s="1"/>
  <c r="Y84" i="8"/>
  <c r="Y81" i="8" s="1"/>
  <c r="Q84" i="8"/>
  <c r="Q81" i="8" s="1"/>
  <c r="AG94" i="8"/>
  <c r="Y94" i="8"/>
  <c r="Q94" i="8"/>
  <c r="AD56" i="8"/>
  <c r="T56" i="8"/>
  <c r="AH63" i="8"/>
  <c r="Z63" i="8"/>
  <c r="R63" i="8"/>
  <c r="AI70" i="8"/>
  <c r="AA70" i="8"/>
  <c r="S70" i="8"/>
  <c r="K70" i="8"/>
  <c r="AH77" i="8"/>
  <c r="Z77" i="8"/>
  <c r="R77" i="8"/>
  <c r="J84" i="8"/>
  <c r="AF84" i="8"/>
  <c r="AF81" i="8" s="1"/>
  <c r="X84" i="8"/>
  <c r="X81" i="8" s="1"/>
  <c r="P84" i="8"/>
  <c r="P81" i="8" s="1"/>
  <c r="J94" i="8"/>
  <c r="AF94" i="8"/>
  <c r="X94" i="8"/>
  <c r="P94" i="8"/>
  <c r="AM56" i="8"/>
  <c r="AC56" i="8"/>
  <c r="S56" i="8"/>
  <c r="AG63" i="8"/>
  <c r="Y63" i="8"/>
  <c r="Q63" i="8"/>
  <c r="AH70" i="8"/>
  <c r="Z70" i="8"/>
  <c r="R70" i="8"/>
  <c r="AG77" i="8"/>
  <c r="Y77" i="8"/>
  <c r="Q77" i="8"/>
  <c r="AM84" i="8"/>
  <c r="AM81" i="8" s="1"/>
  <c r="AE84" i="8"/>
  <c r="AE81" i="8" s="1"/>
  <c r="W84" i="8"/>
  <c r="W81" i="8" s="1"/>
  <c r="O84" i="8"/>
  <c r="O81" i="8" s="1"/>
  <c r="AM94" i="8"/>
  <c r="AE94" i="8"/>
  <c r="W94" i="8"/>
  <c r="O94" i="8"/>
  <c r="AL56" i="8"/>
  <c r="AB56" i="8"/>
  <c r="P56" i="8"/>
  <c r="J63" i="8"/>
  <c r="AF63" i="8"/>
  <c r="X63" i="8"/>
  <c r="P63" i="8"/>
  <c r="AG70" i="8"/>
  <c r="Y70" i="8"/>
  <c r="Q70" i="8"/>
  <c r="J77" i="8"/>
  <c r="AF77" i="8"/>
  <c r="X77" i="8"/>
  <c r="P77" i="8"/>
  <c r="AL84" i="8"/>
  <c r="AL81" i="8" s="1"/>
  <c r="AD84" i="8"/>
  <c r="AD81" i="8" s="1"/>
  <c r="V84" i="8"/>
  <c r="V81" i="8" s="1"/>
  <c r="N84" i="8"/>
  <c r="N81" i="8" s="1"/>
  <c r="AL94" i="8"/>
  <c r="AD94" i="8"/>
  <c r="V94" i="8"/>
  <c r="N94" i="8"/>
  <c r="AG25" i="8"/>
  <c r="K25" i="8"/>
  <c r="AK56" i="8"/>
  <c r="AA56" i="8"/>
  <c r="O56" i="8"/>
  <c r="AM63" i="8"/>
  <c r="AE63" i="8"/>
  <c r="W63" i="8"/>
  <c r="O63" i="8"/>
  <c r="J70" i="8"/>
  <c r="AF70" i="8"/>
  <c r="X70" i="8"/>
  <c r="P70" i="8"/>
  <c r="AM77" i="8"/>
  <c r="AE77" i="8"/>
  <c r="W77" i="8"/>
  <c r="O77" i="8"/>
  <c r="AK84" i="8"/>
  <c r="AK81" i="8" s="1"/>
  <c r="AC84" i="8"/>
  <c r="AC81" i="8" s="1"/>
  <c r="U84" i="8"/>
  <c r="U81" i="8" s="1"/>
  <c r="M84" i="8"/>
  <c r="M81" i="8" s="1"/>
  <c r="AK94" i="8"/>
  <c r="AC94" i="8"/>
  <c r="U94" i="8"/>
  <c r="M94" i="8"/>
  <c r="AC25" i="8"/>
  <c r="AH32" i="8"/>
  <c r="AJ56" i="8"/>
  <c r="X56" i="8"/>
  <c r="N56" i="8"/>
  <c r="AL63" i="8"/>
  <c r="AD63" i="8"/>
  <c r="V63" i="8"/>
  <c r="N63" i="8"/>
  <c r="AM70" i="8"/>
  <c r="AE70" i="8"/>
  <c r="W70" i="8"/>
  <c r="O70" i="8"/>
  <c r="AL77" i="8"/>
  <c r="AD77" i="8"/>
  <c r="V77" i="8"/>
  <c r="N77" i="8"/>
  <c r="AJ84" i="8"/>
  <c r="AJ81" i="8" s="1"/>
  <c r="AB84" i="8"/>
  <c r="AB81" i="8" s="1"/>
  <c r="T84" i="8"/>
  <c r="T81" i="8" s="1"/>
  <c r="L84" i="8"/>
  <c r="L81" i="8" s="1"/>
  <c r="AJ94" i="8"/>
  <c r="AB94" i="8"/>
  <c r="T94" i="8"/>
  <c r="L94" i="8"/>
  <c r="J22" i="8"/>
  <c r="AB25" i="8"/>
  <c r="Z32" i="8"/>
  <c r="AI56" i="8"/>
  <c r="W56" i="8"/>
  <c r="AH56" i="8"/>
  <c r="Z56" i="8"/>
  <c r="R56" i="8"/>
  <c r="AK63" i="8"/>
  <c r="AC63" i="8"/>
  <c r="U63" i="8"/>
  <c r="M63" i="8"/>
  <c r="AL70" i="8"/>
  <c r="AD70" i="8"/>
  <c r="V70" i="8"/>
  <c r="N70" i="8"/>
  <c r="AK77" i="8"/>
  <c r="AC77" i="8"/>
  <c r="U77" i="8"/>
  <c r="M77" i="8"/>
  <c r="AI84" i="8"/>
  <c r="AI81" i="8" s="1"/>
  <c r="AA84" i="8"/>
  <c r="AA81" i="8" s="1"/>
  <c r="S84" i="8"/>
  <c r="S81" i="8" s="1"/>
  <c r="K84" i="8"/>
  <c r="K81" i="8" s="1"/>
  <c r="AI94" i="8"/>
  <c r="AA94" i="8"/>
  <c r="S94" i="8"/>
  <c r="P49" i="8"/>
  <c r="AM22" i="8"/>
  <c r="AE22" i="8"/>
  <c r="W22" i="8"/>
  <c r="O22" i="8"/>
  <c r="AL22" i="8"/>
  <c r="AD22" i="8"/>
  <c r="V22" i="8"/>
  <c r="N22" i="8"/>
  <c r="AK22" i="8"/>
  <c r="AC22" i="8"/>
  <c r="U22" i="8"/>
  <c r="M22" i="8"/>
  <c r="AJ22" i="8"/>
  <c r="AB22" i="8"/>
  <c r="T22" i="8"/>
  <c r="L22" i="8"/>
  <c r="AI22" i="8"/>
  <c r="AA22" i="8"/>
  <c r="S22" i="8"/>
  <c r="K22" i="8"/>
  <c r="AH22" i="8"/>
  <c r="Z22" i="8"/>
  <c r="R22" i="8"/>
  <c r="AG22" i="8"/>
  <c r="Y22" i="8"/>
  <c r="AI25" i="8"/>
  <c r="AA25" i="8"/>
  <c r="S25" i="8"/>
  <c r="L25" i="8"/>
  <c r="AH25" i="8"/>
  <c r="Z25" i="8"/>
  <c r="R25" i="8"/>
  <c r="J25" i="8"/>
  <c r="AF25" i="8"/>
  <c r="X25" i="8"/>
  <c r="P25" i="8"/>
  <c r="AM25" i="8"/>
  <c r="AE25" i="8"/>
  <c r="W25" i="8"/>
  <c r="O25" i="8"/>
  <c r="AL25" i="8"/>
  <c r="AD25" i="8"/>
  <c r="V25" i="8"/>
  <c r="AG32" i="8"/>
  <c r="Y32" i="8"/>
  <c r="Q32" i="8"/>
  <c r="J32" i="8"/>
  <c r="AF32" i="8"/>
  <c r="X32" i="8"/>
  <c r="P32" i="8"/>
  <c r="AM32" i="8"/>
  <c r="AE32" i="8"/>
  <c r="W32" i="8"/>
  <c r="O32" i="8"/>
  <c r="AL32" i="8"/>
  <c r="AD32" i="8"/>
  <c r="V32" i="8"/>
  <c r="N32" i="8"/>
  <c r="AK32" i="8"/>
  <c r="AC32" i="8"/>
  <c r="U32" i="8"/>
  <c r="M32" i="8"/>
  <c r="AJ32" i="8"/>
  <c r="AB32" i="8"/>
  <c r="T32" i="8"/>
  <c r="L32" i="8"/>
  <c r="AI32" i="8"/>
  <c r="AA32" i="8"/>
  <c r="S32" i="8"/>
  <c r="AG133" i="3"/>
  <c r="AG130" i="3" s="1"/>
  <c r="X130" i="3"/>
  <c r="AM133" i="3"/>
  <c r="AM130" i="3" s="1"/>
  <c r="AE133" i="3"/>
  <c r="AE130" i="3" s="1"/>
  <c r="W133" i="3"/>
  <c r="W130" i="3" s="1"/>
  <c r="O133" i="3"/>
  <c r="O130" i="3" s="1"/>
  <c r="AL133" i="3"/>
  <c r="AL130" i="3" s="1"/>
  <c r="AD133" i="3"/>
  <c r="AD130" i="3" s="1"/>
  <c r="V133" i="3"/>
  <c r="V130" i="3" s="1"/>
  <c r="N133" i="3"/>
  <c r="N130" i="3" s="1"/>
  <c r="M133" i="3"/>
  <c r="M130" i="3" s="1"/>
  <c r="AB133" i="3"/>
  <c r="AB130" i="3" s="1"/>
  <c r="T133" i="3"/>
  <c r="T130" i="3" s="1"/>
  <c r="L133" i="3"/>
  <c r="L130" i="3" s="1"/>
  <c r="AI133" i="3"/>
  <c r="AI130" i="3" s="1"/>
  <c r="AA133" i="3"/>
  <c r="AA130" i="3" s="1"/>
  <c r="S133" i="3"/>
  <c r="S130" i="3" s="1"/>
  <c r="K133" i="3"/>
  <c r="K130" i="3" s="1"/>
  <c r="AH133" i="3"/>
  <c r="AH130" i="3" s="1"/>
  <c r="Z133" i="3"/>
  <c r="Z130" i="3" s="1"/>
  <c r="R130" i="3"/>
  <c r="S137" i="3"/>
  <c r="AF137" i="3"/>
  <c r="O137" i="3"/>
  <c r="AH137" i="3"/>
  <c r="AE137" i="3"/>
  <c r="M137" i="3"/>
  <c r="AG140" i="3"/>
  <c r="AG137" i="3" s="1"/>
  <c r="Y140" i="3"/>
  <c r="Y137" i="3" s="1"/>
  <c r="Q140" i="3"/>
  <c r="Q137" i="3" s="1"/>
  <c r="AL140" i="3"/>
  <c r="AL137" i="3" s="1"/>
  <c r="AD140" i="3"/>
  <c r="AD137" i="3" s="1"/>
  <c r="V140" i="3"/>
  <c r="V137" i="3" s="1"/>
  <c r="N140" i="3"/>
  <c r="N137" i="3" s="1"/>
  <c r="AK140" i="3"/>
  <c r="AK137" i="3" s="1"/>
  <c r="AC140" i="3"/>
  <c r="AC137" i="3" s="1"/>
  <c r="U140" i="3"/>
  <c r="U137" i="3" s="1"/>
  <c r="AM113" i="3"/>
  <c r="AE113" i="3"/>
  <c r="Z113" i="3"/>
  <c r="W113" i="3"/>
  <c r="P113" i="3"/>
  <c r="AK116" i="3"/>
  <c r="AK113" i="3" s="1"/>
  <c r="AC116" i="3"/>
  <c r="AC113" i="3" s="1"/>
  <c r="U116" i="3"/>
  <c r="U113" i="3" s="1"/>
  <c r="M116" i="3"/>
  <c r="M113" i="3" s="1"/>
  <c r="AL116" i="3"/>
  <c r="AL113" i="3" s="1"/>
  <c r="V116" i="3"/>
  <c r="V113" i="3" s="1"/>
  <c r="AJ116" i="3"/>
  <c r="AJ113" i="3" s="1"/>
  <c r="AB116" i="3"/>
  <c r="AB113" i="3" s="1"/>
  <c r="T116" i="3"/>
  <c r="T113" i="3" s="1"/>
  <c r="L116" i="3"/>
  <c r="L113" i="3" s="1"/>
  <c r="AD116" i="3"/>
  <c r="AD113" i="3" s="1"/>
  <c r="N116" i="3"/>
  <c r="N113" i="3" s="1"/>
  <c r="AI116" i="3"/>
  <c r="AI113" i="3" s="1"/>
  <c r="AA116" i="3"/>
  <c r="AA113" i="3" s="1"/>
  <c r="S116" i="3"/>
  <c r="S113" i="3" s="1"/>
  <c r="K116" i="3"/>
  <c r="K113" i="3" s="1"/>
  <c r="K111" i="3" s="1"/>
  <c r="H19" i="7" s="1"/>
  <c r="AG116" i="3"/>
  <c r="AG113" i="3" s="1"/>
  <c r="Y116" i="3"/>
  <c r="Y113" i="3" s="1"/>
  <c r="Q116" i="3"/>
  <c r="Q113" i="3" s="1"/>
  <c r="J116" i="3"/>
  <c r="AF116" i="3"/>
  <c r="AF113" i="3" s="1"/>
  <c r="X116" i="3"/>
  <c r="X113" i="3" s="1"/>
  <c r="U120" i="3"/>
  <c r="AM120" i="3"/>
  <c r="AG120" i="3"/>
  <c r="J123" i="3"/>
  <c r="AF123" i="3"/>
  <c r="AF120" i="3" s="1"/>
  <c r="X123" i="3"/>
  <c r="X120" i="3" s="1"/>
  <c r="P123" i="3"/>
  <c r="P120" i="3" s="1"/>
  <c r="AJ123" i="3"/>
  <c r="AJ120" i="3" s="1"/>
  <c r="AB123" i="3"/>
  <c r="AB120" i="3" s="1"/>
  <c r="T123" i="3"/>
  <c r="T120" i="3" s="1"/>
  <c r="L123" i="3"/>
  <c r="L120" i="3" s="1"/>
  <c r="AA123" i="3"/>
  <c r="AA120" i="3" s="1"/>
  <c r="S123" i="3"/>
  <c r="S120" i="3" s="1"/>
  <c r="AK90" i="3"/>
  <c r="U90" i="3"/>
  <c r="AI90" i="3"/>
  <c r="S90" i="3"/>
  <c r="AG90" i="3"/>
  <c r="Q90" i="3"/>
  <c r="AD90" i="3"/>
  <c r="N90" i="3"/>
  <c r="AC90" i="3"/>
  <c r="M90" i="3"/>
  <c r="AA90" i="3"/>
  <c r="K90" i="3"/>
  <c r="AD103" i="3"/>
  <c r="V103" i="3"/>
  <c r="N103" i="3"/>
  <c r="J74" i="3"/>
  <c r="AJ74" i="3"/>
  <c r="AB74" i="3"/>
  <c r="T74" i="3"/>
  <c r="L74" i="3"/>
  <c r="J90" i="3"/>
  <c r="AF90" i="3"/>
  <c r="X90" i="3"/>
  <c r="P90" i="3"/>
  <c r="AM90" i="3"/>
  <c r="AE90" i="3"/>
  <c r="W90" i="3"/>
  <c r="O90" i="3"/>
  <c r="AJ90" i="3"/>
  <c r="AB90" i="3"/>
  <c r="T90" i="3"/>
  <c r="L90" i="3"/>
  <c r="AH90" i="3"/>
  <c r="Z90" i="3"/>
  <c r="AK103" i="3"/>
  <c r="AC103" i="3"/>
  <c r="U103" i="3"/>
  <c r="M103" i="3"/>
  <c r="AJ103" i="3"/>
  <c r="AB103" i="3"/>
  <c r="T103" i="3"/>
  <c r="L103" i="3"/>
  <c r="AI103" i="3"/>
  <c r="AA103" i="3"/>
  <c r="S103" i="3"/>
  <c r="K103" i="3"/>
  <c r="AH103" i="3"/>
  <c r="Z103" i="3"/>
  <c r="R103" i="3"/>
  <c r="AG103" i="3"/>
  <c r="Y103" i="3"/>
  <c r="Q103" i="3"/>
  <c r="J103" i="3"/>
  <c r="AF103" i="3"/>
  <c r="X103" i="3"/>
  <c r="P103" i="3"/>
  <c r="AM103" i="3"/>
  <c r="AE103" i="3"/>
  <c r="W103" i="3"/>
  <c r="Q77" i="3"/>
  <c r="J77" i="3"/>
  <c r="AF77" i="3"/>
  <c r="X77" i="3"/>
  <c r="P77" i="3"/>
  <c r="AM77" i="3"/>
  <c r="AE77" i="3"/>
  <c r="W77" i="3"/>
  <c r="O77" i="3"/>
  <c r="Y77" i="3"/>
  <c r="AL77" i="3"/>
  <c r="AD77" i="3"/>
  <c r="V77" i="3"/>
  <c r="N77" i="3"/>
  <c r="M77" i="3"/>
  <c r="U77" i="3"/>
  <c r="AJ77" i="3"/>
  <c r="AB77" i="3"/>
  <c r="T77" i="3"/>
  <c r="L77" i="3"/>
  <c r="AC77" i="3"/>
  <c r="AI77" i="3"/>
  <c r="AA77" i="3"/>
  <c r="S77" i="3"/>
  <c r="K77" i="3"/>
  <c r="AK77" i="3"/>
  <c r="AH77" i="3"/>
  <c r="Z77" i="3"/>
  <c r="AI74" i="3"/>
  <c r="AA74" i="3"/>
  <c r="S74" i="3"/>
  <c r="K74" i="3"/>
  <c r="AH74" i="3"/>
  <c r="Z74" i="3"/>
  <c r="R74" i="3"/>
  <c r="AG74" i="3"/>
  <c r="Y74" i="3"/>
  <c r="Q74" i="3"/>
  <c r="AF74" i="3"/>
  <c r="X74" i="3"/>
  <c r="P74" i="3"/>
  <c r="AM74" i="3"/>
  <c r="AE74" i="3"/>
  <c r="W74" i="3"/>
  <c r="O74" i="3"/>
  <c r="AL74" i="3"/>
  <c r="AD74" i="3"/>
  <c r="V74" i="3"/>
  <c r="N74" i="3"/>
  <c r="AK74" i="3"/>
  <c r="AC74" i="3"/>
  <c r="U74" i="3"/>
  <c r="AG64" i="3"/>
  <c r="Y64" i="3"/>
  <c r="Q64" i="3"/>
  <c r="X64" i="3"/>
  <c r="P64" i="3"/>
  <c r="AM64" i="3"/>
  <c r="AE64" i="3"/>
  <c r="W64" i="3"/>
  <c r="O64" i="3"/>
  <c r="AL64" i="3"/>
  <c r="AD64" i="3"/>
  <c r="V64" i="3"/>
  <c r="N64" i="3"/>
  <c r="AK64" i="3"/>
  <c r="AC64" i="3"/>
  <c r="U64" i="3"/>
  <c r="M64" i="3"/>
  <c r="AJ64" i="3"/>
  <c r="AB64" i="3"/>
  <c r="T64" i="3"/>
  <c r="AG25" i="3"/>
  <c r="Y25" i="3"/>
  <c r="Q25" i="3"/>
  <c r="AD25" i="3"/>
  <c r="V25" i="3"/>
  <c r="N25" i="3"/>
  <c r="AK25" i="3"/>
  <c r="AC25" i="3"/>
  <c r="U25" i="3"/>
  <c r="AI35" i="3"/>
  <c r="AA35" i="3"/>
  <c r="S35" i="3"/>
  <c r="K35" i="3"/>
  <c r="AG35" i="3"/>
  <c r="Y35" i="3"/>
  <c r="Q35" i="3"/>
  <c r="J35" i="3"/>
  <c r="AF35" i="3"/>
  <c r="X35" i="3"/>
  <c r="P35" i="3"/>
  <c r="AM35" i="3"/>
  <c r="AE35" i="3"/>
  <c r="W35" i="3"/>
  <c r="O35" i="3"/>
  <c r="AK35" i="3"/>
  <c r="AC35" i="3"/>
  <c r="U35" i="3"/>
  <c r="AA15" i="3"/>
  <c r="J15" i="3"/>
  <c r="X15" i="3"/>
  <c r="AM15" i="3"/>
  <c r="W15" i="3"/>
  <c r="AJ15" i="3"/>
  <c r="T15" i="3"/>
  <c r="AI15" i="3"/>
  <c r="S15" i="3"/>
  <c r="AG15" i="3"/>
  <c r="Y15" i="3"/>
  <c r="AL15" i="3"/>
  <c r="AD15" i="3"/>
  <c r="V15" i="3"/>
  <c r="AK15" i="3"/>
  <c r="AC15" i="3"/>
  <c r="U15" i="3"/>
  <c r="AH15" i="3"/>
  <c r="Z15" i="3"/>
  <c r="AD18" i="3"/>
  <c r="N18" i="3"/>
  <c r="AB18" i="3"/>
  <c r="L18" i="3"/>
  <c r="J18" i="3"/>
  <c r="X18" i="3"/>
  <c r="AL18" i="3"/>
  <c r="V18" i="3"/>
  <c r="AJ18" i="3"/>
  <c r="T18" i="3"/>
  <c r="Z18" i="3"/>
  <c r="AH18" i="3"/>
  <c r="R18" i="3"/>
  <c r="AF18" i="3"/>
  <c r="P18" i="3"/>
  <c r="AM18" i="3"/>
  <c r="AE18" i="3"/>
  <c r="W18" i="3"/>
  <c r="O18" i="3"/>
  <c r="AK18" i="3"/>
  <c r="AC18" i="3"/>
  <c r="U18" i="3"/>
  <c r="M18" i="3"/>
  <c r="AI18" i="3"/>
  <c r="AA18" i="3"/>
  <c r="S18" i="3"/>
  <c r="K18" i="3"/>
  <c r="AG18" i="3"/>
  <c r="Y18" i="3"/>
  <c r="K127" i="12"/>
  <c r="K126" i="12" s="1"/>
  <c r="L127" i="12"/>
  <c r="L126" i="12" s="1"/>
  <c r="M127" i="12"/>
  <c r="M126" i="12" s="1"/>
  <c r="N127" i="12"/>
  <c r="N126" i="12" s="1"/>
  <c r="O127" i="12"/>
  <c r="O126" i="12" s="1"/>
  <c r="P127" i="12"/>
  <c r="P126" i="12" s="1"/>
  <c r="Q127" i="12"/>
  <c r="Q126" i="12" s="1"/>
  <c r="R127" i="12"/>
  <c r="R126" i="12" s="1"/>
  <c r="S127" i="12"/>
  <c r="S126" i="12" s="1"/>
  <c r="T127" i="12"/>
  <c r="T126" i="12" s="1"/>
  <c r="U127" i="12"/>
  <c r="U126" i="12" s="1"/>
  <c r="V127" i="12"/>
  <c r="V126" i="12" s="1"/>
  <c r="W127" i="12"/>
  <c r="W126" i="12" s="1"/>
  <c r="X127" i="12"/>
  <c r="X126" i="12" s="1"/>
  <c r="Y127" i="12"/>
  <c r="Y126" i="12" s="1"/>
  <c r="Z127" i="12"/>
  <c r="Z126" i="12" s="1"/>
  <c r="AA127" i="12"/>
  <c r="AA126" i="12" s="1"/>
  <c r="AB127" i="12"/>
  <c r="AB126" i="12" s="1"/>
  <c r="AC127" i="12"/>
  <c r="AC126" i="12" s="1"/>
  <c r="AD127" i="12"/>
  <c r="AD126" i="12" s="1"/>
  <c r="AE127" i="12"/>
  <c r="AE126" i="12" s="1"/>
  <c r="AF127" i="12"/>
  <c r="AF126" i="12" s="1"/>
  <c r="AG127" i="12"/>
  <c r="AG126" i="12" s="1"/>
  <c r="AH127" i="12"/>
  <c r="AH126" i="12" s="1"/>
  <c r="AI127" i="12"/>
  <c r="AI126" i="12" s="1"/>
  <c r="AJ127" i="12"/>
  <c r="AJ126" i="12" s="1"/>
  <c r="AK127" i="12"/>
  <c r="AK126" i="12" s="1"/>
  <c r="AL127" i="12"/>
  <c r="AL126" i="12" s="1"/>
  <c r="AM127" i="12"/>
  <c r="AM126" i="12" s="1"/>
  <c r="J127" i="12"/>
  <c r="J126" i="12" s="1"/>
  <c r="J124" i="12"/>
  <c r="AM233" i="5"/>
  <c r="J110" i="12"/>
  <c r="AL214" i="5"/>
  <c r="AK214" i="5"/>
  <c r="AJ214" i="5"/>
  <c r="AI214" i="5"/>
  <c r="AH214" i="5"/>
  <c r="AG214" i="5"/>
  <c r="AF214" i="5"/>
  <c r="AE214" i="5"/>
  <c r="AD214" i="5"/>
  <c r="AC214" i="5"/>
  <c r="AB214" i="5"/>
  <c r="AA214" i="5"/>
  <c r="Z214" i="5"/>
  <c r="Y214" i="5"/>
  <c r="X214" i="5"/>
  <c r="W214" i="5"/>
  <c r="V214" i="5"/>
  <c r="U214" i="5"/>
  <c r="T214" i="5"/>
  <c r="S214" i="5"/>
  <c r="R214" i="5"/>
  <c r="Q214" i="5"/>
  <c r="P214" i="5"/>
  <c r="O214" i="5"/>
  <c r="N214" i="5"/>
  <c r="M214" i="5"/>
  <c r="L214" i="5"/>
  <c r="K214" i="5"/>
  <c r="J214" i="5"/>
  <c r="I214" i="5"/>
  <c r="AO213" i="5"/>
  <c r="AN213" i="5"/>
  <c r="AM213" i="5"/>
  <c r="AO212" i="5"/>
  <c r="AN212" i="5"/>
  <c r="AM212" i="5"/>
  <c r="Z111" i="3" l="1"/>
  <c r="W19" i="7" s="1"/>
  <c r="Q111" i="3"/>
  <c r="N19" i="7" s="1"/>
  <c r="AL111" i="3"/>
  <c r="AI19" i="7" s="1"/>
  <c r="X111" i="3"/>
  <c r="U19" i="7" s="1"/>
  <c r="V111" i="3"/>
  <c r="S19" i="7" s="1"/>
  <c r="P111" i="3"/>
  <c r="M19" i="7" s="1"/>
  <c r="AI111" i="3"/>
  <c r="AF19" i="7" s="1"/>
  <c r="AA111" i="3"/>
  <c r="X19" i="7" s="1"/>
  <c r="M111" i="3"/>
  <c r="J19" i="7" s="1"/>
  <c r="AE111" i="3"/>
  <c r="AB19" i="7" s="1"/>
  <c r="U111" i="3"/>
  <c r="R19" i="7" s="1"/>
  <c r="AM214" i="5"/>
  <c r="AN214" i="5"/>
  <c r="S111" i="3"/>
  <c r="P19" i="7" s="1"/>
  <c r="AM111" i="3"/>
  <c r="AJ19" i="7" s="1"/>
  <c r="N111" i="3"/>
  <c r="K19" i="7" s="1"/>
  <c r="AD111" i="3"/>
  <c r="AA19" i="7" s="1"/>
  <c r="AB111" i="3"/>
  <c r="Y19" i="7" s="1"/>
  <c r="AC111" i="3"/>
  <c r="Z19" i="7" s="1"/>
  <c r="AJ111" i="3"/>
  <c r="AG19" i="7" s="1"/>
  <c r="W111" i="3"/>
  <c r="T19" i="7" s="1"/>
  <c r="L111" i="3"/>
  <c r="I19" i="7" s="1"/>
  <c r="T111" i="3"/>
  <c r="Q19" i="7" s="1"/>
  <c r="AK111" i="3"/>
  <c r="AH19" i="7" s="1"/>
  <c r="AG111" i="3"/>
  <c r="AD19" i="7" s="1"/>
  <c r="AF111" i="3"/>
  <c r="AC19" i="7" s="1"/>
  <c r="Y111" i="3"/>
  <c r="V19" i="7" s="1"/>
  <c r="AO214" i="5"/>
  <c r="J42" i="12"/>
  <c r="AI48" i="7"/>
  <c r="J36" i="12"/>
  <c r="J39" i="12"/>
  <c r="J16" i="12"/>
  <c r="J13" i="12" s="1"/>
  <c r="J97" i="12"/>
  <c r="J94" i="12"/>
  <c r="J91" i="12"/>
  <c r="J85" i="12"/>
  <c r="J82" i="12"/>
  <c r="J79" i="12" s="1"/>
  <c r="J66" i="12"/>
  <c r="J63" i="12" s="1"/>
  <c r="J72" i="12"/>
  <c r="J69" i="12"/>
  <c r="AL177" i="5"/>
  <c r="AM71" i="12" s="1"/>
  <c r="AK177" i="5"/>
  <c r="AL71" i="12" s="1"/>
  <c r="AJ177" i="5"/>
  <c r="AK71" i="12" s="1"/>
  <c r="AI177" i="5"/>
  <c r="AJ71" i="12" s="1"/>
  <c r="AH177" i="5"/>
  <c r="AI71" i="12" s="1"/>
  <c r="AG177" i="5"/>
  <c r="AH71" i="12" s="1"/>
  <c r="AF177" i="5"/>
  <c r="AG71" i="12" s="1"/>
  <c r="AE177" i="5"/>
  <c r="AF71" i="12" s="1"/>
  <c r="AD177" i="5"/>
  <c r="AE71" i="12" s="1"/>
  <c r="AC177" i="5"/>
  <c r="AD71" i="12" s="1"/>
  <c r="AB177" i="5"/>
  <c r="AC71" i="12" s="1"/>
  <c r="AA177" i="5"/>
  <c r="AB71" i="12" s="1"/>
  <c r="Z177" i="5"/>
  <c r="AA71" i="12" s="1"/>
  <c r="Y177" i="5"/>
  <c r="Z71" i="12" s="1"/>
  <c r="X177" i="5"/>
  <c r="Y71" i="12" s="1"/>
  <c r="W177" i="5"/>
  <c r="X71" i="12" s="1"/>
  <c r="V177" i="5"/>
  <c r="W71" i="12" s="1"/>
  <c r="AL173" i="5"/>
  <c r="AM68" i="12" s="1"/>
  <c r="AK173" i="5"/>
  <c r="AL68" i="12" s="1"/>
  <c r="AL65" i="12" s="1"/>
  <c r="AL62" i="12" s="1"/>
  <c r="AJ173" i="5"/>
  <c r="AK68" i="12" s="1"/>
  <c r="AI173" i="5"/>
  <c r="AJ68" i="12" s="1"/>
  <c r="AJ65" i="12" s="1"/>
  <c r="AJ62" i="12" s="1"/>
  <c r="AH173" i="5"/>
  <c r="AI68" i="12" s="1"/>
  <c r="AG173" i="5"/>
  <c r="AH68" i="12" s="1"/>
  <c r="AH65" i="12" s="1"/>
  <c r="AH62" i="12" s="1"/>
  <c r="AF173" i="5"/>
  <c r="AG68" i="12" s="1"/>
  <c r="AE173" i="5"/>
  <c r="AF68" i="12" s="1"/>
  <c r="AD173" i="5"/>
  <c r="AE68" i="12" s="1"/>
  <c r="AC173" i="5"/>
  <c r="AD68" i="12" s="1"/>
  <c r="AD65" i="12" s="1"/>
  <c r="AD62" i="12" s="1"/>
  <c r="AB173" i="5"/>
  <c r="AC68" i="12" s="1"/>
  <c r="AA173" i="5"/>
  <c r="AB68" i="12" s="1"/>
  <c r="Z173" i="5"/>
  <c r="AA68" i="12" s="1"/>
  <c r="AA65" i="12" s="1"/>
  <c r="AA62" i="12" s="1"/>
  <c r="Y173" i="5"/>
  <c r="Z68" i="12" s="1"/>
  <c r="AO172" i="5"/>
  <c r="E71" i="12"/>
  <c r="E68" i="12"/>
  <c r="E65" i="12"/>
  <c r="H184" i="1"/>
  <c r="H62" i="12" s="1"/>
  <c r="H190" i="1"/>
  <c r="H78" i="12" s="1"/>
  <c r="D62" i="12"/>
  <c r="AI65" i="12" l="1"/>
  <c r="AI62" i="12" s="1"/>
  <c r="J33" i="12"/>
  <c r="J29" i="12" s="1"/>
  <c r="Z65" i="12"/>
  <c r="Z62" i="12" s="1"/>
  <c r="AB65" i="12"/>
  <c r="AB62" i="12" s="1"/>
  <c r="AG65" i="12"/>
  <c r="AG62" i="12" s="1"/>
  <c r="AE65" i="12"/>
  <c r="AE62" i="12" s="1"/>
  <c r="AC65" i="12"/>
  <c r="AC62" i="12" s="1"/>
  <c r="AK65" i="12"/>
  <c r="AK62" i="12" s="1"/>
  <c r="AF65" i="12"/>
  <c r="AF62" i="12" s="1"/>
  <c r="AM65" i="12"/>
  <c r="AM62" i="12" s="1"/>
  <c r="W48" i="7"/>
  <c r="AG48" i="7"/>
  <c r="Y48" i="7"/>
  <c r="X48" i="7"/>
  <c r="AE48" i="7"/>
  <c r="AJ48" i="7"/>
  <c r="AB48" i="7"/>
  <c r="T48" i="7"/>
  <c r="AA48" i="7"/>
  <c r="AH48" i="7"/>
  <c r="Z48" i="7"/>
  <c r="AF48" i="7"/>
  <c r="AM172" i="5"/>
  <c r="AD48" i="7"/>
  <c r="V48" i="7"/>
  <c r="AN172" i="5"/>
  <c r="J113" i="9"/>
  <c r="J110" i="9"/>
  <c r="J100" i="9"/>
  <c r="J97" i="9"/>
  <c r="AM119" i="5"/>
  <c r="AN119" i="5"/>
  <c r="AO119" i="5"/>
  <c r="J74" i="9"/>
  <c r="J71" i="9"/>
  <c r="J68" i="9"/>
  <c r="J65" i="9"/>
  <c r="J46" i="9"/>
  <c r="J43" i="9" s="1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J32" i="9"/>
  <c r="K29" i="9"/>
  <c r="L29" i="9"/>
  <c r="M29" i="9"/>
  <c r="N29" i="9"/>
  <c r="O29" i="9"/>
  <c r="P29" i="9"/>
  <c r="Q29" i="9"/>
  <c r="R29" i="9"/>
  <c r="S29" i="9"/>
  <c r="T29" i="9"/>
  <c r="U29" i="9"/>
  <c r="U23" i="9" s="1"/>
  <c r="V29" i="9"/>
  <c r="W29" i="9"/>
  <c r="X29" i="9"/>
  <c r="X23" i="9" s="1"/>
  <c r="Y29" i="9"/>
  <c r="Y23" i="9" s="1"/>
  <c r="Z29" i="9"/>
  <c r="AA29" i="9"/>
  <c r="AB29" i="9"/>
  <c r="AC29" i="9"/>
  <c r="AD29" i="9"/>
  <c r="AE29" i="9"/>
  <c r="AF29" i="9"/>
  <c r="AF23" i="9" s="1"/>
  <c r="AG29" i="9"/>
  <c r="AH29" i="9"/>
  <c r="AI29" i="9"/>
  <c r="AJ29" i="9"/>
  <c r="AJ23" i="9" s="1"/>
  <c r="AK29" i="9"/>
  <c r="AK23" i="9" s="1"/>
  <c r="AL29" i="9"/>
  <c r="AM29" i="9"/>
  <c r="J29" i="9"/>
  <c r="J16" i="9"/>
  <c r="J13" i="9" s="1"/>
  <c r="E112" i="9"/>
  <c r="E106" i="9"/>
  <c r="D103" i="9"/>
  <c r="E99" i="9"/>
  <c r="E96" i="9"/>
  <c r="D93" i="9"/>
  <c r="E89" i="9"/>
  <c r="E86" i="9"/>
  <c r="E83" i="9"/>
  <c r="D80" i="9"/>
  <c r="H89" i="9"/>
  <c r="H86" i="9"/>
  <c r="H83" i="9"/>
  <c r="H64" i="9"/>
  <c r="H67" i="9"/>
  <c r="H70" i="9"/>
  <c r="H73" i="9"/>
  <c r="H76" i="9"/>
  <c r="H61" i="9"/>
  <c r="E76" i="9"/>
  <c r="E73" i="9"/>
  <c r="E70" i="9"/>
  <c r="E67" i="9"/>
  <c r="E64" i="9"/>
  <c r="E61" i="9"/>
  <c r="D58" i="9"/>
  <c r="C55" i="9"/>
  <c r="E51" i="9"/>
  <c r="E48" i="9"/>
  <c r="E45" i="9"/>
  <c r="D42" i="9"/>
  <c r="E38" i="9"/>
  <c r="D35" i="9"/>
  <c r="E31" i="9"/>
  <c r="E28" i="9"/>
  <c r="E25" i="9"/>
  <c r="D22" i="9"/>
  <c r="C19" i="9"/>
  <c r="E15" i="9"/>
  <c r="D12" i="9"/>
  <c r="C9" i="9"/>
  <c r="X163" i="5"/>
  <c r="Y38" i="12" s="1"/>
  <c r="AO85" i="5"/>
  <c r="AN85" i="5"/>
  <c r="AM85" i="5"/>
  <c r="E32" i="8"/>
  <c r="D29" i="8"/>
  <c r="E25" i="8"/>
  <c r="E22" i="8"/>
  <c r="D19" i="8"/>
  <c r="E15" i="8"/>
  <c r="D12" i="8"/>
  <c r="E135" i="8"/>
  <c r="E132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Z105" i="8"/>
  <c r="AA105" i="8"/>
  <c r="AB105" i="8"/>
  <c r="AC105" i="8"/>
  <c r="AD105" i="8"/>
  <c r="AE105" i="8"/>
  <c r="AF105" i="8"/>
  <c r="AG105" i="8"/>
  <c r="AH105" i="8"/>
  <c r="AI105" i="8"/>
  <c r="AJ105" i="8"/>
  <c r="AK105" i="8"/>
  <c r="AL105" i="8"/>
  <c r="AM105" i="8"/>
  <c r="J105" i="8"/>
  <c r="J39" i="5"/>
  <c r="K42" i="8" s="1"/>
  <c r="K39" i="8" s="1"/>
  <c r="K39" i="5"/>
  <c r="L39" i="5"/>
  <c r="M42" i="8" s="1"/>
  <c r="M39" i="8" s="1"/>
  <c r="M39" i="5"/>
  <c r="N42" i="8" s="1"/>
  <c r="N39" i="8" s="1"/>
  <c r="N39" i="5"/>
  <c r="O42" i="8" s="1"/>
  <c r="O39" i="8" s="1"/>
  <c r="O39" i="5"/>
  <c r="P42" i="8" s="1"/>
  <c r="P39" i="8" s="1"/>
  <c r="P39" i="5"/>
  <c r="Q42" i="8" s="1"/>
  <c r="Q39" i="8" s="1"/>
  <c r="Q39" i="5"/>
  <c r="R42" i="8" s="1"/>
  <c r="R39" i="8" s="1"/>
  <c r="R39" i="5"/>
  <c r="S42" i="8" s="1"/>
  <c r="S39" i="8" s="1"/>
  <c r="S39" i="5"/>
  <c r="T42" i="8" s="1"/>
  <c r="T39" i="8" s="1"/>
  <c r="T39" i="5"/>
  <c r="U42" i="8" s="1"/>
  <c r="U39" i="8" s="1"/>
  <c r="U39" i="5"/>
  <c r="V42" i="8" s="1"/>
  <c r="V39" i="8" s="1"/>
  <c r="V39" i="5"/>
  <c r="W42" i="8" s="1"/>
  <c r="W39" i="8" s="1"/>
  <c r="W39" i="5"/>
  <c r="X42" i="8" s="1"/>
  <c r="X39" i="8" s="1"/>
  <c r="X39" i="5"/>
  <c r="Y42" i="8" s="1"/>
  <c r="Y39" i="8" s="1"/>
  <c r="Y39" i="5"/>
  <c r="Z42" i="8" s="1"/>
  <c r="Z39" i="8" s="1"/>
  <c r="Z39" i="5"/>
  <c r="AA42" i="8" s="1"/>
  <c r="AA39" i="8" s="1"/>
  <c r="AA39" i="5"/>
  <c r="AB42" i="8" s="1"/>
  <c r="AB39" i="8" s="1"/>
  <c r="AB39" i="5"/>
  <c r="AC42" i="8" s="1"/>
  <c r="AC39" i="8" s="1"/>
  <c r="AC39" i="5"/>
  <c r="AD42" i="8" s="1"/>
  <c r="AD39" i="8" s="1"/>
  <c r="AD39" i="5"/>
  <c r="AE42" i="8" s="1"/>
  <c r="AE39" i="8" s="1"/>
  <c r="AE39" i="5"/>
  <c r="AF42" i="8" s="1"/>
  <c r="AF39" i="8" s="1"/>
  <c r="AF39" i="5"/>
  <c r="AG42" i="8" s="1"/>
  <c r="AG39" i="8" s="1"/>
  <c r="AG39" i="5"/>
  <c r="AH42" i="8" s="1"/>
  <c r="AH39" i="8" s="1"/>
  <c r="AH39" i="5"/>
  <c r="AI42" i="8" s="1"/>
  <c r="AI39" i="8" s="1"/>
  <c r="AI39" i="5"/>
  <c r="AJ42" i="8" s="1"/>
  <c r="AJ39" i="8" s="1"/>
  <c r="AJ39" i="5"/>
  <c r="AK42" i="8" s="1"/>
  <c r="AK39" i="8" s="1"/>
  <c r="AK39" i="5"/>
  <c r="AL42" i="8" s="1"/>
  <c r="AL39" i="8" s="1"/>
  <c r="AL39" i="5"/>
  <c r="AM42" i="8" s="1"/>
  <c r="AM39" i="8" s="1"/>
  <c r="I39" i="5"/>
  <c r="H135" i="8"/>
  <c r="H132" i="8"/>
  <c r="G129" i="8"/>
  <c r="D129" i="8"/>
  <c r="D122" i="8"/>
  <c r="D115" i="8"/>
  <c r="D108" i="8"/>
  <c r="D101" i="8"/>
  <c r="C98" i="8"/>
  <c r="D88" i="8"/>
  <c r="D81" i="8"/>
  <c r="D74" i="8"/>
  <c r="D67" i="8"/>
  <c r="D60" i="8"/>
  <c r="D53" i="8"/>
  <c r="D46" i="8"/>
  <c r="D39" i="8"/>
  <c r="C36" i="8"/>
  <c r="G189" i="1"/>
  <c r="G75" i="12" s="1"/>
  <c r="H167" i="1"/>
  <c r="H19" i="12" s="1"/>
  <c r="H164" i="1"/>
  <c r="H12" i="12" s="1"/>
  <c r="H134" i="1"/>
  <c r="H42" i="9" s="1"/>
  <c r="H131" i="1"/>
  <c r="H35" i="9" s="1"/>
  <c r="H122" i="1"/>
  <c r="H12" i="9" s="1"/>
  <c r="G103" i="1"/>
  <c r="H116" i="1"/>
  <c r="H113" i="1"/>
  <c r="H110" i="1"/>
  <c r="H107" i="1"/>
  <c r="H104" i="1"/>
  <c r="H74" i="1"/>
  <c r="H29" i="8" s="1"/>
  <c r="H70" i="1"/>
  <c r="H19" i="8" s="1"/>
  <c r="H67" i="1"/>
  <c r="H12" i="8" s="1"/>
  <c r="H99" i="1"/>
  <c r="H88" i="8" s="1"/>
  <c r="H96" i="1"/>
  <c r="H81" i="8" s="1"/>
  <c r="H93" i="1"/>
  <c r="H74" i="8" s="1"/>
  <c r="H90" i="1"/>
  <c r="H67" i="8" s="1"/>
  <c r="H87" i="1"/>
  <c r="H60" i="8" s="1"/>
  <c r="H84" i="1"/>
  <c r="H53" i="8" s="1"/>
  <c r="H81" i="1"/>
  <c r="H46" i="8" s="1"/>
  <c r="H78" i="1"/>
  <c r="H39" i="8" s="1"/>
  <c r="E94" i="8"/>
  <c r="E91" i="8"/>
  <c r="J57" i="8"/>
  <c r="J50" i="8"/>
  <c r="J43" i="8"/>
  <c r="J40" i="8" s="1"/>
  <c r="E140" i="3"/>
  <c r="D137" i="3"/>
  <c r="E133" i="3"/>
  <c r="D130" i="3"/>
  <c r="C127" i="3"/>
  <c r="C21" i="7" s="1"/>
  <c r="E123" i="3"/>
  <c r="D120" i="3"/>
  <c r="E116" i="3"/>
  <c r="D113" i="3"/>
  <c r="C110" i="3"/>
  <c r="C18" i="7" s="1"/>
  <c r="E106" i="3"/>
  <c r="E103" i="3"/>
  <c r="E100" i="3"/>
  <c r="E97" i="3"/>
  <c r="D94" i="3"/>
  <c r="E90" i="3"/>
  <c r="E87" i="3"/>
  <c r="E84" i="3"/>
  <c r="D81" i="3"/>
  <c r="E77" i="3"/>
  <c r="E74" i="3"/>
  <c r="D71" i="3"/>
  <c r="C68" i="3"/>
  <c r="C15" i="7" s="1"/>
  <c r="E64" i="3"/>
  <c r="E61" i="3"/>
  <c r="D58" i="3"/>
  <c r="C55" i="3"/>
  <c r="C12" i="7" s="1"/>
  <c r="E51" i="3"/>
  <c r="E48" i="3"/>
  <c r="D45" i="3"/>
  <c r="K85" i="3"/>
  <c r="J52" i="3"/>
  <c r="J39" i="3"/>
  <c r="E41" i="3"/>
  <c r="E38" i="3"/>
  <c r="E35" i="3"/>
  <c r="E32" i="3"/>
  <c r="D29" i="3"/>
  <c r="E25" i="3"/>
  <c r="D22" i="3"/>
  <c r="R243" i="5"/>
  <c r="S243" i="5"/>
  <c r="T243" i="5"/>
  <c r="V243" i="5"/>
  <c r="Z243" i="5"/>
  <c r="AO240" i="5"/>
  <c r="AN240" i="5"/>
  <c r="J243" i="5" s="1"/>
  <c r="AM240" i="5"/>
  <c r="J242" i="5"/>
  <c r="K136" i="12" s="1"/>
  <c r="K242" i="5"/>
  <c r="L136" i="12" s="1"/>
  <c r="L242" i="5"/>
  <c r="M136" i="12" s="1"/>
  <c r="M242" i="5"/>
  <c r="N136" i="12" s="1"/>
  <c r="N242" i="5"/>
  <c r="O136" i="12" s="1"/>
  <c r="O242" i="5"/>
  <c r="P136" i="12" s="1"/>
  <c r="P242" i="5"/>
  <c r="Q136" i="12" s="1"/>
  <c r="Q242" i="5"/>
  <c r="R136" i="12" s="1"/>
  <c r="R242" i="5"/>
  <c r="S136" i="12" s="1"/>
  <c r="S242" i="5"/>
  <c r="T136" i="12" s="1"/>
  <c r="T242" i="5"/>
  <c r="U136" i="12" s="1"/>
  <c r="U242" i="5"/>
  <c r="V136" i="12" s="1"/>
  <c r="V242" i="5"/>
  <c r="W136" i="12" s="1"/>
  <c r="W242" i="5"/>
  <c r="X136" i="12" s="1"/>
  <c r="X242" i="5"/>
  <c r="Y136" i="12" s="1"/>
  <c r="Y242" i="5"/>
  <c r="Z136" i="12" s="1"/>
  <c r="Z242" i="5"/>
  <c r="AA136" i="12" s="1"/>
  <c r="AA242" i="5"/>
  <c r="AB136" i="12" s="1"/>
  <c r="AB242" i="5"/>
  <c r="AC136" i="12" s="1"/>
  <c r="AC242" i="5"/>
  <c r="AD136" i="12" s="1"/>
  <c r="AD242" i="5"/>
  <c r="AE136" i="12" s="1"/>
  <c r="AE242" i="5"/>
  <c r="AF136" i="12" s="1"/>
  <c r="AF242" i="5"/>
  <c r="AG136" i="12" s="1"/>
  <c r="AG242" i="5"/>
  <c r="AH136" i="12" s="1"/>
  <c r="AH242" i="5"/>
  <c r="AI136" i="12" s="1"/>
  <c r="AI242" i="5"/>
  <c r="AJ136" i="12" s="1"/>
  <c r="AJ242" i="5"/>
  <c r="AK136" i="12" s="1"/>
  <c r="AK242" i="5"/>
  <c r="AL136" i="12" s="1"/>
  <c r="AL242" i="5"/>
  <c r="AM136" i="12" s="1"/>
  <c r="I242" i="5"/>
  <c r="J136" i="12" s="1"/>
  <c r="J94" i="9" l="1"/>
  <c r="L42" i="8"/>
  <c r="L39" i="8" s="1"/>
  <c r="B6" i="11"/>
  <c r="T23" i="9"/>
  <c r="AG23" i="9"/>
  <c r="Q23" i="9"/>
  <c r="V130" i="8"/>
  <c r="AL130" i="8"/>
  <c r="W130" i="8"/>
  <c r="AM130" i="8"/>
  <c r="X130" i="8"/>
  <c r="J130" i="8"/>
  <c r="Y130" i="8"/>
  <c r="Z130" i="8"/>
  <c r="M130" i="8"/>
  <c r="AC130" i="8"/>
  <c r="N130" i="8"/>
  <c r="AD130" i="8"/>
  <c r="O130" i="8"/>
  <c r="AE130" i="8"/>
  <c r="AF130" i="8"/>
  <c r="AH130" i="8"/>
  <c r="AI130" i="8"/>
  <c r="AJ130" i="8"/>
  <c r="L130" i="8"/>
  <c r="P130" i="8"/>
  <c r="R130" i="8"/>
  <c r="AG130" i="8"/>
  <c r="AK130" i="8"/>
  <c r="K130" i="8"/>
  <c r="S130" i="8"/>
  <c r="Q130" i="8"/>
  <c r="T130" i="8"/>
  <c r="U130" i="8"/>
  <c r="AA130" i="8"/>
  <c r="AB130" i="8"/>
  <c r="AL243" i="5"/>
  <c r="AC23" i="9"/>
  <c r="M23" i="9"/>
  <c r="AJ243" i="5"/>
  <c r="AB23" i="9"/>
  <c r="L23" i="9"/>
  <c r="AI243" i="5"/>
  <c r="AH243" i="5"/>
  <c r="AD243" i="5"/>
  <c r="AB243" i="5"/>
  <c r="AA243" i="5"/>
  <c r="R81" i="9"/>
  <c r="AI81" i="9"/>
  <c r="AF81" i="9"/>
  <c r="W81" i="9"/>
  <c r="O81" i="9"/>
  <c r="Z81" i="9"/>
  <c r="T81" i="9"/>
  <c r="Q81" i="9"/>
  <c r="AE81" i="9"/>
  <c r="AH81" i="9"/>
  <c r="AJ81" i="9"/>
  <c r="N81" i="9"/>
  <c r="AM81" i="9"/>
  <c r="AA81" i="9"/>
  <c r="AB81" i="9"/>
  <c r="L81" i="9"/>
  <c r="V81" i="9"/>
  <c r="X81" i="9"/>
  <c r="Y81" i="9"/>
  <c r="M81" i="9"/>
  <c r="AD81" i="9"/>
  <c r="J81" i="9"/>
  <c r="AK81" i="9"/>
  <c r="K81" i="9"/>
  <c r="U81" i="9"/>
  <c r="AL81" i="9"/>
  <c r="AG81" i="9"/>
  <c r="S81" i="9"/>
  <c r="AC81" i="9"/>
  <c r="P81" i="9"/>
  <c r="M59" i="9"/>
  <c r="O59" i="9"/>
  <c r="L59" i="9"/>
  <c r="AH59" i="9"/>
  <c r="U59" i="9"/>
  <c r="W59" i="9"/>
  <c r="AJ59" i="9"/>
  <c r="K59" i="9"/>
  <c r="AI59" i="9"/>
  <c r="AC59" i="9"/>
  <c r="AE59" i="9"/>
  <c r="Q59" i="9"/>
  <c r="S59" i="9"/>
  <c r="AG59" i="9"/>
  <c r="AK59" i="9"/>
  <c r="AM59" i="9"/>
  <c r="Y59" i="9"/>
  <c r="AA59" i="9"/>
  <c r="P59" i="9"/>
  <c r="N59" i="9"/>
  <c r="V59" i="9"/>
  <c r="X59" i="9"/>
  <c r="AB59" i="9"/>
  <c r="T59" i="9"/>
  <c r="J59" i="9"/>
  <c r="AD59" i="9"/>
  <c r="AF59" i="9"/>
  <c r="R59" i="9"/>
  <c r="AL59" i="9"/>
  <c r="Z59" i="9"/>
  <c r="AG243" i="5"/>
  <c r="Y243" i="5"/>
  <c r="Q243" i="5"/>
  <c r="AF243" i="5"/>
  <c r="X243" i="5"/>
  <c r="P243" i="5"/>
  <c r="AE243" i="5"/>
  <c r="W243" i="5"/>
  <c r="AK243" i="5"/>
  <c r="AC243" i="5"/>
  <c r="U243" i="5"/>
  <c r="AM23" i="9"/>
  <c r="AE23" i="9"/>
  <c r="W23" i="9"/>
  <c r="AL23" i="9"/>
  <c r="AD23" i="9"/>
  <c r="V23" i="9"/>
  <c r="AI23" i="9"/>
  <c r="AA23" i="9"/>
  <c r="S23" i="9"/>
  <c r="AH23" i="9"/>
  <c r="Z23" i="9"/>
  <c r="R23" i="9"/>
  <c r="O243" i="5"/>
  <c r="N243" i="5"/>
  <c r="M243" i="5"/>
  <c r="L243" i="5"/>
  <c r="P23" i="9"/>
  <c r="O23" i="9"/>
  <c r="N23" i="9"/>
  <c r="K23" i="9"/>
  <c r="J23" i="9"/>
  <c r="AD75" i="12"/>
  <c r="AA51" i="7" s="1"/>
  <c r="U75" i="12"/>
  <c r="R51" i="7" s="1"/>
  <c r="V75" i="12"/>
  <c r="S51" i="7" s="1"/>
  <c r="AK75" i="12"/>
  <c r="AH51" i="7" s="1"/>
  <c r="N75" i="12"/>
  <c r="K51" i="7" s="1"/>
  <c r="AC75" i="12"/>
  <c r="Z51" i="7" s="1"/>
  <c r="M75" i="12"/>
  <c r="J51" i="7" s="1"/>
  <c r="AL75" i="12"/>
  <c r="AI51" i="7" s="1"/>
  <c r="Z75" i="12"/>
  <c r="W51" i="7" s="1"/>
  <c r="K75" i="12"/>
  <c r="H51" i="7" s="1"/>
  <c r="W75" i="12"/>
  <c r="T51" i="7" s="1"/>
  <c r="AI75" i="12"/>
  <c r="AF51" i="7" s="1"/>
  <c r="X75" i="12"/>
  <c r="U51" i="7" s="1"/>
  <c r="AJ75" i="12"/>
  <c r="AG51" i="7" s="1"/>
  <c r="Q75" i="12"/>
  <c r="N51" i="7" s="1"/>
  <c r="AE75" i="12"/>
  <c r="AB51" i="7" s="1"/>
  <c r="R75" i="12"/>
  <c r="O51" i="7" s="1"/>
  <c r="AH75" i="12"/>
  <c r="AE51" i="7" s="1"/>
  <c r="L75" i="12"/>
  <c r="I51" i="7" s="1"/>
  <c r="AB75" i="12"/>
  <c r="Y51" i="7" s="1"/>
  <c r="S75" i="12"/>
  <c r="P51" i="7" s="1"/>
  <c r="AA75" i="12"/>
  <c r="X51" i="7" s="1"/>
  <c r="AM75" i="12"/>
  <c r="AJ51" i="7" s="1"/>
  <c r="AG75" i="12"/>
  <c r="AD51" i="7" s="1"/>
  <c r="Y75" i="12"/>
  <c r="V51" i="7" s="1"/>
  <c r="AF75" i="12"/>
  <c r="AC51" i="7" s="1"/>
  <c r="T75" i="12"/>
  <c r="Q51" i="7" s="1"/>
  <c r="P75" i="12"/>
  <c r="M51" i="7" s="1"/>
  <c r="O75" i="12"/>
  <c r="L51" i="7" s="1"/>
  <c r="J75" i="12"/>
  <c r="J56" i="8"/>
  <c r="J49" i="8"/>
  <c r="J45" i="9"/>
  <c r="J38" i="3"/>
  <c r="J51" i="3"/>
  <c r="J42" i="8"/>
  <c r="J39" i="8" s="1"/>
  <c r="N76" i="9"/>
  <c r="V76" i="9"/>
  <c r="AD76" i="9"/>
  <c r="AL76" i="9"/>
  <c r="R76" i="9"/>
  <c r="AA76" i="9"/>
  <c r="AJ76" i="9"/>
  <c r="K76" i="9"/>
  <c r="T76" i="9"/>
  <c r="AC76" i="9"/>
  <c r="AM76" i="9"/>
  <c r="Q76" i="9"/>
  <c r="Z76" i="9"/>
  <c r="AI76" i="9"/>
  <c r="S76" i="9"/>
  <c r="AG76" i="9"/>
  <c r="U76" i="9"/>
  <c r="AH76" i="9"/>
  <c r="W76" i="9"/>
  <c r="AK76" i="9"/>
  <c r="L76" i="9"/>
  <c r="Y76" i="9"/>
  <c r="O76" i="9"/>
  <c r="P76" i="9"/>
  <c r="AF76" i="9"/>
  <c r="M76" i="9"/>
  <c r="X76" i="9"/>
  <c r="AB76" i="9"/>
  <c r="AE76" i="9"/>
  <c r="J76" i="9"/>
  <c r="L83" i="9"/>
  <c r="T83" i="9"/>
  <c r="AB83" i="9"/>
  <c r="AJ83" i="9"/>
  <c r="K83" i="9"/>
  <c r="U83" i="9"/>
  <c r="AD83" i="9"/>
  <c r="AM83" i="9"/>
  <c r="N83" i="9"/>
  <c r="W83" i="9"/>
  <c r="AF83" i="9"/>
  <c r="S83" i="9"/>
  <c r="AC83" i="9"/>
  <c r="AL83" i="9"/>
  <c r="R83" i="9"/>
  <c r="AH83" i="9"/>
  <c r="V83" i="9"/>
  <c r="AI83" i="9"/>
  <c r="X83" i="9"/>
  <c r="AK83" i="9"/>
  <c r="M83" i="9"/>
  <c r="Z83" i="9"/>
  <c r="P83" i="9"/>
  <c r="AE83" i="9"/>
  <c r="Q83" i="9"/>
  <c r="AG83" i="9"/>
  <c r="Y83" i="9"/>
  <c r="AA83" i="9"/>
  <c r="J83" i="9"/>
  <c r="O83" i="9"/>
  <c r="Q132" i="8"/>
  <c r="Y132" i="8"/>
  <c r="AG132" i="8"/>
  <c r="AG129" i="8" s="1"/>
  <c r="L132" i="8"/>
  <c r="U132" i="8"/>
  <c r="AD132" i="8"/>
  <c r="AM132" i="8"/>
  <c r="V132" i="8"/>
  <c r="J132" i="8"/>
  <c r="AH132" i="8"/>
  <c r="M132" i="8"/>
  <c r="AE132" i="8"/>
  <c r="X132" i="8"/>
  <c r="N132" i="8"/>
  <c r="W132" i="8"/>
  <c r="AF132" i="8"/>
  <c r="O132" i="8"/>
  <c r="R132" i="8"/>
  <c r="AJ132" i="8"/>
  <c r="S132" i="8"/>
  <c r="AK132" i="8"/>
  <c r="T132" i="8"/>
  <c r="AL132" i="8"/>
  <c r="Z132" i="8"/>
  <c r="AA132" i="8"/>
  <c r="AB132" i="8"/>
  <c r="AC132" i="8"/>
  <c r="K132" i="8"/>
  <c r="P132" i="8"/>
  <c r="AI132" i="8"/>
  <c r="O86" i="9"/>
  <c r="W86" i="9"/>
  <c r="AE86" i="9"/>
  <c r="AM86" i="9"/>
  <c r="P86" i="9"/>
  <c r="Y86" i="9"/>
  <c r="AH86" i="9"/>
  <c r="R86" i="9"/>
  <c r="AA86" i="9"/>
  <c r="AJ86" i="9"/>
  <c r="N86" i="9"/>
  <c r="X86" i="9"/>
  <c r="AG86" i="9"/>
  <c r="T86" i="9"/>
  <c r="AI86" i="9"/>
  <c r="U86" i="9"/>
  <c r="AK86" i="9"/>
  <c r="V86" i="9"/>
  <c r="AL86" i="9"/>
  <c r="L86" i="9"/>
  <c r="AB86" i="9"/>
  <c r="Q86" i="9"/>
  <c r="AD86" i="9"/>
  <c r="S86" i="9"/>
  <c r="AF86" i="9"/>
  <c r="Z86" i="9"/>
  <c r="AC86" i="9"/>
  <c r="J86" i="9"/>
  <c r="K86" i="9"/>
  <c r="M86" i="9"/>
  <c r="Q135" i="8"/>
  <c r="Y135" i="8"/>
  <c r="O135" i="8"/>
  <c r="X135" i="8"/>
  <c r="AG135" i="8"/>
  <c r="T135" i="8"/>
  <c r="AD135" i="8"/>
  <c r="AM135" i="8"/>
  <c r="K135" i="8"/>
  <c r="U135" i="8"/>
  <c r="U129" i="8" s="1"/>
  <c r="AE135" i="8"/>
  <c r="J135" i="8"/>
  <c r="L135" i="8"/>
  <c r="V135" i="8"/>
  <c r="AF135" i="8"/>
  <c r="W135" i="8"/>
  <c r="M135" i="8"/>
  <c r="AH135" i="8"/>
  <c r="AA135" i="8"/>
  <c r="AB135" i="8"/>
  <c r="AC135" i="8"/>
  <c r="N135" i="8"/>
  <c r="AI135" i="8"/>
  <c r="P135" i="8"/>
  <c r="AJ135" i="8"/>
  <c r="R135" i="8"/>
  <c r="AK135" i="8"/>
  <c r="S135" i="8"/>
  <c r="AL135" i="8"/>
  <c r="Z135" i="8"/>
  <c r="M89" i="9"/>
  <c r="U89" i="9"/>
  <c r="AC89" i="9"/>
  <c r="AK89" i="9"/>
  <c r="R89" i="9"/>
  <c r="AA89" i="9"/>
  <c r="AJ89" i="9"/>
  <c r="K89" i="9"/>
  <c r="T89" i="9"/>
  <c r="AD89" i="9"/>
  <c r="AM89" i="9"/>
  <c r="Q89" i="9"/>
  <c r="Z89" i="9"/>
  <c r="AI89" i="9"/>
  <c r="V89" i="9"/>
  <c r="AH89" i="9"/>
  <c r="W89" i="9"/>
  <c r="AL89" i="9"/>
  <c r="X89" i="9"/>
  <c r="J89" i="9"/>
  <c r="N89" i="9"/>
  <c r="AB89" i="9"/>
  <c r="P89" i="9"/>
  <c r="AF89" i="9"/>
  <c r="S89" i="9"/>
  <c r="AG89" i="9"/>
  <c r="L89" i="9"/>
  <c r="O89" i="9"/>
  <c r="Y89" i="9"/>
  <c r="AE89" i="9"/>
  <c r="J64" i="3"/>
  <c r="J61" i="3"/>
  <c r="U48" i="7"/>
  <c r="AC48" i="7"/>
  <c r="J48" i="3"/>
  <c r="K15" i="3"/>
  <c r="K12" i="3" s="1"/>
  <c r="M15" i="3"/>
  <c r="M12" i="3" s="1"/>
  <c r="Q15" i="3"/>
  <c r="Q12" i="3" s="1"/>
  <c r="G139" i="1"/>
  <c r="G55" i="9" s="1"/>
  <c r="P15" i="3"/>
  <c r="P12" i="3" s="1"/>
  <c r="U12" i="3"/>
  <c r="AC12" i="3"/>
  <c r="W12" i="3"/>
  <c r="AE12" i="3"/>
  <c r="AM12" i="3"/>
  <c r="S12" i="3"/>
  <c r="AA12" i="3"/>
  <c r="AI12" i="3"/>
  <c r="V12" i="3"/>
  <c r="AH12" i="3"/>
  <c r="X12" i="3"/>
  <c r="AJ12" i="3"/>
  <c r="Z12" i="3"/>
  <c r="AL12" i="3"/>
  <c r="Y12" i="3"/>
  <c r="AB12" i="3"/>
  <c r="AD12" i="3"/>
  <c r="AF12" i="3"/>
  <c r="AG12" i="3"/>
  <c r="AK12" i="3"/>
  <c r="R12" i="3"/>
  <c r="J12" i="3"/>
  <c r="O15" i="3"/>
  <c r="T12" i="3"/>
  <c r="J113" i="3"/>
  <c r="N15" i="3"/>
  <c r="R58" i="3"/>
  <c r="Z58" i="3"/>
  <c r="AH58" i="3"/>
  <c r="L58" i="3"/>
  <c r="T58" i="3"/>
  <c r="AB58" i="3"/>
  <c r="AJ58" i="3"/>
  <c r="P58" i="3"/>
  <c r="X58" i="3"/>
  <c r="AF58" i="3"/>
  <c r="V58" i="3"/>
  <c r="AI58" i="3"/>
  <c r="K58" i="3"/>
  <c r="W58" i="3"/>
  <c r="AK58" i="3"/>
  <c r="M58" i="3"/>
  <c r="Y58" i="3"/>
  <c r="AL58" i="3"/>
  <c r="N58" i="3"/>
  <c r="AA58" i="3"/>
  <c r="AM58" i="3"/>
  <c r="AC58" i="3"/>
  <c r="AD58" i="3"/>
  <c r="AE58" i="3"/>
  <c r="AG58" i="3"/>
  <c r="O58" i="3"/>
  <c r="Q58" i="3"/>
  <c r="S58" i="3"/>
  <c r="L15" i="3"/>
  <c r="U58" i="3"/>
  <c r="I243" i="5"/>
  <c r="AM39" i="5"/>
  <c r="B7" i="11" s="1"/>
  <c r="K243" i="5"/>
  <c r="J120" i="3"/>
  <c r="AF149" i="11"/>
  <c r="AE149" i="11"/>
  <c r="AD149" i="11"/>
  <c r="AC149" i="11"/>
  <c r="AB149" i="11"/>
  <c r="AA149" i="11"/>
  <c r="Z149" i="11"/>
  <c r="Y149" i="11"/>
  <c r="X149" i="11"/>
  <c r="W149" i="11"/>
  <c r="V149" i="11"/>
  <c r="U149" i="11"/>
  <c r="T149" i="11"/>
  <c r="S149" i="11"/>
  <c r="R149" i="11"/>
  <c r="Q149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B149" i="11"/>
  <c r="AF144" i="11"/>
  <c r="AF145" i="11" s="1"/>
  <c r="AE144" i="11"/>
  <c r="AE145" i="11" s="1"/>
  <c r="AD144" i="11"/>
  <c r="AD145" i="11" s="1"/>
  <c r="AC144" i="11"/>
  <c r="AC145" i="11" s="1"/>
  <c r="AB144" i="11"/>
  <c r="AB145" i="11" s="1"/>
  <c r="AA144" i="11"/>
  <c r="AA145" i="11" s="1"/>
  <c r="Z144" i="11"/>
  <c r="Z145" i="11" s="1"/>
  <c r="Y144" i="11"/>
  <c r="Y145" i="11" s="1"/>
  <c r="X144" i="11"/>
  <c r="X145" i="11" s="1"/>
  <c r="W144" i="11"/>
  <c r="W145" i="11" s="1"/>
  <c r="V144" i="11"/>
  <c r="V145" i="11" s="1"/>
  <c r="U144" i="11"/>
  <c r="U145" i="11" s="1"/>
  <c r="T144" i="11"/>
  <c r="T145" i="11" s="1"/>
  <c r="S144" i="11"/>
  <c r="S145" i="11" s="1"/>
  <c r="R144" i="11"/>
  <c r="R145" i="11" s="1"/>
  <c r="Q144" i="11"/>
  <c r="Q145" i="11" s="1"/>
  <c r="P144" i="11"/>
  <c r="P145" i="11" s="1"/>
  <c r="O144" i="11"/>
  <c r="O145" i="11" s="1"/>
  <c r="N144" i="11"/>
  <c r="N145" i="11" s="1"/>
  <c r="M144" i="11"/>
  <c r="M145" i="11" s="1"/>
  <c r="L144" i="11"/>
  <c r="L145" i="11" s="1"/>
  <c r="K144" i="11"/>
  <c r="K145" i="11" s="1"/>
  <c r="J144" i="11"/>
  <c r="J145" i="11" s="1"/>
  <c r="I144" i="11"/>
  <c r="I145" i="11" s="1"/>
  <c r="H144" i="11"/>
  <c r="H145" i="11" s="1"/>
  <c r="G144" i="11"/>
  <c r="G145" i="11" s="1"/>
  <c r="F144" i="11"/>
  <c r="F145" i="11" s="1"/>
  <c r="E144" i="11"/>
  <c r="E145" i="11" s="1"/>
  <c r="D144" i="11"/>
  <c r="D145" i="11" s="1"/>
  <c r="C144" i="11"/>
  <c r="C145" i="11" s="1"/>
  <c r="B144" i="11"/>
  <c r="B145" i="11" s="1"/>
  <c r="C156" i="11"/>
  <c r="Y129" i="8" l="1"/>
  <c r="X129" i="8"/>
  <c r="AE129" i="8"/>
  <c r="AB129" i="8"/>
  <c r="J129" i="8"/>
  <c r="AM129" i="8"/>
  <c r="AI129" i="8"/>
  <c r="T129" i="8"/>
  <c r="L129" i="8"/>
  <c r="K129" i="8"/>
  <c r="AN243" i="5"/>
  <c r="AM243" i="5"/>
  <c r="Q129" i="8"/>
  <c r="O129" i="8"/>
  <c r="AK129" i="8"/>
  <c r="R129" i="8"/>
  <c r="AA129" i="8"/>
  <c r="P129" i="8"/>
  <c r="S129" i="8"/>
  <c r="AL129" i="8"/>
  <c r="AC129" i="8"/>
  <c r="AD129" i="8"/>
  <c r="AJ129" i="8"/>
  <c r="Z129" i="8"/>
  <c r="AF129" i="8"/>
  <c r="V129" i="8"/>
  <c r="W129" i="8"/>
  <c r="N129" i="8"/>
  <c r="AH129" i="8"/>
  <c r="M129" i="8"/>
  <c r="P80" i="9"/>
  <c r="W80" i="9"/>
  <c r="AI80" i="9"/>
  <c r="L80" i="9"/>
  <c r="S80" i="9"/>
  <c r="AL80" i="9"/>
  <c r="AG80" i="9"/>
  <c r="AB80" i="9"/>
  <c r="AF80" i="9"/>
  <c r="AA80" i="9"/>
  <c r="AE80" i="9"/>
  <c r="Y80" i="9"/>
  <c r="Z80" i="9"/>
  <c r="R80" i="9"/>
  <c r="K80" i="9"/>
  <c r="AJ80" i="9"/>
  <c r="AH80" i="9"/>
  <c r="V80" i="9"/>
  <c r="Q80" i="9"/>
  <c r="N80" i="9"/>
  <c r="T80" i="9"/>
  <c r="AM80" i="9"/>
  <c r="X80" i="9"/>
  <c r="M80" i="9"/>
  <c r="AD80" i="9"/>
  <c r="O80" i="9"/>
  <c r="AC80" i="9"/>
  <c r="AK80" i="9"/>
  <c r="U80" i="9"/>
  <c r="J80" i="9"/>
  <c r="L12" i="3"/>
  <c r="O12" i="3"/>
  <c r="N12" i="3"/>
  <c r="AO243" i="5"/>
  <c r="J111" i="3"/>
  <c r="AO120" i="5"/>
  <c r="AN120" i="5"/>
  <c r="AM120" i="5"/>
  <c r="AO126" i="5"/>
  <c r="AN126" i="5"/>
  <c r="AM126" i="5"/>
  <c r="AO220" i="5"/>
  <c r="AN220" i="5"/>
  <c r="AM220" i="5"/>
  <c r="AO219" i="5"/>
  <c r="AN219" i="5"/>
  <c r="AM219" i="5"/>
  <c r="AO226" i="5"/>
  <c r="AN226" i="5"/>
  <c r="AM226" i="5"/>
  <c r="AO225" i="5"/>
  <c r="AN225" i="5"/>
  <c r="AM225" i="5"/>
  <c r="AN233" i="5"/>
  <c r="AO233" i="5"/>
  <c r="AM15" i="5"/>
  <c r="AM11" i="5"/>
  <c r="AN20" i="5"/>
  <c r="AM20" i="5"/>
  <c r="H203" i="1"/>
  <c r="H113" i="12" s="1"/>
  <c r="H213" i="1"/>
  <c r="H139" i="12" s="1"/>
  <c r="H212" i="1"/>
  <c r="H136" i="12" s="1"/>
  <c r="H211" i="1"/>
  <c r="H133" i="12" s="1"/>
  <c r="G198" i="1"/>
  <c r="G100" i="12" s="1"/>
  <c r="H180" i="1"/>
  <c r="H52" i="12" s="1"/>
  <c r="H176" i="1"/>
  <c r="H42" i="12" s="1"/>
  <c r="H172" i="1"/>
  <c r="H32" i="12" s="1"/>
  <c r="G163" i="1"/>
  <c r="G9" i="12" s="1"/>
  <c r="H153" i="1"/>
  <c r="H93" i="9" s="1"/>
  <c r="H148" i="1"/>
  <c r="H80" i="9" s="1"/>
  <c r="H140" i="1"/>
  <c r="H58" i="9" s="1"/>
  <c r="H112" i="9"/>
  <c r="H109" i="9"/>
  <c r="H106" i="9"/>
  <c r="H126" i="1"/>
  <c r="H22" i="9" s="1"/>
  <c r="G125" i="1"/>
  <c r="G19" i="9" s="1"/>
  <c r="AH19" i="9" s="1"/>
  <c r="G121" i="1"/>
  <c r="G9" i="9" s="1"/>
  <c r="G74" i="1"/>
  <c r="G29" i="8" s="1"/>
  <c r="G70" i="1"/>
  <c r="G19" i="8" s="1"/>
  <c r="G67" i="1"/>
  <c r="G12" i="8" s="1"/>
  <c r="H106" i="3"/>
  <c r="H100" i="3"/>
  <c r="J100" i="3" s="1"/>
  <c r="H97" i="3"/>
  <c r="H41" i="1"/>
  <c r="H84" i="3" s="1"/>
  <c r="G45" i="1"/>
  <c r="G94" i="3" s="1"/>
  <c r="G36" i="1"/>
  <c r="G71" i="3" s="1"/>
  <c r="H41" i="3"/>
  <c r="H32" i="3"/>
  <c r="G45" i="3"/>
  <c r="G29" i="3"/>
  <c r="J22" i="3"/>
  <c r="R19" i="9" l="1"/>
  <c r="AJ19" i="9"/>
  <c r="AB19" i="9"/>
  <c r="U19" i="9"/>
  <c r="M13" i="8"/>
  <c r="AC13" i="8"/>
  <c r="N13" i="8"/>
  <c r="AD13" i="8"/>
  <c r="O13" i="8"/>
  <c r="AE13" i="8"/>
  <c r="P13" i="8"/>
  <c r="AF13" i="8"/>
  <c r="S13" i="8"/>
  <c r="AI13" i="8"/>
  <c r="T13" i="8"/>
  <c r="AJ13" i="8"/>
  <c r="AG13" i="8"/>
  <c r="AK13" i="8"/>
  <c r="AM13" i="8"/>
  <c r="AH13" i="8"/>
  <c r="K13" i="8"/>
  <c r="J13" i="8"/>
  <c r="Q13" i="8"/>
  <c r="U13" i="8"/>
  <c r="AL13" i="8"/>
  <c r="L13" i="8"/>
  <c r="W13" i="8"/>
  <c r="R13" i="8"/>
  <c r="V13" i="8"/>
  <c r="X13" i="8"/>
  <c r="Y13" i="8"/>
  <c r="Z13" i="8"/>
  <c r="AB13" i="8"/>
  <c r="AA13" i="8"/>
  <c r="K20" i="8"/>
  <c r="AA20" i="8"/>
  <c r="L20" i="8"/>
  <c r="AB20" i="8"/>
  <c r="M20" i="8"/>
  <c r="M19" i="8" s="1"/>
  <c r="AC20" i="8"/>
  <c r="AC19" i="8" s="1"/>
  <c r="N20" i="8"/>
  <c r="AD20" i="8"/>
  <c r="Q20" i="8"/>
  <c r="AG20" i="8"/>
  <c r="R20" i="8"/>
  <c r="AH20" i="8"/>
  <c r="AH19" i="8" s="1"/>
  <c r="AK20" i="8"/>
  <c r="AL20" i="8"/>
  <c r="AL19" i="8" s="1"/>
  <c r="AL10" i="8" s="1"/>
  <c r="AM20" i="8"/>
  <c r="J20" i="8"/>
  <c r="Z20" i="8"/>
  <c r="W20" i="8"/>
  <c r="O20" i="8"/>
  <c r="X20" i="8"/>
  <c r="P20" i="8"/>
  <c r="S20" i="8"/>
  <c r="S19" i="8" s="1"/>
  <c r="U20" i="8"/>
  <c r="V20" i="8"/>
  <c r="T20" i="8"/>
  <c r="Y20" i="8"/>
  <c r="AE20" i="8"/>
  <c r="AF20" i="8"/>
  <c r="AF19" i="8" s="1"/>
  <c r="AI20" i="8"/>
  <c r="AJ20" i="8"/>
  <c r="AJ19" i="8" s="1"/>
  <c r="O131" i="12"/>
  <c r="U131" i="12"/>
  <c r="AE131" i="12"/>
  <c r="W131" i="12"/>
  <c r="P131" i="12"/>
  <c r="Y131" i="12"/>
  <c r="Q131" i="12"/>
  <c r="AK131" i="12"/>
  <c r="AG131" i="12"/>
  <c r="Z131" i="12"/>
  <c r="R131" i="12"/>
  <c r="AF131" i="12"/>
  <c r="AH131" i="12"/>
  <c r="S131" i="12"/>
  <c r="K131" i="12"/>
  <c r="AI131" i="12"/>
  <c r="AA131" i="12"/>
  <c r="T131" i="12"/>
  <c r="L131" i="12"/>
  <c r="AJ131" i="12"/>
  <c r="AB131" i="12"/>
  <c r="AL131" i="12"/>
  <c r="M131" i="12"/>
  <c r="X131" i="12"/>
  <c r="AC131" i="12"/>
  <c r="AM131" i="12"/>
  <c r="N131" i="12"/>
  <c r="J131" i="12"/>
  <c r="AD131" i="12"/>
  <c r="V131" i="12"/>
  <c r="K19" i="9"/>
  <c r="Y30" i="8"/>
  <c r="Z30" i="8"/>
  <c r="K30" i="8"/>
  <c r="AA30" i="8"/>
  <c r="L30" i="8"/>
  <c r="AB30" i="8"/>
  <c r="O30" i="8"/>
  <c r="AE30" i="8"/>
  <c r="P30" i="8"/>
  <c r="AF30" i="8"/>
  <c r="Q30" i="8"/>
  <c r="AM30" i="8"/>
  <c r="R30" i="8"/>
  <c r="S30" i="8"/>
  <c r="T30" i="8"/>
  <c r="V30" i="8"/>
  <c r="W30" i="8"/>
  <c r="AG30" i="8"/>
  <c r="J30" i="8"/>
  <c r="U30" i="8"/>
  <c r="X30" i="8"/>
  <c r="AH30" i="8"/>
  <c r="AD30" i="8"/>
  <c r="AC30" i="8"/>
  <c r="M30" i="8"/>
  <c r="N30" i="8"/>
  <c r="AI30" i="8"/>
  <c r="AJ30" i="8"/>
  <c r="AK30" i="8"/>
  <c r="AL30" i="8"/>
  <c r="J19" i="9"/>
  <c r="M72" i="3"/>
  <c r="L72" i="3"/>
  <c r="AF72" i="3"/>
  <c r="Z72" i="3"/>
  <c r="U72" i="3"/>
  <c r="O72" i="3"/>
  <c r="J72" i="3"/>
  <c r="AH72" i="3"/>
  <c r="AC72" i="3"/>
  <c r="W72" i="3"/>
  <c r="AB72" i="3"/>
  <c r="K72" i="3"/>
  <c r="AK72" i="3"/>
  <c r="AE72" i="3"/>
  <c r="Q72" i="3"/>
  <c r="S72" i="3"/>
  <c r="N72" i="3"/>
  <c r="AM72" i="3"/>
  <c r="Y72" i="3"/>
  <c r="AA72" i="3"/>
  <c r="V72" i="3"/>
  <c r="AJ72" i="3"/>
  <c r="AG72" i="3"/>
  <c r="AI72" i="3"/>
  <c r="AD72" i="3"/>
  <c r="P72" i="3"/>
  <c r="T72" i="3"/>
  <c r="AL72" i="3"/>
  <c r="X72" i="3"/>
  <c r="R72" i="3"/>
  <c r="AC234" i="5"/>
  <c r="AD123" i="12" s="1"/>
  <c r="AD120" i="12" s="1"/>
  <c r="AD234" i="5"/>
  <c r="AE123" i="12" s="1"/>
  <c r="AE120" i="12" s="1"/>
  <c r="AK234" i="5"/>
  <c r="AL123" i="12" s="1"/>
  <c r="AL120" i="12" s="1"/>
  <c r="V234" i="5"/>
  <c r="W123" i="12" s="1"/>
  <c r="W120" i="12" s="1"/>
  <c r="W234" i="5"/>
  <c r="X123" i="12" s="1"/>
  <c r="X120" i="12" s="1"/>
  <c r="AE234" i="5"/>
  <c r="AF123" i="12" s="1"/>
  <c r="AF120" i="12" s="1"/>
  <c r="X234" i="5"/>
  <c r="Y123" i="12" s="1"/>
  <c r="Y120" i="12" s="1"/>
  <c r="AF234" i="5"/>
  <c r="AG123" i="12" s="1"/>
  <c r="AG120" i="12" s="1"/>
  <c r="Y234" i="5"/>
  <c r="Z123" i="12" s="1"/>
  <c r="Z120" i="12" s="1"/>
  <c r="Z234" i="5"/>
  <c r="AA123" i="12" s="1"/>
  <c r="AA120" i="12" s="1"/>
  <c r="AG234" i="5"/>
  <c r="AH123" i="12" s="1"/>
  <c r="AH120" i="12" s="1"/>
  <c r="AH234" i="5"/>
  <c r="AI123" i="12" s="1"/>
  <c r="AI120" i="12" s="1"/>
  <c r="AA234" i="5"/>
  <c r="AB123" i="12" s="1"/>
  <c r="AB120" i="12" s="1"/>
  <c r="AI234" i="5"/>
  <c r="AJ123" i="12" s="1"/>
  <c r="AJ120" i="12" s="1"/>
  <c r="AB234" i="5"/>
  <c r="AC123" i="12" s="1"/>
  <c r="AC120" i="12" s="1"/>
  <c r="AJ234" i="5"/>
  <c r="AK123" i="12" s="1"/>
  <c r="AK120" i="12" s="1"/>
  <c r="AL234" i="5"/>
  <c r="AM123" i="12" s="1"/>
  <c r="AM120" i="12" s="1"/>
  <c r="Y127" i="5"/>
  <c r="S186" i="11" s="1"/>
  <c r="AG127" i="5"/>
  <c r="AA186" i="11" s="1"/>
  <c r="AJ127" i="5"/>
  <c r="AD186" i="11" s="1"/>
  <c r="AD127" i="5"/>
  <c r="X186" i="11" s="1"/>
  <c r="AE127" i="5"/>
  <c r="Y186" i="11" s="1"/>
  <c r="V127" i="5"/>
  <c r="P186" i="11" s="1"/>
  <c r="P127" i="5"/>
  <c r="J186" i="11" s="1"/>
  <c r="Z127" i="5"/>
  <c r="T186" i="11" s="1"/>
  <c r="AH127" i="5"/>
  <c r="AB186" i="11" s="1"/>
  <c r="R127" i="5"/>
  <c r="L186" i="11" s="1"/>
  <c r="T127" i="5"/>
  <c r="N186" i="11" s="1"/>
  <c r="Q127" i="5"/>
  <c r="K186" i="11" s="1"/>
  <c r="AA127" i="5"/>
  <c r="U186" i="11" s="1"/>
  <c r="AI127" i="5"/>
  <c r="AC186" i="11" s="1"/>
  <c r="AB127" i="5"/>
  <c r="V186" i="11" s="1"/>
  <c r="U127" i="5"/>
  <c r="O186" i="11" s="1"/>
  <c r="S127" i="5"/>
  <c r="M186" i="11" s="1"/>
  <c r="AC127" i="5"/>
  <c r="W186" i="11" s="1"/>
  <c r="AK127" i="5"/>
  <c r="AE186" i="11" s="1"/>
  <c r="AL127" i="5"/>
  <c r="AF186" i="11" s="1"/>
  <c r="AF127" i="5"/>
  <c r="Z186" i="11" s="1"/>
  <c r="N127" i="5"/>
  <c r="H186" i="11" s="1"/>
  <c r="O127" i="5"/>
  <c r="I186" i="11" s="1"/>
  <c r="M127" i="5"/>
  <c r="G186" i="11" s="1"/>
  <c r="L127" i="5"/>
  <c r="F186" i="11" s="1"/>
  <c r="K127" i="5"/>
  <c r="E186" i="11" s="1"/>
  <c r="I127" i="5"/>
  <c r="N95" i="3"/>
  <c r="V95" i="3"/>
  <c r="AD95" i="3"/>
  <c r="AL95" i="3"/>
  <c r="AF95" i="3"/>
  <c r="J95" i="3"/>
  <c r="U95" i="3"/>
  <c r="AK95" i="3"/>
  <c r="O95" i="3"/>
  <c r="W95" i="3"/>
  <c r="AE95" i="3"/>
  <c r="AM95" i="3"/>
  <c r="P95" i="3"/>
  <c r="X95" i="3"/>
  <c r="Q95" i="3"/>
  <c r="Y95" i="3"/>
  <c r="AG95" i="3"/>
  <c r="M95" i="3"/>
  <c r="R95" i="3"/>
  <c r="Z95" i="3"/>
  <c r="AH95" i="3"/>
  <c r="K95" i="3"/>
  <c r="S95" i="3"/>
  <c r="AA95" i="3"/>
  <c r="AI95" i="3"/>
  <c r="L95" i="3"/>
  <c r="T95" i="3"/>
  <c r="AB95" i="3"/>
  <c r="AJ95" i="3"/>
  <c r="AC95" i="3"/>
  <c r="J46" i="3"/>
  <c r="J45" i="3" s="1"/>
  <c r="J30" i="3"/>
  <c r="AE100" i="12"/>
  <c r="U100" i="12"/>
  <c r="AL100" i="12"/>
  <c r="W100" i="12"/>
  <c r="AH100" i="12"/>
  <c r="Z100" i="12"/>
  <c r="J100" i="12"/>
  <c r="G54" i="7" s="1"/>
  <c r="N100" i="12"/>
  <c r="K100" i="12"/>
  <c r="AB100" i="12"/>
  <c r="AG19" i="8"/>
  <c r="N19" i="8"/>
  <c r="AG100" i="12"/>
  <c r="V100" i="12"/>
  <c r="R100" i="12"/>
  <c r="AD100" i="12"/>
  <c r="P100" i="12"/>
  <c r="O100" i="12"/>
  <c r="Y100" i="12"/>
  <c r="X100" i="12"/>
  <c r="AF100" i="12"/>
  <c r="L100" i="12"/>
  <c r="S100" i="12"/>
  <c r="AM100" i="12"/>
  <c r="AJ100" i="12"/>
  <c r="AC100" i="12"/>
  <c r="T100" i="12"/>
  <c r="AI100" i="12"/>
  <c r="AA100" i="12"/>
  <c r="Q100" i="12"/>
  <c r="M100" i="12"/>
  <c r="AK100" i="12"/>
  <c r="Y19" i="9"/>
  <c r="Z19" i="9"/>
  <c r="T19" i="9"/>
  <c r="X19" i="9"/>
  <c r="AC19" i="9"/>
  <c r="P19" i="9"/>
  <c r="Q19" i="9"/>
  <c r="AJ9" i="12"/>
  <c r="AG45" i="7" s="1"/>
  <c r="V9" i="12"/>
  <c r="AK9" i="12"/>
  <c r="AH45" i="7" s="1"/>
  <c r="T9" i="12"/>
  <c r="N9" i="12"/>
  <c r="L9" i="12"/>
  <c r="AG9" i="12"/>
  <c r="AD45" i="7" s="1"/>
  <c r="AM9" i="12"/>
  <c r="AJ45" i="7" s="1"/>
  <c r="Y9" i="12"/>
  <c r="V45" i="7" s="1"/>
  <c r="AE9" i="12"/>
  <c r="AB45" i="7" s="1"/>
  <c r="AC9" i="12"/>
  <c r="Z45" i="7" s="1"/>
  <c r="AH9" i="12"/>
  <c r="AE45" i="7" s="1"/>
  <c r="AB9" i="12"/>
  <c r="Y45" i="7" s="1"/>
  <c r="Q9" i="12"/>
  <c r="W9" i="12"/>
  <c r="T45" i="7" s="1"/>
  <c r="AD9" i="12"/>
  <c r="AA45" i="7" s="1"/>
  <c r="M9" i="12"/>
  <c r="Z9" i="12"/>
  <c r="W45" i="7" s="1"/>
  <c r="U9" i="12"/>
  <c r="O9" i="12"/>
  <c r="R9" i="12"/>
  <c r="AL9" i="12"/>
  <c r="AI45" i="7" s="1"/>
  <c r="X9" i="12"/>
  <c r="U45" i="7" s="1"/>
  <c r="K9" i="12"/>
  <c r="AI9" i="12"/>
  <c r="AF45" i="7" s="1"/>
  <c r="AF9" i="12"/>
  <c r="AC45" i="7" s="1"/>
  <c r="S9" i="12"/>
  <c r="AA9" i="12"/>
  <c r="X45" i="7" s="1"/>
  <c r="P9" i="12"/>
  <c r="J9" i="12"/>
  <c r="AG19" i="9"/>
  <c r="AK19" i="9"/>
  <c r="AH9" i="9"/>
  <c r="AE35" i="7" s="1"/>
  <c r="AI9" i="9"/>
  <c r="AF35" i="7" s="1"/>
  <c r="AA9" i="9"/>
  <c r="X35" i="7" s="1"/>
  <c r="Q9" i="9"/>
  <c r="N35" i="7" s="1"/>
  <c r="AJ9" i="9"/>
  <c r="AG35" i="7" s="1"/>
  <c r="S9" i="9"/>
  <c r="P35" i="7" s="1"/>
  <c r="R9" i="9"/>
  <c r="O35" i="7" s="1"/>
  <c r="AB9" i="9"/>
  <c r="Y35" i="7" s="1"/>
  <c r="K9" i="9"/>
  <c r="H35" i="7" s="1"/>
  <c r="T9" i="9"/>
  <c r="Q35" i="7" s="1"/>
  <c r="AG9" i="9"/>
  <c r="AD35" i="7" s="1"/>
  <c r="Z9" i="9"/>
  <c r="W35" i="7" s="1"/>
  <c r="L9" i="9"/>
  <c r="I35" i="7" s="1"/>
  <c r="Y9" i="9"/>
  <c r="V35" i="7" s="1"/>
  <c r="AK9" i="9"/>
  <c r="AH35" i="7" s="1"/>
  <c r="N9" i="9"/>
  <c r="K35" i="7" s="1"/>
  <c r="X9" i="9"/>
  <c r="U35" i="7" s="1"/>
  <c r="O9" i="9"/>
  <c r="L35" i="7" s="1"/>
  <c r="U9" i="9"/>
  <c r="R35" i="7" s="1"/>
  <c r="AC9" i="9"/>
  <c r="Z35" i="7" s="1"/>
  <c r="V9" i="9"/>
  <c r="S35" i="7" s="1"/>
  <c r="M9" i="9"/>
  <c r="J35" i="7" s="1"/>
  <c r="AM9" i="9"/>
  <c r="AJ35" i="7" s="1"/>
  <c r="AD9" i="9"/>
  <c r="AA35" i="7" s="1"/>
  <c r="AL9" i="9"/>
  <c r="AI35" i="7" s="1"/>
  <c r="AE9" i="9"/>
  <c r="AB35" i="7" s="1"/>
  <c r="W9" i="9"/>
  <c r="T35" i="7" s="1"/>
  <c r="AF9" i="9"/>
  <c r="AC35" i="7" s="1"/>
  <c r="P9" i="9"/>
  <c r="M35" i="7" s="1"/>
  <c r="J9" i="9"/>
  <c r="AE19" i="9"/>
  <c r="AD19" i="9"/>
  <c r="AI19" i="9"/>
  <c r="AA19" i="9"/>
  <c r="W19" i="9"/>
  <c r="V19" i="9"/>
  <c r="O19" i="9"/>
  <c r="N19" i="9"/>
  <c r="S19" i="9"/>
  <c r="AL19" i="9"/>
  <c r="AM19" i="9"/>
  <c r="AL55" i="9"/>
  <c r="AF55" i="9"/>
  <c r="S55" i="9"/>
  <c r="AH55" i="9"/>
  <c r="W55" i="9"/>
  <c r="U55" i="9"/>
  <c r="AD55" i="9"/>
  <c r="AJ55" i="9"/>
  <c r="X55" i="9"/>
  <c r="K55" i="9"/>
  <c r="Z55" i="9"/>
  <c r="O55" i="9"/>
  <c r="M55" i="9"/>
  <c r="V55" i="9"/>
  <c r="AB55" i="9"/>
  <c r="AM55" i="9"/>
  <c r="R55" i="9"/>
  <c r="Q55" i="9"/>
  <c r="N55" i="9"/>
  <c r="T55" i="9"/>
  <c r="AE55" i="9"/>
  <c r="P55" i="9"/>
  <c r="L55" i="9"/>
  <c r="AK55" i="9"/>
  <c r="AA55" i="9"/>
  <c r="AG55" i="9"/>
  <c r="Y55" i="9"/>
  <c r="AI55" i="9"/>
  <c r="AC55" i="9"/>
  <c r="J55" i="9"/>
  <c r="AF19" i="9"/>
  <c r="L19" i="9"/>
  <c r="M19" i="9"/>
  <c r="W127" i="5"/>
  <c r="Q186" i="11" s="1"/>
  <c r="X127" i="5"/>
  <c r="R186" i="11" s="1"/>
  <c r="M106" i="3"/>
  <c r="R106" i="3"/>
  <c r="AE106" i="3"/>
  <c r="S106" i="3"/>
  <c r="AF106" i="3"/>
  <c r="T106" i="3"/>
  <c r="AH106" i="3"/>
  <c r="W106" i="3"/>
  <c r="AI106" i="3"/>
  <c r="K106" i="3"/>
  <c r="X106" i="3"/>
  <c r="AJ106" i="3"/>
  <c r="L106" i="3"/>
  <c r="Z106" i="3"/>
  <c r="AM106" i="3"/>
  <c r="O106" i="3"/>
  <c r="AA106" i="3"/>
  <c r="J106" i="3"/>
  <c r="P106" i="3"/>
  <c r="AB106" i="3"/>
  <c r="AD106" i="3"/>
  <c r="V106" i="3"/>
  <c r="N106" i="3"/>
  <c r="AK106" i="3"/>
  <c r="AG106" i="3"/>
  <c r="AC106" i="3"/>
  <c r="AL106" i="3"/>
  <c r="Y106" i="3"/>
  <c r="U106" i="3"/>
  <c r="Q106" i="3"/>
  <c r="R100" i="3"/>
  <c r="Q100" i="3"/>
  <c r="Y100" i="3"/>
  <c r="AG100" i="3"/>
  <c r="V100" i="3"/>
  <c r="AB100" i="3"/>
  <c r="AF100" i="3"/>
  <c r="N100" i="3"/>
  <c r="T100" i="3"/>
  <c r="AH100" i="3"/>
  <c r="AM100" i="3"/>
  <c r="AK100" i="3"/>
  <c r="L100" i="3"/>
  <c r="Z100" i="3"/>
  <c r="AE100" i="3"/>
  <c r="AC100" i="3"/>
  <c r="X100" i="3"/>
  <c r="AJ100" i="3"/>
  <c r="W100" i="3"/>
  <c r="U100" i="3"/>
  <c r="AI100" i="3"/>
  <c r="K100" i="3"/>
  <c r="O100" i="3"/>
  <c r="M100" i="3"/>
  <c r="AA100" i="3"/>
  <c r="AD100" i="3"/>
  <c r="AL100" i="3"/>
  <c r="P100" i="3"/>
  <c r="S100" i="3"/>
  <c r="O97" i="3"/>
  <c r="Z97" i="3"/>
  <c r="AC97" i="3"/>
  <c r="AD97" i="3"/>
  <c r="M97" i="3"/>
  <c r="AH97" i="3"/>
  <c r="N97" i="3"/>
  <c r="AK97" i="3"/>
  <c r="R97" i="3"/>
  <c r="AL97" i="3"/>
  <c r="U97" i="3"/>
  <c r="V97" i="3"/>
  <c r="AB97" i="3"/>
  <c r="Y97" i="3"/>
  <c r="W97" i="3"/>
  <c r="T97" i="3"/>
  <c r="Q97" i="3"/>
  <c r="AG97" i="3"/>
  <c r="L97" i="3"/>
  <c r="J97" i="3"/>
  <c r="AI97" i="3"/>
  <c r="AF97" i="3"/>
  <c r="AA97" i="3"/>
  <c r="X97" i="3"/>
  <c r="AJ97" i="3"/>
  <c r="S97" i="3"/>
  <c r="P97" i="3"/>
  <c r="K97" i="3"/>
  <c r="AM97" i="3"/>
  <c r="AE97" i="3"/>
  <c r="Q41" i="3"/>
  <c r="N41" i="3"/>
  <c r="Z41" i="3"/>
  <c r="AJ41" i="3"/>
  <c r="O41" i="3"/>
  <c r="AA41" i="3"/>
  <c r="AL41" i="3"/>
  <c r="P41" i="3"/>
  <c r="AB41" i="3"/>
  <c r="AM41" i="3"/>
  <c r="T41" i="3"/>
  <c r="S41" i="3"/>
  <c r="AD41" i="3"/>
  <c r="J41" i="3"/>
  <c r="L41" i="3"/>
  <c r="X41" i="3"/>
  <c r="AE41" i="3"/>
  <c r="AI41" i="3"/>
  <c r="V41" i="3"/>
  <c r="AF41" i="3"/>
  <c r="K41" i="3"/>
  <c r="W41" i="3"/>
  <c r="AH41" i="3"/>
  <c r="Y41" i="3"/>
  <c r="AG41" i="3"/>
  <c r="AK41" i="3"/>
  <c r="AC41" i="3"/>
  <c r="U41" i="3"/>
  <c r="M41" i="3"/>
  <c r="R41" i="3"/>
  <c r="K29" i="8"/>
  <c r="R29" i="8"/>
  <c r="Z29" i="8"/>
  <c r="P29" i="8"/>
  <c r="AF29" i="8"/>
  <c r="M29" i="8"/>
  <c r="N29" i="8"/>
  <c r="AK29" i="8"/>
  <c r="O29" i="8"/>
  <c r="AM29" i="8"/>
  <c r="L29" i="8"/>
  <c r="Q29" i="8"/>
  <c r="S29" i="8"/>
  <c r="AH29" i="8"/>
  <c r="U29" i="8"/>
  <c r="AA29" i="8"/>
  <c r="T29" i="8"/>
  <c r="AJ29" i="8"/>
  <c r="W29" i="8"/>
  <c r="AC29" i="8"/>
  <c r="AI29" i="8"/>
  <c r="V29" i="8"/>
  <c r="AB29" i="8"/>
  <c r="AL29" i="8"/>
  <c r="Y29" i="8"/>
  <c r="AE29" i="8"/>
  <c r="X29" i="8"/>
  <c r="AD29" i="8"/>
  <c r="J29" i="8"/>
  <c r="AG29" i="8"/>
  <c r="P32" i="3"/>
  <c r="AM32" i="3"/>
  <c r="L32" i="3"/>
  <c r="O32" i="3"/>
  <c r="T32" i="3"/>
  <c r="W32" i="3"/>
  <c r="AJ32" i="3"/>
  <c r="AB32" i="3"/>
  <c r="AE32" i="3"/>
  <c r="AC32" i="3"/>
  <c r="Z32" i="3"/>
  <c r="AH32" i="3"/>
  <c r="U32" i="3"/>
  <c r="R32" i="3"/>
  <c r="M32" i="3"/>
  <c r="AG32" i="3"/>
  <c r="V32" i="3"/>
  <c r="J32" i="3"/>
  <c r="X32" i="3"/>
  <c r="AL32" i="3"/>
  <c r="AI32" i="3"/>
  <c r="Y32" i="3"/>
  <c r="AA32" i="3"/>
  <c r="S32" i="3"/>
  <c r="AD32" i="3"/>
  <c r="Q32" i="3"/>
  <c r="AK32" i="3"/>
  <c r="N32" i="3"/>
  <c r="K32" i="3"/>
  <c r="AF32" i="3"/>
  <c r="O12" i="8"/>
  <c r="W12" i="8"/>
  <c r="AE12" i="8"/>
  <c r="AM12" i="8"/>
  <c r="P12" i="8"/>
  <c r="X12" i="8"/>
  <c r="AF12" i="8"/>
  <c r="Q12" i="8"/>
  <c r="Y12" i="8"/>
  <c r="AG12" i="8"/>
  <c r="N12" i="8"/>
  <c r="V12" i="8"/>
  <c r="AD12" i="8"/>
  <c r="AL12" i="8"/>
  <c r="K12" i="8"/>
  <c r="AA12" i="8"/>
  <c r="L12" i="8"/>
  <c r="AB12" i="8"/>
  <c r="M12" i="8"/>
  <c r="AC12" i="8"/>
  <c r="R12" i="8"/>
  <c r="AH12" i="8"/>
  <c r="S12" i="8"/>
  <c r="AI12" i="8"/>
  <c r="T12" i="8"/>
  <c r="AJ12" i="8"/>
  <c r="U12" i="8"/>
  <c r="AK12" i="8"/>
  <c r="Z12" i="8"/>
  <c r="AB19" i="8"/>
  <c r="T19" i="8"/>
  <c r="Y19" i="8"/>
  <c r="Q19" i="8"/>
  <c r="P19" i="8"/>
  <c r="X19" i="8"/>
  <c r="K19" i="8"/>
  <c r="AA19" i="8"/>
  <c r="V19" i="8"/>
  <c r="J19" i="8"/>
  <c r="L19" i="8"/>
  <c r="AI19" i="8"/>
  <c r="W19" i="8"/>
  <c r="U19" i="8"/>
  <c r="AK19" i="8"/>
  <c r="AD19" i="8"/>
  <c r="O19" i="8"/>
  <c r="R19" i="8"/>
  <c r="AE19" i="8"/>
  <c r="AM19" i="8"/>
  <c r="Z19" i="8"/>
  <c r="K84" i="3"/>
  <c r="N234" i="5"/>
  <c r="O123" i="12" s="1"/>
  <c r="O120" i="12" s="1"/>
  <c r="O234" i="5"/>
  <c r="P123" i="12" s="1"/>
  <c r="P120" i="12" s="1"/>
  <c r="I234" i="5"/>
  <c r="J123" i="12" s="1"/>
  <c r="J120" i="12" s="1"/>
  <c r="P234" i="5"/>
  <c r="Q123" i="12" s="1"/>
  <c r="Q120" i="12" s="1"/>
  <c r="L234" i="5"/>
  <c r="M123" i="12" s="1"/>
  <c r="M120" i="12" s="1"/>
  <c r="M234" i="5"/>
  <c r="N123" i="12" s="1"/>
  <c r="N120" i="12" s="1"/>
  <c r="Q234" i="5"/>
  <c r="R123" i="12" s="1"/>
  <c r="R120" i="12" s="1"/>
  <c r="J234" i="5"/>
  <c r="K123" i="12" s="1"/>
  <c r="K120" i="12" s="1"/>
  <c r="R234" i="5"/>
  <c r="S123" i="12" s="1"/>
  <c r="S120" i="12" s="1"/>
  <c r="T234" i="5"/>
  <c r="U123" i="12" s="1"/>
  <c r="U120" i="12" s="1"/>
  <c r="U234" i="5"/>
  <c r="V123" i="12" s="1"/>
  <c r="V120" i="12" s="1"/>
  <c r="K234" i="5"/>
  <c r="L123" i="12" s="1"/>
  <c r="L120" i="12" s="1"/>
  <c r="S234" i="5"/>
  <c r="T123" i="12" s="1"/>
  <c r="T120" i="12" s="1"/>
  <c r="H210" i="1"/>
  <c r="H130" i="12" s="1"/>
  <c r="H40" i="1"/>
  <c r="H81" i="3" s="1"/>
  <c r="G66" i="1"/>
  <c r="G9" i="8" s="1"/>
  <c r="H157" i="1"/>
  <c r="H103" i="9" s="1"/>
  <c r="J127" i="5"/>
  <c r="D186" i="11" s="1"/>
  <c r="AO43" i="5"/>
  <c r="AN43" i="5"/>
  <c r="AM43" i="5"/>
  <c r="AO55" i="5"/>
  <c r="AN55" i="5"/>
  <c r="AM55" i="5"/>
  <c r="AO54" i="5"/>
  <c r="AN54" i="5"/>
  <c r="AM54" i="5"/>
  <c r="AM37" i="5"/>
  <c r="AN37" i="5"/>
  <c r="AO37" i="5"/>
  <c r="AM38" i="5"/>
  <c r="AN38" i="5"/>
  <c r="AO38" i="5"/>
  <c r="S163" i="5"/>
  <c r="T38" i="12" s="1"/>
  <c r="R10" i="8" l="1"/>
  <c r="AC10" i="8"/>
  <c r="AG10" i="8"/>
  <c r="AI10" i="8"/>
  <c r="AF10" i="8"/>
  <c r="Q10" i="8"/>
  <c r="U94" i="3"/>
  <c r="O94" i="3"/>
  <c r="N94" i="3"/>
  <c r="AD94" i="3"/>
  <c r="Q94" i="3"/>
  <c r="AA94" i="3"/>
  <c r="K94" i="3"/>
  <c r="M94" i="3"/>
  <c r="P94" i="3"/>
  <c r="K9" i="8"/>
  <c r="T9" i="8"/>
  <c r="AC9" i="8"/>
  <c r="AL9" i="8"/>
  <c r="L9" i="8"/>
  <c r="U9" i="8"/>
  <c r="AD9" i="8"/>
  <c r="AM9" i="8"/>
  <c r="M9" i="8"/>
  <c r="V9" i="8"/>
  <c r="AE9" i="8"/>
  <c r="N9" i="8"/>
  <c r="W9" i="8"/>
  <c r="AF9" i="8"/>
  <c r="O9" i="8"/>
  <c r="X9" i="8"/>
  <c r="AG9" i="8"/>
  <c r="Q9" i="8"/>
  <c r="AA9" i="8"/>
  <c r="AJ9" i="8"/>
  <c r="P9" i="8"/>
  <c r="S9" i="8"/>
  <c r="Y9" i="8"/>
  <c r="AK9" i="8"/>
  <c r="AB9" i="8"/>
  <c r="AI9" i="8"/>
  <c r="AH9" i="8"/>
  <c r="J9" i="8"/>
  <c r="Z9" i="8"/>
  <c r="R9" i="8"/>
  <c r="AM10" i="8"/>
  <c r="X94" i="3"/>
  <c r="T94" i="3"/>
  <c r="AI94" i="3"/>
  <c r="L94" i="3"/>
  <c r="Y94" i="3"/>
  <c r="AJ94" i="3"/>
  <c r="AE94" i="3"/>
  <c r="AH94" i="3"/>
  <c r="AM94" i="3"/>
  <c r="R94" i="3"/>
  <c r="X10" i="8"/>
  <c r="AF94" i="3"/>
  <c r="L10" i="8"/>
  <c r="O10" i="8"/>
  <c r="AC94" i="3"/>
  <c r="J94" i="3"/>
  <c r="AL94" i="3"/>
  <c r="AG94" i="3"/>
  <c r="Z94" i="3"/>
  <c r="AB94" i="3"/>
  <c r="S94" i="3"/>
  <c r="V94" i="3"/>
  <c r="AK94" i="3"/>
  <c r="W94" i="3"/>
  <c r="U10" i="8"/>
  <c r="N10" i="8"/>
  <c r="C186" i="11"/>
  <c r="C214" i="11" s="1"/>
  <c r="T130" i="12"/>
  <c r="W10" i="8"/>
  <c r="K10" i="8"/>
  <c r="AA10" i="8"/>
  <c r="V130" i="12"/>
  <c r="Z10" i="8"/>
  <c r="AD10" i="8"/>
  <c r="AJ10" i="8"/>
  <c r="T10" i="8"/>
  <c r="J29" i="3"/>
  <c r="AM234" i="5"/>
  <c r="AN234" i="5"/>
  <c r="AO234" i="5"/>
  <c r="AC214" i="11" l="1"/>
  <c r="J214" i="11"/>
  <c r="D214" i="11"/>
  <c r="AA214" i="11"/>
  <c r="L214" i="11"/>
  <c r="N214" i="11"/>
  <c r="K214" i="11"/>
  <c r="P214" i="11"/>
  <c r="AF214" i="11"/>
  <c r="S214" i="11"/>
  <c r="W214" i="11"/>
  <c r="Q214" i="11"/>
  <c r="V214" i="11"/>
  <c r="AD214" i="11"/>
  <c r="M214" i="11"/>
  <c r="T214" i="11"/>
  <c r="O214" i="11"/>
  <c r="Y214" i="11"/>
  <c r="E214" i="11"/>
  <c r="L29" i="10" s="1"/>
  <c r="AE214" i="11"/>
  <c r="U214" i="11"/>
  <c r="AB214" i="11"/>
  <c r="H214" i="11"/>
  <c r="X214" i="11"/>
  <c r="Z214" i="11"/>
  <c r="R214" i="11"/>
  <c r="I214" i="11"/>
  <c r="G214" i="11"/>
  <c r="F214" i="11"/>
  <c r="AM232" i="5"/>
  <c r="AO202" i="5"/>
  <c r="AN232" i="5"/>
  <c r="G99" i="1"/>
  <c r="G88" i="8" s="1"/>
  <c r="G96" i="1"/>
  <c r="G81" i="8" s="1"/>
  <c r="G93" i="1"/>
  <c r="G74" i="8" s="1"/>
  <c r="G90" i="1"/>
  <c r="G67" i="8" s="1"/>
  <c r="G87" i="1"/>
  <c r="G60" i="8" s="1"/>
  <c r="G84" i="1"/>
  <c r="G53" i="8" s="1"/>
  <c r="G81" i="1"/>
  <c r="G46" i="8" s="1"/>
  <c r="L47" i="8" l="1"/>
  <c r="U47" i="8"/>
  <c r="P47" i="8"/>
  <c r="AE47" i="8"/>
  <c r="O47" i="8"/>
  <c r="AI47" i="8"/>
  <c r="AG47" i="8"/>
  <c r="AF47" i="8"/>
  <c r="AM47" i="8"/>
  <c r="W47" i="8"/>
  <c r="AD47" i="8"/>
  <c r="AA47" i="8"/>
  <c r="X47" i="8"/>
  <c r="AL47" i="8"/>
  <c r="N47" i="8"/>
  <c r="K47" i="8"/>
  <c r="V47" i="8"/>
  <c r="AB47" i="8"/>
  <c r="AH47" i="8"/>
  <c r="AJ47" i="8"/>
  <c r="Q47" i="8"/>
  <c r="S47" i="8"/>
  <c r="T47" i="8"/>
  <c r="Y47" i="8"/>
  <c r="Z47" i="8"/>
  <c r="AC47" i="8"/>
  <c r="M47" i="8"/>
  <c r="R47" i="8"/>
  <c r="AK47" i="8"/>
  <c r="J47" i="8"/>
  <c r="W54" i="8"/>
  <c r="AF54" i="8"/>
  <c r="AD54" i="8"/>
  <c r="AI54" i="8"/>
  <c r="P54" i="8"/>
  <c r="N54" i="8"/>
  <c r="AB54" i="8"/>
  <c r="S54" i="8"/>
  <c r="Y54" i="8"/>
  <c r="L54" i="8"/>
  <c r="AL54" i="8"/>
  <c r="X54" i="8"/>
  <c r="V54" i="8"/>
  <c r="AE54" i="8"/>
  <c r="AK54" i="8"/>
  <c r="AH54" i="8"/>
  <c r="O54" i="8"/>
  <c r="AC54" i="8"/>
  <c r="U54" i="8"/>
  <c r="R54" i="8"/>
  <c r="M54" i="8"/>
  <c r="T54" i="8"/>
  <c r="Z54" i="8"/>
  <c r="AM54" i="8"/>
  <c r="AA54" i="8"/>
  <c r="AG54" i="8"/>
  <c r="K54" i="8"/>
  <c r="Q54" i="8"/>
  <c r="AJ54" i="8"/>
  <c r="J54" i="8"/>
  <c r="U68" i="8"/>
  <c r="AK68" i="8"/>
  <c r="V68" i="8"/>
  <c r="AL68" i="8"/>
  <c r="W68" i="8"/>
  <c r="AM68" i="8"/>
  <c r="X68" i="8"/>
  <c r="J68" i="8"/>
  <c r="K68" i="8"/>
  <c r="AA68" i="8"/>
  <c r="L68" i="8"/>
  <c r="AB68" i="8"/>
  <c r="Y68" i="8"/>
  <c r="Z68" i="8"/>
  <c r="AC68" i="8"/>
  <c r="AD68" i="8"/>
  <c r="AF68" i="8"/>
  <c r="AG68" i="8"/>
  <c r="AH68" i="8"/>
  <c r="N68" i="8"/>
  <c r="P68" i="8"/>
  <c r="M68" i="8"/>
  <c r="AE68" i="8"/>
  <c r="AI68" i="8"/>
  <c r="AJ68" i="8"/>
  <c r="O68" i="8"/>
  <c r="R68" i="8"/>
  <c r="S68" i="8"/>
  <c r="T68" i="8"/>
  <c r="Q68" i="8"/>
  <c r="W61" i="8"/>
  <c r="AM61" i="8"/>
  <c r="X61" i="8"/>
  <c r="J61" i="8"/>
  <c r="Y61" i="8"/>
  <c r="Z61" i="8"/>
  <c r="M61" i="8"/>
  <c r="AC61" i="8"/>
  <c r="N61" i="8"/>
  <c r="AD61" i="8"/>
  <c r="S61" i="8"/>
  <c r="U61" i="8"/>
  <c r="AA61" i="8"/>
  <c r="AG61" i="8"/>
  <c r="T61" i="8"/>
  <c r="AF61" i="8"/>
  <c r="AH61" i="8"/>
  <c r="AI61" i="8"/>
  <c r="AJ61" i="8"/>
  <c r="K61" i="8"/>
  <c r="V61" i="8"/>
  <c r="AB61" i="8"/>
  <c r="AE61" i="8"/>
  <c r="L61" i="8"/>
  <c r="AK61" i="8"/>
  <c r="AL61" i="8"/>
  <c r="O61" i="8"/>
  <c r="Q61" i="8"/>
  <c r="R61" i="8"/>
  <c r="P61" i="8"/>
  <c r="R75" i="8"/>
  <c r="S75" i="8"/>
  <c r="AI75" i="8"/>
  <c r="T75" i="8"/>
  <c r="AJ75" i="8"/>
  <c r="U75" i="8"/>
  <c r="AK75" i="8"/>
  <c r="V75" i="8"/>
  <c r="AL75" i="8"/>
  <c r="Y75" i="8"/>
  <c r="Z75" i="8"/>
  <c r="AC75" i="8"/>
  <c r="AE75" i="8"/>
  <c r="AG75" i="8"/>
  <c r="P75" i="8"/>
  <c r="AD75" i="8"/>
  <c r="AM75" i="8"/>
  <c r="N75" i="8"/>
  <c r="K75" i="8"/>
  <c r="L75" i="8"/>
  <c r="AF75" i="8"/>
  <c r="AH75" i="8"/>
  <c r="J75" i="8"/>
  <c r="Q75" i="8"/>
  <c r="M75" i="8"/>
  <c r="O75" i="8"/>
  <c r="W75" i="8"/>
  <c r="X75" i="8"/>
  <c r="AA75" i="8"/>
  <c r="AB75" i="8"/>
  <c r="P82" i="8"/>
  <c r="AF82" i="8"/>
  <c r="Q82" i="8"/>
  <c r="AG82" i="8"/>
  <c r="R82" i="8"/>
  <c r="AH82" i="8"/>
  <c r="S82" i="8"/>
  <c r="AI82" i="8"/>
  <c r="T82" i="8"/>
  <c r="AJ82" i="8"/>
  <c r="W82" i="8"/>
  <c r="AM82" i="8"/>
  <c r="X82" i="8"/>
  <c r="J82" i="8"/>
  <c r="AC82" i="8"/>
  <c r="AD82" i="8"/>
  <c r="AE82" i="8"/>
  <c r="AK82" i="8"/>
  <c r="K82" i="8"/>
  <c r="AL82" i="8"/>
  <c r="M82" i="8"/>
  <c r="V82" i="8"/>
  <c r="L82" i="8"/>
  <c r="O82" i="8"/>
  <c r="U82" i="8"/>
  <c r="N82" i="8"/>
  <c r="Y82" i="8"/>
  <c r="Z82" i="8"/>
  <c r="AA82" i="8"/>
  <c r="AB82" i="8"/>
  <c r="N89" i="8"/>
  <c r="N88" i="8" s="1"/>
  <c r="AD89" i="8"/>
  <c r="AD88" i="8" s="1"/>
  <c r="O89" i="8"/>
  <c r="O88" i="8" s="1"/>
  <c r="AE89" i="8"/>
  <c r="AE88" i="8" s="1"/>
  <c r="P89" i="8"/>
  <c r="AF89" i="8"/>
  <c r="AF88" i="8" s="1"/>
  <c r="Q89" i="8"/>
  <c r="Q88" i="8" s="1"/>
  <c r="AG89" i="8"/>
  <c r="AG88" i="8" s="1"/>
  <c r="R89" i="8"/>
  <c r="R88" i="8" s="1"/>
  <c r="AH89" i="8"/>
  <c r="AH88" i="8" s="1"/>
  <c r="U89" i="8"/>
  <c r="U88" i="8" s="1"/>
  <c r="AK89" i="8"/>
  <c r="AK88" i="8" s="1"/>
  <c r="V89" i="8"/>
  <c r="AL89" i="8"/>
  <c r="AL88" i="8" s="1"/>
  <c r="AC89" i="8"/>
  <c r="AC88" i="8" s="1"/>
  <c r="AJ89" i="8"/>
  <c r="J89" i="8"/>
  <c r="J88" i="8" s="1"/>
  <c r="K89" i="8"/>
  <c r="K88" i="8" s="1"/>
  <c r="M89" i="8"/>
  <c r="M88" i="8" s="1"/>
  <c r="AI89" i="8"/>
  <c r="AI88" i="8" s="1"/>
  <c r="T89" i="8"/>
  <c r="AM89" i="8"/>
  <c r="AM88" i="8" s="1"/>
  <c r="L89" i="8"/>
  <c r="L88" i="8" s="1"/>
  <c r="W89" i="8"/>
  <c r="S89" i="8"/>
  <c r="S88" i="8" s="1"/>
  <c r="X89" i="8"/>
  <c r="X88" i="8" s="1"/>
  <c r="AB89" i="8"/>
  <c r="AB88" i="8" s="1"/>
  <c r="Y89" i="8"/>
  <c r="Y88" i="8" s="1"/>
  <c r="AA89" i="8"/>
  <c r="AA88" i="8" s="1"/>
  <c r="Z89" i="8"/>
  <c r="P88" i="8"/>
  <c r="W88" i="8"/>
  <c r="AJ88" i="8"/>
  <c r="Z88" i="8"/>
  <c r="V88" i="8"/>
  <c r="T88" i="8"/>
  <c r="O53" i="8"/>
  <c r="W53" i="8"/>
  <c r="AE53" i="8"/>
  <c r="AM53" i="8"/>
  <c r="P53" i="8"/>
  <c r="X53" i="8"/>
  <c r="AF53" i="8"/>
  <c r="Q53" i="8"/>
  <c r="Y53" i="8"/>
  <c r="AG53" i="8"/>
  <c r="R53" i="8"/>
  <c r="Z53" i="8"/>
  <c r="AH53" i="8"/>
  <c r="K53" i="8"/>
  <c r="S53" i="8"/>
  <c r="AA53" i="8"/>
  <c r="AI53" i="8"/>
  <c r="L53" i="8"/>
  <c r="T53" i="8"/>
  <c r="AB53" i="8"/>
  <c r="AJ53" i="8"/>
  <c r="M53" i="8"/>
  <c r="U53" i="8"/>
  <c r="AC53" i="8"/>
  <c r="AK53" i="8"/>
  <c r="N53" i="8"/>
  <c r="V53" i="8"/>
  <c r="AD53" i="8"/>
  <c r="AL53" i="8"/>
  <c r="R67" i="8"/>
  <c r="Z67" i="8"/>
  <c r="AH67" i="8"/>
  <c r="AK67" i="8"/>
  <c r="S67" i="8"/>
  <c r="U67" i="8"/>
  <c r="Y67" i="8"/>
  <c r="K67" i="8"/>
  <c r="AC67" i="8"/>
  <c r="Q67" i="8"/>
  <c r="AG67" i="8"/>
  <c r="W67" i="8"/>
  <c r="J67" i="8"/>
  <c r="N67" i="8"/>
  <c r="L67" i="8"/>
  <c r="AL67" i="8"/>
  <c r="AB67" i="8"/>
  <c r="AJ67" i="8"/>
  <c r="AE67" i="8"/>
  <c r="AA67" i="8"/>
  <c r="AD67" i="8"/>
  <c r="V67" i="8"/>
  <c r="T67" i="8"/>
  <c r="X67" i="8"/>
  <c r="O67" i="8"/>
  <c r="AF67" i="8"/>
  <c r="AI67" i="8"/>
  <c r="AM67" i="8"/>
  <c r="P67" i="8"/>
  <c r="M67" i="8"/>
  <c r="AH74" i="8"/>
  <c r="R74" i="8"/>
  <c r="Z74" i="8"/>
  <c r="L74" i="8"/>
  <c r="X74" i="8"/>
  <c r="Y74" i="8"/>
  <c r="T74" i="8"/>
  <c r="P74" i="8"/>
  <c r="AF74" i="8"/>
  <c r="AM74" i="8"/>
  <c r="V74" i="8"/>
  <c r="AC74" i="8"/>
  <c r="S74" i="8"/>
  <c r="AK74" i="8"/>
  <c r="AA74" i="8"/>
  <c r="AG74" i="8"/>
  <c r="AD74" i="8"/>
  <c r="N74" i="8"/>
  <c r="U74" i="8"/>
  <c r="Q74" i="8"/>
  <c r="M74" i="8"/>
  <c r="K74" i="8"/>
  <c r="W74" i="8"/>
  <c r="AE74" i="8"/>
  <c r="AL74" i="8"/>
  <c r="O74" i="8"/>
  <c r="AJ74" i="8"/>
  <c r="AB74" i="8"/>
  <c r="AI74" i="8"/>
  <c r="AH60" i="8"/>
  <c r="Q60" i="8"/>
  <c r="R60" i="8"/>
  <c r="Y60" i="8"/>
  <c r="Z60" i="8"/>
  <c r="AG60" i="8"/>
  <c r="AI60" i="8"/>
  <c r="N60" i="8"/>
  <c r="M60" i="8"/>
  <c r="AB60" i="8"/>
  <c r="U60" i="8"/>
  <c r="AF60" i="8"/>
  <c r="AJ60" i="8"/>
  <c r="X60" i="8"/>
  <c r="V60" i="8"/>
  <c r="T60" i="8"/>
  <c r="AC60" i="8"/>
  <c r="AM60" i="8"/>
  <c r="S60" i="8"/>
  <c r="L60" i="8"/>
  <c r="AD60" i="8"/>
  <c r="K60" i="8"/>
  <c r="P60" i="8"/>
  <c r="AK60" i="8"/>
  <c r="AA60" i="8"/>
  <c r="W60" i="8"/>
  <c r="AE60" i="8"/>
  <c r="AL60" i="8"/>
  <c r="O60" i="8"/>
  <c r="Q177" i="5"/>
  <c r="R71" i="12" s="1"/>
  <c r="I177" i="5"/>
  <c r="O177" i="5"/>
  <c r="P71" i="12" s="1"/>
  <c r="P177" i="5"/>
  <c r="Q71" i="12" s="1"/>
  <c r="N177" i="5"/>
  <c r="O71" i="12" s="1"/>
  <c r="O65" i="12" s="1"/>
  <c r="O62" i="12" s="1"/>
  <c r="U177" i="5"/>
  <c r="V71" i="12" s="1"/>
  <c r="M177" i="5"/>
  <c r="N71" i="12" s="1"/>
  <c r="T177" i="5"/>
  <c r="U71" i="12" s="1"/>
  <c r="L177" i="5"/>
  <c r="M71" i="12" s="1"/>
  <c r="R177" i="5"/>
  <c r="S71" i="12" s="1"/>
  <c r="J177" i="5"/>
  <c r="K71" i="12" s="1"/>
  <c r="S177" i="5"/>
  <c r="T71" i="12" s="1"/>
  <c r="K177" i="5"/>
  <c r="L71" i="12" s="1"/>
  <c r="V173" i="5"/>
  <c r="W68" i="12" s="1"/>
  <c r="W65" i="12" s="1"/>
  <c r="W62" i="12" s="1"/>
  <c r="N173" i="5"/>
  <c r="O68" i="12" s="1"/>
  <c r="T173" i="5"/>
  <c r="U68" i="12" s="1"/>
  <c r="L173" i="5"/>
  <c r="M68" i="12" s="1"/>
  <c r="U173" i="5"/>
  <c r="V68" i="12" s="1"/>
  <c r="M173" i="5"/>
  <c r="N68" i="12" s="1"/>
  <c r="S173" i="5"/>
  <c r="T68" i="12" s="1"/>
  <c r="K173" i="5"/>
  <c r="L68" i="12" s="1"/>
  <c r="R173" i="5"/>
  <c r="S68" i="12" s="1"/>
  <c r="J173" i="5"/>
  <c r="K68" i="12" s="1"/>
  <c r="Q173" i="5"/>
  <c r="R68" i="12" s="1"/>
  <c r="I173" i="5"/>
  <c r="J68" i="12" s="1"/>
  <c r="W173" i="5"/>
  <c r="X68" i="12" s="1"/>
  <c r="X65" i="12" s="1"/>
  <c r="X62" i="12" s="1"/>
  <c r="O173" i="5"/>
  <c r="P68" i="12" s="1"/>
  <c r="X173" i="5"/>
  <c r="Y68" i="12" s="1"/>
  <c r="Y65" i="12" s="1"/>
  <c r="Y62" i="12" s="1"/>
  <c r="P173" i="5"/>
  <c r="Q68" i="12" s="1"/>
  <c r="G77" i="1"/>
  <c r="G36" i="8" s="1"/>
  <c r="K139" i="12"/>
  <c r="K130" i="12" s="1"/>
  <c r="L139" i="12"/>
  <c r="L130" i="12" s="1"/>
  <c r="M139" i="12"/>
  <c r="M130" i="12" s="1"/>
  <c r="N139" i="12"/>
  <c r="N130" i="12" s="1"/>
  <c r="O139" i="12"/>
  <c r="O130" i="12" s="1"/>
  <c r="P139" i="12"/>
  <c r="P130" i="12" s="1"/>
  <c r="Q139" i="12"/>
  <c r="Q130" i="12" s="1"/>
  <c r="R139" i="12"/>
  <c r="R130" i="12" s="1"/>
  <c r="S139" i="12"/>
  <c r="S130" i="12" s="1"/>
  <c r="U139" i="12"/>
  <c r="U130" i="12" s="1"/>
  <c r="J139" i="12"/>
  <c r="AM139" i="12"/>
  <c r="AM130" i="12" s="1"/>
  <c r="AL139" i="12"/>
  <c r="AL130" i="12" s="1"/>
  <c r="AK139" i="12"/>
  <c r="AK130" i="12" s="1"/>
  <c r="AJ139" i="12"/>
  <c r="AJ130" i="12" s="1"/>
  <c r="AI139" i="12"/>
  <c r="AI130" i="12" s="1"/>
  <c r="AH139" i="12"/>
  <c r="AH130" i="12" s="1"/>
  <c r="AG139" i="12"/>
  <c r="AG130" i="12" s="1"/>
  <c r="AF139" i="12"/>
  <c r="AF130" i="12" s="1"/>
  <c r="AE139" i="12"/>
  <c r="AE130" i="12" s="1"/>
  <c r="AD139" i="12"/>
  <c r="AD130" i="12" s="1"/>
  <c r="AC139" i="12"/>
  <c r="AC130" i="12" s="1"/>
  <c r="AB139" i="12"/>
  <c r="AB130" i="12" s="1"/>
  <c r="AA139" i="12"/>
  <c r="AA130" i="12" s="1"/>
  <c r="Z139" i="12"/>
  <c r="Z130" i="12" s="1"/>
  <c r="Y139" i="12"/>
  <c r="Y130" i="12" s="1"/>
  <c r="X139" i="12"/>
  <c r="X130" i="12" s="1"/>
  <c r="W139" i="12"/>
  <c r="W130" i="12" s="1"/>
  <c r="U65" i="12" l="1"/>
  <c r="U62" i="12" s="1"/>
  <c r="AJ36" i="8"/>
  <c r="J36" i="8"/>
  <c r="N36" i="8"/>
  <c r="Y36" i="8"/>
  <c r="U36" i="8"/>
  <c r="O36" i="8"/>
  <c r="W36" i="8"/>
  <c r="AE36" i="8"/>
  <c r="AG36" i="8"/>
  <c r="Q36" i="8"/>
  <c r="AK36" i="8"/>
  <c r="AF36" i="8"/>
  <c r="X36" i="8"/>
  <c r="V36" i="8"/>
  <c r="AD36" i="8"/>
  <c r="L36" i="8"/>
  <c r="AA36" i="8"/>
  <c r="S36" i="8"/>
  <c r="T36" i="8"/>
  <c r="AC36" i="8"/>
  <c r="AI36" i="8"/>
  <c r="P36" i="8"/>
  <c r="AB36" i="8"/>
  <c r="M36" i="8"/>
  <c r="R36" i="8"/>
  <c r="AL36" i="8"/>
  <c r="Z36" i="8"/>
  <c r="AH36" i="8"/>
  <c r="K36" i="8"/>
  <c r="Q65" i="12"/>
  <c r="Q62" i="12" s="1"/>
  <c r="AM36" i="8"/>
  <c r="S65" i="12"/>
  <c r="S62" i="12" s="1"/>
  <c r="J71" i="12"/>
  <c r="J65" i="12" s="1"/>
  <c r="J62" i="12" s="1"/>
  <c r="AO177" i="5"/>
  <c r="AN177" i="5"/>
  <c r="AM177" i="5"/>
  <c r="AO169" i="5"/>
  <c r="AN169" i="5"/>
  <c r="AM169" i="5"/>
  <c r="V65" i="12"/>
  <c r="V62" i="12" s="1"/>
  <c r="L65" i="12"/>
  <c r="L62" i="12" s="1"/>
  <c r="R65" i="12"/>
  <c r="R62" i="12" s="1"/>
  <c r="K65" i="12"/>
  <c r="K62" i="12" s="1"/>
  <c r="N65" i="12"/>
  <c r="N62" i="12" s="1"/>
  <c r="P65" i="12"/>
  <c r="P62" i="12" s="1"/>
  <c r="M65" i="12"/>
  <c r="M62" i="12" s="1"/>
  <c r="T65" i="12"/>
  <c r="T62" i="12" s="1"/>
  <c r="AN173" i="5"/>
  <c r="AO173" i="5"/>
  <c r="AM173" i="5"/>
  <c r="J38" i="12"/>
  <c r="K131" i="1" l="1"/>
  <c r="L131" i="1"/>
  <c r="J131" i="1"/>
  <c r="I221" i="5"/>
  <c r="I227" i="5"/>
  <c r="J109" i="12" s="1"/>
  <c r="J106" i="12" l="1"/>
  <c r="J103" i="12" s="1"/>
  <c r="C126" i="11"/>
  <c r="U183" i="5"/>
  <c r="E18" i="3" l="1"/>
  <c r="E15" i="3"/>
  <c r="D12" i="3"/>
  <c r="C9" i="3"/>
  <c r="C9" i="7" s="1"/>
  <c r="B8" i="3"/>
  <c r="B8" i="7" s="1"/>
  <c r="J56" i="5" l="1"/>
  <c r="K56" i="5"/>
  <c r="L56" i="5"/>
  <c r="M56" i="5"/>
  <c r="N56" i="5"/>
  <c r="O56" i="5"/>
  <c r="P56" i="5"/>
  <c r="Q56" i="5"/>
  <c r="R56" i="5"/>
  <c r="S56" i="5"/>
  <c r="T56" i="5"/>
  <c r="U56" i="5"/>
  <c r="I64" i="5"/>
  <c r="J15" i="9" s="1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O56" i="5" l="1"/>
  <c r="AN56" i="5"/>
  <c r="AM56" i="5"/>
  <c r="C54" i="11" l="1"/>
  <c r="V139" i="5" l="1"/>
  <c r="W112" i="9" s="1"/>
  <c r="W139" i="5"/>
  <c r="X112" i="9" s="1"/>
  <c r="X139" i="5"/>
  <c r="Y112" i="9" s="1"/>
  <c r="Y139" i="5"/>
  <c r="Z112" i="9" s="1"/>
  <c r="Z139" i="5"/>
  <c r="AA112" i="9" s="1"/>
  <c r="AA139" i="5"/>
  <c r="AB112" i="9" s="1"/>
  <c r="AB139" i="5"/>
  <c r="AC112" i="9" s="1"/>
  <c r="AC139" i="5"/>
  <c r="AD112" i="9" s="1"/>
  <c r="AD139" i="5"/>
  <c r="AE112" i="9" s="1"/>
  <c r="AE139" i="5"/>
  <c r="AF112" i="9" s="1"/>
  <c r="AF139" i="5"/>
  <c r="AG112" i="9" s="1"/>
  <c r="AG139" i="5"/>
  <c r="AH112" i="9" s="1"/>
  <c r="AH139" i="5"/>
  <c r="AI112" i="9" s="1"/>
  <c r="AI139" i="5"/>
  <c r="AJ112" i="9" s="1"/>
  <c r="AJ139" i="5"/>
  <c r="AK112" i="9" s="1"/>
  <c r="AK139" i="5"/>
  <c r="AL112" i="9" s="1"/>
  <c r="AL139" i="5"/>
  <c r="AM112" i="9" s="1"/>
  <c r="I139" i="5"/>
  <c r="AO134" i="5"/>
  <c r="AN134" i="5"/>
  <c r="I135" i="5" s="1"/>
  <c r="AM134" i="5"/>
  <c r="AO130" i="5"/>
  <c r="AN130" i="5"/>
  <c r="I131" i="5" s="1"/>
  <c r="J106" i="9" s="1"/>
  <c r="AM130" i="5"/>
  <c r="J133" i="12"/>
  <c r="J130" i="12" s="1"/>
  <c r="H125" i="8"/>
  <c r="H118" i="8"/>
  <c r="H111" i="8"/>
  <c r="H104" i="8"/>
  <c r="G122" i="8"/>
  <c r="G115" i="8"/>
  <c r="G108" i="8"/>
  <c r="G101" i="8"/>
  <c r="J158" i="1"/>
  <c r="K158" i="1"/>
  <c r="L158" i="1"/>
  <c r="E159" i="1"/>
  <c r="E109" i="9" s="1"/>
  <c r="J159" i="1"/>
  <c r="K159" i="1"/>
  <c r="L159" i="1"/>
  <c r="J160" i="1"/>
  <c r="K160" i="1"/>
  <c r="L160" i="1"/>
  <c r="X123" i="8" l="1"/>
  <c r="J123" i="8"/>
  <c r="Y123" i="8"/>
  <c r="Z123" i="8"/>
  <c r="K123" i="8"/>
  <c r="AA123" i="8"/>
  <c r="L123" i="8"/>
  <c r="AB123" i="8"/>
  <c r="O123" i="8"/>
  <c r="AE123" i="8"/>
  <c r="P123" i="8"/>
  <c r="AF123" i="8"/>
  <c r="Q123" i="8"/>
  <c r="AG123" i="8"/>
  <c r="AH123" i="8"/>
  <c r="AI123" i="8"/>
  <c r="AJ123" i="8"/>
  <c r="AM123" i="8"/>
  <c r="S123" i="8"/>
  <c r="U123" i="8"/>
  <c r="M123" i="8"/>
  <c r="AK123" i="8"/>
  <c r="AL123" i="8"/>
  <c r="N123" i="8"/>
  <c r="R123" i="8"/>
  <c r="T123" i="8"/>
  <c r="V123" i="8"/>
  <c r="W123" i="8"/>
  <c r="AC123" i="8"/>
  <c r="AD123" i="8"/>
  <c r="Z116" i="8"/>
  <c r="K116" i="8"/>
  <c r="AA116" i="8"/>
  <c r="L116" i="8"/>
  <c r="AB116" i="8"/>
  <c r="M116" i="8"/>
  <c r="AC116" i="8"/>
  <c r="N116" i="8"/>
  <c r="AD116" i="8"/>
  <c r="Q116" i="8"/>
  <c r="AG116" i="8"/>
  <c r="R116" i="8"/>
  <c r="AH116" i="8"/>
  <c r="S116" i="8"/>
  <c r="AI116" i="8"/>
  <c r="AJ116" i="8"/>
  <c r="AL116" i="8"/>
  <c r="AM116" i="8"/>
  <c r="J116" i="8"/>
  <c r="AK116" i="8"/>
  <c r="U116" i="8"/>
  <c r="O116" i="8"/>
  <c r="P116" i="8"/>
  <c r="T116" i="8"/>
  <c r="V116" i="8"/>
  <c r="W116" i="8"/>
  <c r="X116" i="8"/>
  <c r="Y116" i="8"/>
  <c r="AF116" i="8"/>
  <c r="AE116" i="8"/>
  <c r="L109" i="8"/>
  <c r="AB109" i="8"/>
  <c r="M109" i="8"/>
  <c r="AC109" i="8"/>
  <c r="N109" i="8"/>
  <c r="AD109" i="8"/>
  <c r="O109" i="8"/>
  <c r="AE109" i="8"/>
  <c r="P109" i="8"/>
  <c r="AF109" i="8"/>
  <c r="S109" i="8"/>
  <c r="AI109" i="8"/>
  <c r="T109" i="8"/>
  <c r="AJ109" i="8"/>
  <c r="AH109" i="8"/>
  <c r="AK109" i="8"/>
  <c r="AL109" i="8"/>
  <c r="AM109" i="8"/>
  <c r="Q109" i="8"/>
  <c r="J109" i="8"/>
  <c r="R109" i="8"/>
  <c r="U109" i="8"/>
  <c r="W109" i="8"/>
  <c r="X109" i="8"/>
  <c r="K109" i="8"/>
  <c r="V109" i="8"/>
  <c r="Y109" i="8"/>
  <c r="Z109" i="8"/>
  <c r="AA109" i="8"/>
  <c r="AG109" i="8"/>
  <c r="AG102" i="8"/>
  <c r="K102" i="8"/>
  <c r="Y102" i="8"/>
  <c r="U102" i="8"/>
  <c r="Q102" i="8"/>
  <c r="Z102" i="8"/>
  <c r="AF102" i="8"/>
  <c r="J102" i="8"/>
  <c r="AJ102" i="8"/>
  <c r="P102" i="8"/>
  <c r="X102" i="8"/>
  <c r="T102" i="8"/>
  <c r="AE102" i="8"/>
  <c r="O102" i="8"/>
  <c r="AI102" i="8"/>
  <c r="AD102" i="8"/>
  <c r="AM102" i="8"/>
  <c r="S102" i="8"/>
  <c r="N102" i="8"/>
  <c r="W102" i="8"/>
  <c r="AC102" i="8"/>
  <c r="M102" i="8"/>
  <c r="AH102" i="8"/>
  <c r="AB102" i="8"/>
  <c r="R102" i="8"/>
  <c r="L102" i="8"/>
  <c r="AL102" i="8"/>
  <c r="V102" i="8"/>
  <c r="AA102" i="8"/>
  <c r="AK102" i="8"/>
  <c r="P135" i="5"/>
  <c r="Q109" i="9" s="1"/>
  <c r="V135" i="5"/>
  <c r="W109" i="9" s="1"/>
  <c r="AK135" i="5"/>
  <c r="AL109" i="9" s="1"/>
  <c r="AC135" i="5"/>
  <c r="AD109" i="9" s="1"/>
  <c r="U135" i="5"/>
  <c r="V109" i="9" s="1"/>
  <c r="AJ135" i="5"/>
  <c r="AK109" i="9" s="1"/>
  <c r="AB135" i="5"/>
  <c r="AC109" i="9" s="1"/>
  <c r="T135" i="5"/>
  <c r="U109" i="9" s="1"/>
  <c r="AL135" i="5"/>
  <c r="AM109" i="9" s="1"/>
  <c r="AD135" i="5"/>
  <c r="AE109" i="9" s="1"/>
  <c r="AI135" i="5"/>
  <c r="AJ109" i="9" s="1"/>
  <c r="AA135" i="5"/>
  <c r="AB109" i="9" s="1"/>
  <c r="S135" i="5"/>
  <c r="T109" i="9" s="1"/>
  <c r="AH135" i="5"/>
  <c r="AI109" i="9" s="1"/>
  <c r="Z135" i="5"/>
  <c r="AA109" i="9" s="1"/>
  <c r="R135" i="5"/>
  <c r="S109" i="9" s="1"/>
  <c r="X135" i="5"/>
  <c r="Y109" i="9" s="1"/>
  <c r="AG135" i="5"/>
  <c r="AH109" i="9" s="1"/>
  <c r="Y135" i="5"/>
  <c r="Z109" i="9" s="1"/>
  <c r="Q135" i="5"/>
  <c r="R109" i="9" s="1"/>
  <c r="AF135" i="5"/>
  <c r="AG109" i="9" s="1"/>
  <c r="AE135" i="5"/>
  <c r="AF109" i="9" s="1"/>
  <c r="W135" i="5"/>
  <c r="X109" i="9" s="1"/>
  <c r="AL131" i="5"/>
  <c r="AM106" i="9" s="1"/>
  <c r="AM103" i="9" s="1"/>
  <c r="AD131" i="5"/>
  <c r="AE106" i="9" s="1"/>
  <c r="V131" i="5"/>
  <c r="W106" i="9" s="1"/>
  <c r="AK131" i="5"/>
  <c r="AL106" i="9" s="1"/>
  <c r="AC131" i="5"/>
  <c r="AD106" i="9" s="1"/>
  <c r="U131" i="5"/>
  <c r="V106" i="9" s="1"/>
  <c r="AJ131" i="5"/>
  <c r="AK106" i="9" s="1"/>
  <c r="AK103" i="9" s="1"/>
  <c r="AB131" i="5"/>
  <c r="AC106" i="9" s="1"/>
  <c r="AC103" i="9" s="1"/>
  <c r="T131" i="5"/>
  <c r="U106" i="9" s="1"/>
  <c r="AH131" i="5"/>
  <c r="AI106" i="9" s="1"/>
  <c r="Z131" i="5"/>
  <c r="AA106" i="9" s="1"/>
  <c r="R131" i="5"/>
  <c r="S106" i="9" s="1"/>
  <c r="AG131" i="5"/>
  <c r="AH106" i="9" s="1"/>
  <c r="Y131" i="5"/>
  <c r="Z106" i="9" s="1"/>
  <c r="Z103" i="9" s="1"/>
  <c r="Q131" i="5"/>
  <c r="R106" i="9" s="1"/>
  <c r="AI131" i="5"/>
  <c r="AJ106" i="9" s="1"/>
  <c r="AJ103" i="9" s="1"/>
  <c r="AA131" i="5"/>
  <c r="AB106" i="9" s="1"/>
  <c r="AB103" i="9" s="1"/>
  <c r="S131" i="5"/>
  <c r="T106" i="9" s="1"/>
  <c r="AF131" i="5"/>
  <c r="AG106" i="9" s="1"/>
  <c r="AG103" i="9" s="1"/>
  <c r="X131" i="5"/>
  <c r="Y106" i="9" s="1"/>
  <c r="P131" i="5"/>
  <c r="Q106" i="9" s="1"/>
  <c r="AE131" i="5"/>
  <c r="AF106" i="9" s="1"/>
  <c r="AF103" i="9" s="1"/>
  <c r="W131" i="5"/>
  <c r="X106" i="9" s="1"/>
  <c r="O135" i="5"/>
  <c r="P109" i="9" s="1"/>
  <c r="N135" i="5"/>
  <c r="O109" i="9" s="1"/>
  <c r="M135" i="5"/>
  <c r="N109" i="9" s="1"/>
  <c r="K135" i="5"/>
  <c r="L109" i="9" s="1"/>
  <c r="L135" i="5"/>
  <c r="M109" i="9" s="1"/>
  <c r="O131" i="5"/>
  <c r="P106" i="9" s="1"/>
  <c r="N131" i="5"/>
  <c r="O106" i="9" s="1"/>
  <c r="M131" i="5"/>
  <c r="N106" i="9" s="1"/>
  <c r="L131" i="5"/>
  <c r="M106" i="9" s="1"/>
  <c r="K131" i="5"/>
  <c r="L106" i="9" s="1"/>
  <c r="Y103" i="9"/>
  <c r="J109" i="9"/>
  <c r="AE103" i="9"/>
  <c r="W103" i="9"/>
  <c r="AL103" i="9"/>
  <c r="AD103" i="9"/>
  <c r="AI103" i="9"/>
  <c r="AH103" i="9"/>
  <c r="Q112" i="9"/>
  <c r="Q103" i="9" s="1"/>
  <c r="L104" i="8"/>
  <c r="L101" i="8" s="1"/>
  <c r="T104" i="8"/>
  <c r="T101" i="8" s="1"/>
  <c r="AB104" i="8"/>
  <c r="AB101" i="8" s="1"/>
  <c r="AJ104" i="8"/>
  <c r="AJ101" i="8" s="1"/>
  <c r="M104" i="8"/>
  <c r="M101" i="8" s="1"/>
  <c r="AC104" i="8"/>
  <c r="AC101" i="8" s="1"/>
  <c r="AE104" i="8"/>
  <c r="AE101" i="8" s="1"/>
  <c r="U104" i="8"/>
  <c r="U101" i="8" s="1"/>
  <c r="AK104" i="8"/>
  <c r="AK101" i="8" s="1"/>
  <c r="W104" i="8"/>
  <c r="W101" i="8" s="1"/>
  <c r="N104" i="8"/>
  <c r="N101" i="8" s="1"/>
  <c r="V104" i="8"/>
  <c r="V101" i="8" s="1"/>
  <c r="AD104" i="8"/>
  <c r="AD101" i="8" s="1"/>
  <c r="AL104" i="8"/>
  <c r="AL101" i="8" s="1"/>
  <c r="O104" i="8"/>
  <c r="O101" i="8" s="1"/>
  <c r="AF104" i="8"/>
  <c r="AF101" i="8" s="1"/>
  <c r="Q104" i="8"/>
  <c r="Q101" i="8" s="1"/>
  <c r="AG104" i="8"/>
  <c r="AG101" i="8" s="1"/>
  <c r="R104" i="8"/>
  <c r="R101" i="8" s="1"/>
  <c r="AH104" i="8"/>
  <c r="AH101" i="8" s="1"/>
  <c r="S104" i="8"/>
  <c r="S101" i="8" s="1"/>
  <c r="AM104" i="8"/>
  <c r="AM101" i="8" s="1"/>
  <c r="AI104" i="8"/>
  <c r="AI101" i="8" s="1"/>
  <c r="X104" i="8"/>
  <c r="X101" i="8" s="1"/>
  <c r="Y104" i="8"/>
  <c r="Y101" i="8" s="1"/>
  <c r="Z104" i="8"/>
  <c r="Z101" i="8" s="1"/>
  <c r="AA104" i="8"/>
  <c r="AA101" i="8" s="1"/>
  <c r="K104" i="8"/>
  <c r="K101" i="8" s="1"/>
  <c r="P104" i="8"/>
  <c r="P101" i="8" s="1"/>
  <c r="J104" i="8"/>
  <c r="J101" i="8" s="1"/>
  <c r="M111" i="8"/>
  <c r="M108" i="8" s="1"/>
  <c r="U111" i="8"/>
  <c r="U108" i="8" s="1"/>
  <c r="AC111" i="8"/>
  <c r="AC108" i="8" s="1"/>
  <c r="AK111" i="8"/>
  <c r="AK108" i="8" s="1"/>
  <c r="N111" i="8"/>
  <c r="N108" i="8" s="1"/>
  <c r="AD111" i="8"/>
  <c r="AD108" i="8" s="1"/>
  <c r="AL111" i="8"/>
  <c r="AL108" i="8" s="1"/>
  <c r="X111" i="8"/>
  <c r="X108" i="8" s="1"/>
  <c r="V111" i="8"/>
  <c r="V108" i="8" s="1"/>
  <c r="P111" i="8"/>
  <c r="P108" i="8" s="1"/>
  <c r="O111" i="8"/>
  <c r="O108" i="8" s="1"/>
  <c r="W111" i="8"/>
  <c r="W108" i="8" s="1"/>
  <c r="AE111" i="8"/>
  <c r="AE108" i="8" s="1"/>
  <c r="AM111" i="8"/>
  <c r="AM108" i="8" s="1"/>
  <c r="J111" i="8"/>
  <c r="J108" i="8" s="1"/>
  <c r="AF111" i="8"/>
  <c r="AF108" i="8" s="1"/>
  <c r="Z111" i="8"/>
  <c r="Z108" i="8" s="1"/>
  <c r="K111" i="8"/>
  <c r="K108" i="8" s="1"/>
  <c r="AA111" i="8"/>
  <c r="AA108" i="8" s="1"/>
  <c r="L111" i="8"/>
  <c r="L108" i="8" s="1"/>
  <c r="AG111" i="8"/>
  <c r="AG108" i="8" s="1"/>
  <c r="AB111" i="8"/>
  <c r="AB108" i="8" s="1"/>
  <c r="Q111" i="8"/>
  <c r="Q108" i="8" s="1"/>
  <c r="AH111" i="8"/>
  <c r="AH108" i="8" s="1"/>
  <c r="S111" i="8"/>
  <c r="S108" i="8" s="1"/>
  <c r="AI111" i="8"/>
  <c r="AI108" i="8" s="1"/>
  <c r="T111" i="8"/>
  <c r="T108" i="8" s="1"/>
  <c r="Y111" i="8"/>
  <c r="Y108" i="8" s="1"/>
  <c r="AJ111" i="8"/>
  <c r="AJ108" i="8" s="1"/>
  <c r="R111" i="8"/>
  <c r="R108" i="8" s="1"/>
  <c r="L118" i="8"/>
  <c r="L115" i="8" s="1"/>
  <c r="T118" i="8"/>
  <c r="T115" i="8" s="1"/>
  <c r="AB118" i="8"/>
  <c r="AB115" i="8" s="1"/>
  <c r="AJ118" i="8"/>
  <c r="AJ115" i="8" s="1"/>
  <c r="O118" i="8"/>
  <c r="O115" i="8" s="1"/>
  <c r="X118" i="8"/>
  <c r="X115" i="8" s="1"/>
  <c r="AG118" i="8"/>
  <c r="AG115" i="8" s="1"/>
  <c r="P118" i="8"/>
  <c r="P115" i="8" s="1"/>
  <c r="Y118" i="8"/>
  <c r="Y115" i="8" s="1"/>
  <c r="AA118" i="8"/>
  <c r="AA115" i="8" s="1"/>
  <c r="AH118" i="8"/>
  <c r="AH115" i="8" s="1"/>
  <c r="Q118" i="8"/>
  <c r="Q115" i="8" s="1"/>
  <c r="Z118" i="8"/>
  <c r="Z115" i="8" s="1"/>
  <c r="AI118" i="8"/>
  <c r="AI115" i="8" s="1"/>
  <c r="AK118" i="8"/>
  <c r="AK115" i="8" s="1"/>
  <c r="R118" i="8"/>
  <c r="R115" i="8" s="1"/>
  <c r="U118" i="8"/>
  <c r="U115" i="8" s="1"/>
  <c r="AM118" i="8"/>
  <c r="AM115" i="8" s="1"/>
  <c r="V118" i="8"/>
  <c r="V115" i="8" s="1"/>
  <c r="J118" i="8"/>
  <c r="J115" i="8" s="1"/>
  <c r="W118" i="8"/>
  <c r="W115" i="8" s="1"/>
  <c r="AC118" i="8"/>
  <c r="AC115" i="8" s="1"/>
  <c r="AD118" i="8"/>
  <c r="AD115" i="8" s="1"/>
  <c r="M118" i="8"/>
  <c r="M115" i="8" s="1"/>
  <c r="AE118" i="8"/>
  <c r="AE115" i="8" s="1"/>
  <c r="N118" i="8"/>
  <c r="N115" i="8" s="1"/>
  <c r="AF118" i="8"/>
  <c r="AF115" i="8" s="1"/>
  <c r="S118" i="8"/>
  <c r="S115" i="8" s="1"/>
  <c r="AL118" i="8"/>
  <c r="AL115" i="8" s="1"/>
  <c r="K118" i="8"/>
  <c r="K115" i="8" s="1"/>
  <c r="J112" i="9"/>
  <c r="K125" i="8"/>
  <c r="K122" i="8" s="1"/>
  <c r="S125" i="8"/>
  <c r="S122" i="8" s="1"/>
  <c r="AA125" i="8"/>
  <c r="AA122" i="8" s="1"/>
  <c r="AI125" i="8"/>
  <c r="AI122" i="8" s="1"/>
  <c r="N125" i="8"/>
  <c r="N122" i="8" s="1"/>
  <c r="W125" i="8"/>
  <c r="W122" i="8" s="1"/>
  <c r="AF125" i="8"/>
  <c r="AF122" i="8" s="1"/>
  <c r="X125" i="8"/>
  <c r="X122" i="8" s="1"/>
  <c r="Q125" i="8"/>
  <c r="Q122" i="8" s="1"/>
  <c r="O125" i="8"/>
  <c r="O122" i="8" s="1"/>
  <c r="AG125" i="8"/>
  <c r="AG122" i="8" s="1"/>
  <c r="AJ125" i="8"/>
  <c r="AJ122" i="8" s="1"/>
  <c r="P125" i="8"/>
  <c r="P122" i="8" s="1"/>
  <c r="Y125" i="8"/>
  <c r="Y122" i="8" s="1"/>
  <c r="AH125" i="8"/>
  <c r="AH122" i="8" s="1"/>
  <c r="Z125" i="8"/>
  <c r="Z122" i="8" s="1"/>
  <c r="AC125" i="8"/>
  <c r="AC122" i="8" s="1"/>
  <c r="L125" i="8"/>
  <c r="L122" i="8" s="1"/>
  <c r="AD125" i="8"/>
  <c r="AD122" i="8" s="1"/>
  <c r="AE125" i="8"/>
  <c r="AE122" i="8" s="1"/>
  <c r="AK125" i="8"/>
  <c r="AK122" i="8" s="1"/>
  <c r="M125" i="8"/>
  <c r="M122" i="8" s="1"/>
  <c r="R125" i="8"/>
  <c r="R122" i="8" s="1"/>
  <c r="T125" i="8"/>
  <c r="T122" i="8" s="1"/>
  <c r="AL125" i="8"/>
  <c r="AL122" i="8" s="1"/>
  <c r="U125" i="8"/>
  <c r="U122" i="8" s="1"/>
  <c r="AM125" i="8"/>
  <c r="AM122" i="8" s="1"/>
  <c r="J125" i="8"/>
  <c r="J122" i="8" s="1"/>
  <c r="V125" i="8"/>
  <c r="V122" i="8" s="1"/>
  <c r="AB125" i="8"/>
  <c r="AB122" i="8" s="1"/>
  <c r="J12" i="8"/>
  <c r="H41" i="7"/>
  <c r="J135" i="5"/>
  <c r="K109" i="9" s="1"/>
  <c r="J81" i="8"/>
  <c r="L46" i="8"/>
  <c r="Y46" i="8"/>
  <c r="AK46" i="8"/>
  <c r="M46" i="8"/>
  <c r="AA46" i="8"/>
  <c r="AM46" i="8"/>
  <c r="AJ46" i="8"/>
  <c r="O46" i="8"/>
  <c r="AB46" i="8"/>
  <c r="J46" i="8"/>
  <c r="Q46" i="8"/>
  <c r="AC46" i="8"/>
  <c r="T46" i="8"/>
  <c r="K46" i="8"/>
  <c r="S46" i="8"/>
  <c r="AE46" i="8"/>
  <c r="AG46" i="8"/>
  <c r="W46" i="8"/>
  <c r="U46" i="8"/>
  <c r="U37" i="8" s="1"/>
  <c r="AI46" i="8"/>
  <c r="AF46" i="8"/>
  <c r="X46" i="8"/>
  <c r="AH46" i="8"/>
  <c r="P46" i="8"/>
  <c r="Z46" i="8"/>
  <c r="AL46" i="8"/>
  <c r="R46" i="8"/>
  <c r="AD46" i="8"/>
  <c r="V46" i="8"/>
  <c r="N46" i="8"/>
  <c r="J53" i="8"/>
  <c r="J74" i="8"/>
  <c r="J60" i="8"/>
  <c r="J131" i="5"/>
  <c r="K106" i="9" s="1"/>
  <c r="G51" i="7"/>
  <c r="N139" i="5"/>
  <c r="O112" i="9" s="1"/>
  <c r="O139" i="5"/>
  <c r="P112" i="9" s="1"/>
  <c r="U139" i="5"/>
  <c r="V112" i="9" s="1"/>
  <c r="V103" i="9" s="1"/>
  <c r="M139" i="5"/>
  <c r="N112" i="9" s="1"/>
  <c r="T139" i="5"/>
  <c r="U112" i="9" s="1"/>
  <c r="L139" i="5"/>
  <c r="M112" i="9" s="1"/>
  <c r="S139" i="5"/>
  <c r="T112" i="9" s="1"/>
  <c r="T103" i="9" s="1"/>
  <c r="K139" i="5"/>
  <c r="L112" i="9" s="1"/>
  <c r="R139" i="5"/>
  <c r="S112" i="9" s="1"/>
  <c r="J139" i="5"/>
  <c r="K112" i="9" s="1"/>
  <c r="Q139" i="5"/>
  <c r="R112" i="9" s="1"/>
  <c r="R103" i="9" s="1"/>
  <c r="X103" i="9" l="1"/>
  <c r="AA103" i="9"/>
  <c r="S103" i="9"/>
  <c r="U103" i="9"/>
  <c r="L103" i="9"/>
  <c r="M103" i="9"/>
  <c r="O103" i="9"/>
  <c r="N103" i="9"/>
  <c r="P103" i="9"/>
  <c r="AN135" i="5"/>
  <c r="AO135" i="5"/>
  <c r="AM139" i="5"/>
  <c r="AN139" i="5"/>
  <c r="AO139" i="5"/>
  <c r="K103" i="9"/>
  <c r="AM135" i="5"/>
  <c r="J103" i="9"/>
  <c r="T28" i="7"/>
  <c r="AG28" i="7"/>
  <c r="N28" i="7"/>
  <c r="AD28" i="7"/>
  <c r="Q37" i="8"/>
  <c r="N29" i="7" s="1"/>
  <c r="AK37" i="8"/>
  <c r="AH29" i="7" s="1"/>
  <c r="W28" i="7"/>
  <c r="AJ28" i="7"/>
  <c r="S28" i="7"/>
  <c r="AE28" i="7"/>
  <c r="R28" i="7"/>
  <c r="P28" i="7"/>
  <c r="V28" i="7"/>
  <c r="AB28" i="7"/>
  <c r="Z28" i="7"/>
  <c r="M28" i="7"/>
  <c r="K28" i="7"/>
  <c r="AL37" i="8"/>
  <c r="AI29" i="7" s="1"/>
  <c r="W37" i="8"/>
  <c r="T29" i="7" s="1"/>
  <c r="Y37" i="8"/>
  <c r="V29" i="7" s="1"/>
  <c r="Z37" i="8"/>
  <c r="W29" i="7" s="1"/>
  <c r="AG37" i="8"/>
  <c r="AD29" i="7" s="1"/>
  <c r="AB37" i="8"/>
  <c r="Y29" i="7" s="1"/>
  <c r="L37" i="8"/>
  <c r="I29" i="7" s="1"/>
  <c r="P37" i="8"/>
  <c r="M29" i="7" s="1"/>
  <c r="AE37" i="8"/>
  <c r="AB29" i="7" s="1"/>
  <c r="O37" i="8"/>
  <c r="L29" i="7" s="1"/>
  <c r="AH37" i="8"/>
  <c r="AE29" i="7" s="1"/>
  <c r="S37" i="8"/>
  <c r="P29" i="7" s="1"/>
  <c r="AJ37" i="8"/>
  <c r="AG29" i="7" s="1"/>
  <c r="N37" i="8"/>
  <c r="K29" i="7" s="1"/>
  <c r="X37" i="8"/>
  <c r="U29" i="7" s="1"/>
  <c r="K37" i="8"/>
  <c r="H29" i="7" s="1"/>
  <c r="AM37" i="8"/>
  <c r="AJ29" i="7" s="1"/>
  <c r="R37" i="8"/>
  <c r="O29" i="7" s="1"/>
  <c r="V37" i="8"/>
  <c r="S29" i="7" s="1"/>
  <c r="AF37" i="8"/>
  <c r="AC29" i="7" s="1"/>
  <c r="T37" i="8"/>
  <c r="Q29" i="7" s="1"/>
  <c r="AA37" i="8"/>
  <c r="X29" i="7" s="1"/>
  <c r="AD37" i="8"/>
  <c r="AA29" i="7" s="1"/>
  <c r="AI37" i="8"/>
  <c r="AF29" i="7" s="1"/>
  <c r="AC37" i="8"/>
  <c r="Z29" i="7" s="1"/>
  <c r="M37" i="8"/>
  <c r="J29" i="7" s="1"/>
  <c r="I54" i="7"/>
  <c r="AG54" i="7"/>
  <c r="X54" i="7"/>
  <c r="AA54" i="7"/>
  <c r="M54" i="7"/>
  <c r="AD54" i="7"/>
  <c r="AJ54" i="7"/>
  <c r="AH54" i="7"/>
  <c r="P54" i="7"/>
  <c r="S54" i="7"/>
  <c r="V54" i="7"/>
  <c r="AB54" i="7"/>
  <c r="H54" i="7"/>
  <c r="R54" i="7"/>
  <c r="AE54" i="7"/>
  <c r="J101" i="12"/>
  <c r="G55" i="7" s="1"/>
  <c r="L54" i="7"/>
  <c r="J54" i="7"/>
  <c r="U54" i="7"/>
  <c r="Y54" i="7"/>
  <c r="O54" i="7"/>
  <c r="AI28" i="7"/>
  <c r="J10" i="8"/>
  <c r="AH99" i="8"/>
  <c r="AE32" i="7" s="1"/>
  <c r="AG99" i="8"/>
  <c r="AD32" i="7" s="1"/>
  <c r="L28" i="7"/>
  <c r="X28" i="7"/>
  <c r="Y28" i="7"/>
  <c r="I26" i="7"/>
  <c r="U28" i="7"/>
  <c r="O28" i="7"/>
  <c r="AH28" i="7"/>
  <c r="Q28" i="7"/>
  <c r="V99" i="8"/>
  <c r="S32" i="7" s="1"/>
  <c r="AC28" i="7"/>
  <c r="AA28" i="7"/>
  <c r="I28" i="7"/>
  <c r="H28" i="7"/>
  <c r="AF28" i="7"/>
  <c r="J28" i="7"/>
  <c r="M99" i="8"/>
  <c r="J32" i="7" s="1"/>
  <c r="AC25" i="7"/>
  <c r="AH25" i="7"/>
  <c r="V25" i="7"/>
  <c r="AL99" i="8"/>
  <c r="AI32" i="7" s="1"/>
  <c r="K99" i="8"/>
  <c r="H32" i="7" s="1"/>
  <c r="AK99" i="8"/>
  <c r="AH32" i="7" s="1"/>
  <c r="AI99" i="8"/>
  <c r="AF32" i="7" s="1"/>
  <c r="X99" i="8"/>
  <c r="U32" i="7" s="1"/>
  <c r="AJ26" i="7"/>
  <c r="P25" i="7"/>
  <c r="AE25" i="7"/>
  <c r="L26" i="7"/>
  <c r="S25" i="7"/>
  <c r="Z25" i="7"/>
  <c r="N25" i="7"/>
  <c r="O99" i="8"/>
  <c r="L32" i="7" s="1"/>
  <c r="Z99" i="8"/>
  <c r="W32" i="7" s="1"/>
  <c r="N99" i="8"/>
  <c r="K32" i="7" s="1"/>
  <c r="AA99" i="8"/>
  <c r="X32" i="7" s="1"/>
  <c r="I25" i="7"/>
  <c r="H25" i="7"/>
  <c r="AJ25" i="7"/>
  <c r="R25" i="7"/>
  <c r="L99" i="8"/>
  <c r="I32" i="7" s="1"/>
  <c r="W99" i="8"/>
  <c r="T32" i="7" s="1"/>
  <c r="AM99" i="8"/>
  <c r="AJ32" i="7" s="1"/>
  <c r="P99" i="8"/>
  <c r="M32" i="7" s="1"/>
  <c r="AA26" i="7"/>
  <c r="AG25" i="7"/>
  <c r="AI25" i="7"/>
  <c r="W25" i="7"/>
  <c r="J25" i="7"/>
  <c r="T99" i="8"/>
  <c r="Q32" i="7" s="1"/>
  <c r="AB99" i="8"/>
  <c r="Y32" i="7" s="1"/>
  <c r="AC99" i="8"/>
  <c r="Z32" i="7" s="1"/>
  <c r="R26" i="7"/>
  <c r="Y25" i="7"/>
  <c r="M25" i="7"/>
  <c r="AA25" i="7"/>
  <c r="L25" i="7"/>
  <c r="O25" i="7"/>
  <c r="Q99" i="8"/>
  <c r="N32" i="7" s="1"/>
  <c r="U99" i="8"/>
  <c r="R32" i="7" s="1"/>
  <c r="AJ99" i="8"/>
  <c r="AG32" i="7" s="1"/>
  <c r="AF99" i="8"/>
  <c r="AC32" i="7" s="1"/>
  <c r="U25" i="7"/>
  <c r="Q25" i="7"/>
  <c r="AB25" i="7"/>
  <c r="AD99" i="8"/>
  <c r="AA32" i="7" s="1"/>
  <c r="S99" i="8"/>
  <c r="P32" i="7" s="1"/>
  <c r="AE99" i="8"/>
  <c r="AB32" i="7" s="1"/>
  <c r="AF25" i="7"/>
  <c r="O26" i="7"/>
  <c r="R99" i="8"/>
  <c r="O32" i="7" s="1"/>
  <c r="Y99" i="8"/>
  <c r="V32" i="7" s="1"/>
  <c r="J99" i="8"/>
  <c r="X26" i="7"/>
  <c r="T25" i="7"/>
  <c r="K25" i="7"/>
  <c r="X25" i="7"/>
  <c r="AD25" i="7"/>
  <c r="AM131" i="5"/>
  <c r="AO131" i="5"/>
  <c r="AN131" i="5"/>
  <c r="J37" i="8"/>
  <c r="R29" i="7"/>
  <c r="J164" i="1"/>
  <c r="K164" i="1"/>
  <c r="L164" i="1"/>
  <c r="J5" i="12"/>
  <c r="K5" i="12" s="1"/>
  <c r="L5" i="12" s="1"/>
  <c r="M5" i="12" s="1"/>
  <c r="N5" i="12" s="1"/>
  <c r="O5" i="12" s="1"/>
  <c r="P5" i="12" s="1"/>
  <c r="Q5" i="12" s="1"/>
  <c r="R5" i="12" s="1"/>
  <c r="S5" i="12" s="1"/>
  <c r="T5" i="12" s="1"/>
  <c r="U5" i="12" s="1"/>
  <c r="V5" i="12" s="1"/>
  <c r="W5" i="12" s="1"/>
  <c r="X5" i="12" s="1"/>
  <c r="Y5" i="12" s="1"/>
  <c r="Z5" i="12" s="1"/>
  <c r="AA5" i="12" s="1"/>
  <c r="AB5" i="12" s="1"/>
  <c r="AC5" i="12" s="1"/>
  <c r="AD5" i="12" s="1"/>
  <c r="AE5" i="12" s="1"/>
  <c r="AF5" i="12" s="1"/>
  <c r="AG5" i="12" s="1"/>
  <c r="AH5" i="12" s="1"/>
  <c r="AI5" i="12" s="1"/>
  <c r="AJ5" i="12" s="1"/>
  <c r="AK5" i="12" s="1"/>
  <c r="AL5" i="12" s="1"/>
  <c r="AM5" i="12" s="1"/>
  <c r="AF179" i="11"/>
  <c r="AE179" i="11"/>
  <c r="AD179" i="11"/>
  <c r="AC179" i="11"/>
  <c r="AB179" i="11"/>
  <c r="AA179" i="11"/>
  <c r="Z179" i="11"/>
  <c r="Y179" i="11"/>
  <c r="X179" i="11"/>
  <c r="W179" i="11"/>
  <c r="V179" i="11"/>
  <c r="U179" i="11"/>
  <c r="T179" i="11"/>
  <c r="S179" i="11"/>
  <c r="R179" i="11"/>
  <c r="Q179" i="11"/>
  <c r="P179" i="11"/>
  <c r="O179" i="11"/>
  <c r="N179" i="11"/>
  <c r="M179" i="11"/>
  <c r="L179" i="11"/>
  <c r="K179" i="11"/>
  <c r="J179" i="11"/>
  <c r="I179" i="11"/>
  <c r="H179" i="11"/>
  <c r="G179" i="11"/>
  <c r="F179" i="11"/>
  <c r="E179" i="11"/>
  <c r="D179" i="11"/>
  <c r="C179" i="11"/>
  <c r="B179" i="11"/>
  <c r="AF174" i="11"/>
  <c r="AF175" i="11" s="1"/>
  <c r="AE174" i="11"/>
  <c r="AE175" i="11" s="1"/>
  <c r="AD174" i="11"/>
  <c r="AD175" i="11" s="1"/>
  <c r="AC174" i="11"/>
  <c r="AC175" i="11" s="1"/>
  <c r="AB174" i="11"/>
  <c r="AB175" i="11" s="1"/>
  <c r="AA174" i="11"/>
  <c r="AA175" i="11" s="1"/>
  <c r="Z174" i="11"/>
  <c r="Z175" i="11" s="1"/>
  <c r="Y174" i="11"/>
  <c r="Y175" i="11" s="1"/>
  <c r="X174" i="11"/>
  <c r="X175" i="11" s="1"/>
  <c r="W174" i="11"/>
  <c r="W175" i="11" s="1"/>
  <c r="V174" i="11"/>
  <c r="V175" i="11" s="1"/>
  <c r="U174" i="11"/>
  <c r="U175" i="11" s="1"/>
  <c r="T174" i="11"/>
  <c r="T175" i="11" s="1"/>
  <c r="S174" i="11"/>
  <c r="S175" i="11" s="1"/>
  <c r="R174" i="11"/>
  <c r="R175" i="11" s="1"/>
  <c r="Q174" i="11"/>
  <c r="Q175" i="11" s="1"/>
  <c r="P174" i="11"/>
  <c r="P175" i="11" s="1"/>
  <c r="O174" i="11"/>
  <c r="O175" i="11" s="1"/>
  <c r="N174" i="11"/>
  <c r="N175" i="11" s="1"/>
  <c r="M174" i="11"/>
  <c r="M175" i="11" s="1"/>
  <c r="L174" i="11"/>
  <c r="L175" i="11" s="1"/>
  <c r="K174" i="11"/>
  <c r="K175" i="11" s="1"/>
  <c r="J174" i="11"/>
  <c r="J175" i="11" s="1"/>
  <c r="I174" i="11"/>
  <c r="I175" i="11" s="1"/>
  <c r="H174" i="11"/>
  <c r="H175" i="11" s="1"/>
  <c r="G174" i="11"/>
  <c r="G175" i="11" s="1"/>
  <c r="F174" i="11"/>
  <c r="F175" i="11" s="1"/>
  <c r="E174" i="11"/>
  <c r="E175" i="11" s="1"/>
  <c r="D174" i="11"/>
  <c r="D175" i="11" s="1"/>
  <c r="C174" i="11"/>
  <c r="C175" i="11" s="1"/>
  <c r="B174" i="11"/>
  <c r="B175" i="11" s="1"/>
  <c r="AF119" i="11"/>
  <c r="AE119" i="11"/>
  <c r="AD119" i="11"/>
  <c r="AC119" i="11"/>
  <c r="AB119" i="11"/>
  <c r="AA119" i="11"/>
  <c r="Z119" i="11"/>
  <c r="Y119" i="11"/>
  <c r="X119" i="11"/>
  <c r="W119" i="11"/>
  <c r="V119" i="11"/>
  <c r="U119" i="11"/>
  <c r="T119" i="11"/>
  <c r="S119" i="11"/>
  <c r="R119" i="11"/>
  <c r="Q119" i="11"/>
  <c r="P119" i="11"/>
  <c r="O119" i="11"/>
  <c r="N119" i="11"/>
  <c r="M119" i="11"/>
  <c r="L119" i="11"/>
  <c r="K119" i="11"/>
  <c r="J119" i="11"/>
  <c r="I119" i="11"/>
  <c r="H119" i="11"/>
  <c r="G119" i="11"/>
  <c r="F119" i="11"/>
  <c r="E119" i="11"/>
  <c r="D119" i="11"/>
  <c r="C119" i="11"/>
  <c r="B119" i="11"/>
  <c r="AF114" i="11"/>
  <c r="AF115" i="11" s="1"/>
  <c r="AE114" i="11"/>
  <c r="AE115" i="11" s="1"/>
  <c r="AD114" i="11"/>
  <c r="AD115" i="11" s="1"/>
  <c r="AC114" i="11"/>
  <c r="AC115" i="11" s="1"/>
  <c r="AB114" i="11"/>
  <c r="AB115" i="11" s="1"/>
  <c r="AA114" i="11"/>
  <c r="AA115" i="11" s="1"/>
  <c r="Z114" i="11"/>
  <c r="Z115" i="11" s="1"/>
  <c r="Y114" i="11"/>
  <c r="Y115" i="11" s="1"/>
  <c r="X114" i="11"/>
  <c r="X115" i="11" s="1"/>
  <c r="W114" i="11"/>
  <c r="W115" i="11" s="1"/>
  <c r="V114" i="11"/>
  <c r="V115" i="11" s="1"/>
  <c r="U114" i="11"/>
  <c r="U115" i="11" s="1"/>
  <c r="T114" i="11"/>
  <c r="T115" i="11" s="1"/>
  <c r="S114" i="11"/>
  <c r="S115" i="11" s="1"/>
  <c r="R114" i="11"/>
  <c r="R115" i="11" s="1"/>
  <c r="Q114" i="11"/>
  <c r="Q115" i="11" s="1"/>
  <c r="P114" i="11"/>
  <c r="P115" i="11" s="1"/>
  <c r="O114" i="11"/>
  <c r="O115" i="11" s="1"/>
  <c r="N114" i="11"/>
  <c r="N115" i="11" s="1"/>
  <c r="M114" i="11"/>
  <c r="M115" i="11" s="1"/>
  <c r="L114" i="11"/>
  <c r="L115" i="11" s="1"/>
  <c r="K114" i="11"/>
  <c r="K115" i="11" s="1"/>
  <c r="J114" i="11"/>
  <c r="J115" i="11" s="1"/>
  <c r="I114" i="11"/>
  <c r="I115" i="11" s="1"/>
  <c r="H114" i="11"/>
  <c r="H115" i="11" s="1"/>
  <c r="G114" i="11"/>
  <c r="G115" i="11" s="1"/>
  <c r="F114" i="11"/>
  <c r="F115" i="11" s="1"/>
  <c r="E114" i="11"/>
  <c r="E115" i="11" s="1"/>
  <c r="D114" i="11"/>
  <c r="D115" i="11" s="1"/>
  <c r="C114" i="11"/>
  <c r="C115" i="11" s="1"/>
  <c r="B114" i="11"/>
  <c r="B115" i="11" s="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B89" i="11"/>
  <c r="AF84" i="11"/>
  <c r="AF85" i="11" s="1"/>
  <c r="AE84" i="11"/>
  <c r="AE85" i="11" s="1"/>
  <c r="AD84" i="11"/>
  <c r="AD85" i="11" s="1"/>
  <c r="AC84" i="11"/>
  <c r="AC85" i="11" s="1"/>
  <c r="AB84" i="11"/>
  <c r="AB85" i="11" s="1"/>
  <c r="AA84" i="11"/>
  <c r="AA85" i="11" s="1"/>
  <c r="Z84" i="11"/>
  <c r="Z85" i="11" s="1"/>
  <c r="Y84" i="11"/>
  <c r="Y85" i="11" s="1"/>
  <c r="X84" i="11"/>
  <c r="X85" i="11" s="1"/>
  <c r="W84" i="11"/>
  <c r="W85" i="11" s="1"/>
  <c r="V84" i="11"/>
  <c r="V85" i="11" s="1"/>
  <c r="U84" i="11"/>
  <c r="U85" i="11" s="1"/>
  <c r="T84" i="11"/>
  <c r="T85" i="11" s="1"/>
  <c r="S84" i="11"/>
  <c r="S85" i="11" s="1"/>
  <c r="R84" i="11"/>
  <c r="R85" i="11" s="1"/>
  <c r="Q84" i="11"/>
  <c r="Q85" i="11" s="1"/>
  <c r="P84" i="11"/>
  <c r="P85" i="11" s="1"/>
  <c r="O84" i="11"/>
  <c r="O85" i="11" s="1"/>
  <c r="N84" i="11"/>
  <c r="N85" i="11" s="1"/>
  <c r="M84" i="11"/>
  <c r="M85" i="11" s="1"/>
  <c r="L84" i="11"/>
  <c r="L85" i="11" s="1"/>
  <c r="K84" i="11"/>
  <c r="K85" i="11" s="1"/>
  <c r="J84" i="11"/>
  <c r="J85" i="11" s="1"/>
  <c r="I84" i="11"/>
  <c r="I85" i="11" s="1"/>
  <c r="H84" i="11"/>
  <c r="H85" i="11" s="1"/>
  <c r="G84" i="11"/>
  <c r="G85" i="11" s="1"/>
  <c r="F84" i="11"/>
  <c r="F85" i="11" s="1"/>
  <c r="E84" i="11"/>
  <c r="E85" i="11" s="1"/>
  <c r="D84" i="11"/>
  <c r="D85" i="11" s="1"/>
  <c r="C84" i="11"/>
  <c r="C85" i="11" s="1"/>
  <c r="B84" i="11"/>
  <c r="B85" i="11" s="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F54" i="11"/>
  <c r="AF55" i="11" s="1"/>
  <c r="AE54" i="11"/>
  <c r="AE55" i="11" s="1"/>
  <c r="AD54" i="11"/>
  <c r="AD55" i="11" s="1"/>
  <c r="AC54" i="11"/>
  <c r="AC55" i="11" s="1"/>
  <c r="AB54" i="11"/>
  <c r="AB55" i="11" s="1"/>
  <c r="AA54" i="11"/>
  <c r="AA55" i="11" s="1"/>
  <c r="Z54" i="11"/>
  <c r="Z55" i="11" s="1"/>
  <c r="Y54" i="11"/>
  <c r="Y55" i="11" s="1"/>
  <c r="X54" i="11"/>
  <c r="X55" i="11" s="1"/>
  <c r="W54" i="11"/>
  <c r="W55" i="11" s="1"/>
  <c r="V54" i="11"/>
  <c r="V55" i="11" s="1"/>
  <c r="U54" i="11"/>
  <c r="U55" i="11" s="1"/>
  <c r="T54" i="11"/>
  <c r="T55" i="11" s="1"/>
  <c r="S54" i="11"/>
  <c r="S55" i="11" s="1"/>
  <c r="R54" i="11"/>
  <c r="R55" i="11" s="1"/>
  <c r="Q54" i="11"/>
  <c r="Q55" i="11" s="1"/>
  <c r="P54" i="11"/>
  <c r="P55" i="11" s="1"/>
  <c r="O54" i="11"/>
  <c r="O55" i="11" s="1"/>
  <c r="N54" i="11"/>
  <c r="N55" i="11" s="1"/>
  <c r="M54" i="11"/>
  <c r="M55" i="11" s="1"/>
  <c r="L54" i="11"/>
  <c r="L55" i="11" s="1"/>
  <c r="K54" i="11"/>
  <c r="K55" i="11" s="1"/>
  <c r="J54" i="11"/>
  <c r="J55" i="11" s="1"/>
  <c r="I54" i="11"/>
  <c r="I55" i="11" s="1"/>
  <c r="H54" i="11"/>
  <c r="H55" i="11" s="1"/>
  <c r="G54" i="11"/>
  <c r="G55" i="11" s="1"/>
  <c r="F54" i="11"/>
  <c r="F55" i="11" s="1"/>
  <c r="E54" i="11"/>
  <c r="E55" i="11" s="1"/>
  <c r="D54" i="11"/>
  <c r="D55" i="11" s="1"/>
  <c r="C55" i="11"/>
  <c r="B54" i="11"/>
  <c r="B55" i="11" s="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F24" i="11"/>
  <c r="AF25" i="11" s="1"/>
  <c r="AE24" i="11"/>
  <c r="AE25" i="11" s="1"/>
  <c r="AD24" i="11"/>
  <c r="AD25" i="11" s="1"/>
  <c r="AC24" i="11"/>
  <c r="AC25" i="11" s="1"/>
  <c r="AB24" i="11"/>
  <c r="AB25" i="11" s="1"/>
  <c r="AA24" i="11"/>
  <c r="AA25" i="11" s="1"/>
  <c r="Z24" i="11"/>
  <c r="Z25" i="11" s="1"/>
  <c r="Y24" i="11"/>
  <c r="Y25" i="11" s="1"/>
  <c r="X24" i="11"/>
  <c r="X25" i="11" s="1"/>
  <c r="W24" i="11"/>
  <c r="W25" i="11" s="1"/>
  <c r="V24" i="11"/>
  <c r="V25" i="11" s="1"/>
  <c r="U24" i="11"/>
  <c r="U25" i="11" s="1"/>
  <c r="T24" i="11"/>
  <c r="T25" i="11" s="1"/>
  <c r="S24" i="11"/>
  <c r="S25" i="11" s="1"/>
  <c r="R24" i="11"/>
  <c r="R25" i="11" s="1"/>
  <c r="Q24" i="11"/>
  <c r="Q25" i="11" s="1"/>
  <c r="P24" i="11"/>
  <c r="P25" i="11" s="1"/>
  <c r="O24" i="11"/>
  <c r="O25" i="11" s="1"/>
  <c r="N24" i="11"/>
  <c r="N25" i="11" s="1"/>
  <c r="M24" i="11"/>
  <c r="M25" i="11" s="1"/>
  <c r="L24" i="11"/>
  <c r="L25" i="11" s="1"/>
  <c r="K24" i="11"/>
  <c r="K25" i="11" s="1"/>
  <c r="J24" i="11"/>
  <c r="J25" i="11" s="1"/>
  <c r="I24" i="11"/>
  <c r="I25" i="11" s="1"/>
  <c r="H24" i="11"/>
  <c r="H25" i="11" s="1"/>
  <c r="G24" i="11"/>
  <c r="G25" i="11" s="1"/>
  <c r="F24" i="11"/>
  <c r="F25" i="11" s="1"/>
  <c r="E24" i="11"/>
  <c r="E25" i="11" s="1"/>
  <c r="D24" i="11"/>
  <c r="D25" i="11" s="1"/>
  <c r="C24" i="11"/>
  <c r="C25" i="11" s="1"/>
  <c r="B24" i="11"/>
  <c r="B25" i="11" s="1"/>
  <c r="AO232" i="5"/>
  <c r="AL227" i="5"/>
  <c r="AM109" i="12" s="1"/>
  <c r="AK227" i="5"/>
  <c r="AL109" i="12" s="1"/>
  <c r="AJ227" i="5"/>
  <c r="AK109" i="12" s="1"/>
  <c r="AI227" i="5"/>
  <c r="AJ109" i="12" s="1"/>
  <c r="AH227" i="5"/>
  <c r="AI109" i="12" s="1"/>
  <c r="AG227" i="5"/>
  <c r="AH109" i="12" s="1"/>
  <c r="AF227" i="5"/>
  <c r="AG109" i="12" s="1"/>
  <c r="AE227" i="5"/>
  <c r="AF109" i="12" s="1"/>
  <c r="AD227" i="5"/>
  <c r="AE109" i="12" s="1"/>
  <c r="AC227" i="5"/>
  <c r="AD109" i="12" s="1"/>
  <c r="AB227" i="5"/>
  <c r="AC109" i="12" s="1"/>
  <c r="AA227" i="5"/>
  <c r="AB109" i="12" s="1"/>
  <c r="Z227" i="5"/>
  <c r="AA109" i="12" s="1"/>
  <c r="Y227" i="5"/>
  <c r="Z109" i="12" s="1"/>
  <c r="X227" i="5"/>
  <c r="Y109" i="12" s="1"/>
  <c r="W227" i="5"/>
  <c r="X109" i="12" s="1"/>
  <c r="V227" i="5"/>
  <c r="W109" i="12" s="1"/>
  <c r="U227" i="5"/>
  <c r="V109" i="12" s="1"/>
  <c r="T227" i="5"/>
  <c r="U109" i="12" s="1"/>
  <c r="S227" i="5"/>
  <c r="T109" i="12" s="1"/>
  <c r="R227" i="5"/>
  <c r="S109" i="12" s="1"/>
  <c r="Q227" i="5"/>
  <c r="R109" i="12" s="1"/>
  <c r="P227" i="5"/>
  <c r="Q109" i="12" s="1"/>
  <c r="O227" i="5"/>
  <c r="P109" i="12" s="1"/>
  <c r="N227" i="5"/>
  <c r="O109" i="12" s="1"/>
  <c r="M227" i="5"/>
  <c r="N109" i="12" s="1"/>
  <c r="L227" i="5"/>
  <c r="M109" i="12" s="1"/>
  <c r="K227" i="5"/>
  <c r="L109" i="12" s="1"/>
  <c r="J227" i="5"/>
  <c r="K109" i="12" s="1"/>
  <c r="AL221" i="5"/>
  <c r="AK221" i="5"/>
  <c r="AJ221" i="5"/>
  <c r="AI221" i="5"/>
  <c r="AH221" i="5"/>
  <c r="AG221" i="5"/>
  <c r="AF221" i="5"/>
  <c r="AE221" i="5"/>
  <c r="AD221" i="5"/>
  <c r="AC221" i="5"/>
  <c r="AB221" i="5"/>
  <c r="AA221" i="5"/>
  <c r="Z221" i="5"/>
  <c r="Y221" i="5"/>
  <c r="X221" i="5"/>
  <c r="W221" i="5"/>
  <c r="V221" i="5"/>
  <c r="U221" i="5"/>
  <c r="V106" i="12" s="1"/>
  <c r="T221" i="5"/>
  <c r="U106" i="12" s="1"/>
  <c r="S221" i="5"/>
  <c r="T106" i="12" s="1"/>
  <c r="R221" i="5"/>
  <c r="S106" i="12" s="1"/>
  <c r="Q221" i="5"/>
  <c r="R106" i="12" s="1"/>
  <c r="P221" i="5"/>
  <c r="Q106" i="12" s="1"/>
  <c r="O221" i="5"/>
  <c r="P106" i="12" s="1"/>
  <c r="N221" i="5"/>
  <c r="O106" i="12" s="1"/>
  <c r="O103" i="12" s="1"/>
  <c r="M221" i="5"/>
  <c r="N106" i="12" s="1"/>
  <c r="L221" i="5"/>
  <c r="M106" i="12" s="1"/>
  <c r="K221" i="5"/>
  <c r="L106" i="12" s="1"/>
  <c r="L103" i="12" s="1"/>
  <c r="L101" i="12" s="1"/>
  <c r="J221" i="5"/>
  <c r="AO206" i="5"/>
  <c r="AN206" i="5"/>
  <c r="I207" i="5" s="1"/>
  <c r="AM206" i="5"/>
  <c r="AL203" i="5"/>
  <c r="AM93" i="12" s="1"/>
  <c r="AK203" i="5"/>
  <c r="AL93" i="12" s="1"/>
  <c r="AJ203" i="5"/>
  <c r="AK93" i="12" s="1"/>
  <c r="AI203" i="5"/>
  <c r="AJ93" i="12" s="1"/>
  <c r="AH203" i="5"/>
  <c r="AI93" i="12" s="1"/>
  <c r="AG203" i="5"/>
  <c r="AH93" i="12" s="1"/>
  <c r="AF203" i="5"/>
  <c r="AG93" i="12" s="1"/>
  <c r="AE203" i="5"/>
  <c r="AF93" i="12" s="1"/>
  <c r="AD203" i="5"/>
  <c r="AE93" i="12" s="1"/>
  <c r="AC203" i="5"/>
  <c r="AD93" i="12" s="1"/>
  <c r="AB203" i="5"/>
  <c r="AC93" i="12" s="1"/>
  <c r="AA203" i="5"/>
  <c r="AB93" i="12" s="1"/>
  <c r="Z203" i="5"/>
  <c r="AA93" i="12" s="1"/>
  <c r="Y203" i="5"/>
  <c r="Z93" i="12" s="1"/>
  <c r="X203" i="5"/>
  <c r="Y93" i="12" s="1"/>
  <c r="W203" i="5"/>
  <c r="X93" i="12" s="1"/>
  <c r="V203" i="5"/>
  <c r="W93" i="12" s="1"/>
  <c r="N203" i="5"/>
  <c r="O93" i="12" s="1"/>
  <c r="AO198" i="5"/>
  <c r="AN198" i="5"/>
  <c r="U199" i="5" s="1"/>
  <c r="V90" i="12" s="1"/>
  <c r="AM198" i="5"/>
  <c r="AL191" i="5"/>
  <c r="AM84" i="12" s="1"/>
  <c r="AK191" i="5"/>
  <c r="AL84" i="12" s="1"/>
  <c r="AJ191" i="5"/>
  <c r="AK84" i="12" s="1"/>
  <c r="AI191" i="5"/>
  <c r="AJ84" i="12" s="1"/>
  <c r="AH191" i="5"/>
  <c r="AI84" i="12" s="1"/>
  <c r="AG191" i="5"/>
  <c r="AH84" i="12" s="1"/>
  <c r="AF191" i="5"/>
  <c r="AG84" i="12" s="1"/>
  <c r="AE191" i="5"/>
  <c r="AF84" i="12" s="1"/>
  <c r="AD191" i="5"/>
  <c r="AE84" i="12" s="1"/>
  <c r="AC191" i="5"/>
  <c r="AD84" i="12" s="1"/>
  <c r="AB191" i="5"/>
  <c r="AC84" i="12" s="1"/>
  <c r="AA191" i="5"/>
  <c r="AB84" i="12" s="1"/>
  <c r="Z191" i="5"/>
  <c r="AA84" i="12" s="1"/>
  <c r="Y191" i="5"/>
  <c r="Z84" i="12" s="1"/>
  <c r="X191" i="5"/>
  <c r="Y84" i="12" s="1"/>
  <c r="W191" i="5"/>
  <c r="X84" i="12" s="1"/>
  <c r="V191" i="5"/>
  <c r="W84" i="12" s="1"/>
  <c r="P191" i="5"/>
  <c r="Q84" i="12" s="1"/>
  <c r="AL187" i="5"/>
  <c r="AK187" i="5"/>
  <c r="AJ187" i="5"/>
  <c r="AI187" i="5"/>
  <c r="AH187" i="5"/>
  <c r="AG187" i="5"/>
  <c r="AF187" i="5"/>
  <c r="AE187" i="5"/>
  <c r="AD187" i="5"/>
  <c r="AC187" i="5"/>
  <c r="AB187" i="5"/>
  <c r="AA187" i="5"/>
  <c r="Z187" i="5"/>
  <c r="Y187" i="5"/>
  <c r="J187" i="5"/>
  <c r="AL183" i="5"/>
  <c r="AF66" i="11" s="1"/>
  <c r="AK183" i="5"/>
  <c r="AE66" i="11" s="1"/>
  <c r="AJ183" i="5"/>
  <c r="AD66" i="11" s="1"/>
  <c r="AI183" i="5"/>
  <c r="AC66" i="11" s="1"/>
  <c r="AH183" i="5"/>
  <c r="AB66" i="11" s="1"/>
  <c r="AG183" i="5"/>
  <c r="AA66" i="11" s="1"/>
  <c r="AF183" i="5"/>
  <c r="Z66" i="11" s="1"/>
  <c r="AE183" i="5"/>
  <c r="Y66" i="11" s="1"/>
  <c r="AD183" i="5"/>
  <c r="X66" i="11" s="1"/>
  <c r="AC183" i="5"/>
  <c r="W66" i="11" s="1"/>
  <c r="AB183" i="5"/>
  <c r="V66" i="11" s="1"/>
  <c r="AA183" i="5"/>
  <c r="U66" i="11" s="1"/>
  <c r="Z183" i="5"/>
  <c r="T66" i="11" s="1"/>
  <c r="Y183" i="5"/>
  <c r="S66" i="11" s="1"/>
  <c r="X183" i="5"/>
  <c r="R66" i="11" s="1"/>
  <c r="W183" i="5"/>
  <c r="Q66" i="11" s="1"/>
  <c r="V183" i="5"/>
  <c r="P66" i="11" s="1"/>
  <c r="K183" i="5"/>
  <c r="E66" i="11" s="1"/>
  <c r="AL163" i="5"/>
  <c r="AM38" i="12" s="1"/>
  <c r="AK163" i="5"/>
  <c r="AL38" i="12" s="1"/>
  <c r="AJ163" i="5"/>
  <c r="AK38" i="12" s="1"/>
  <c r="AI163" i="5"/>
  <c r="AJ38" i="12" s="1"/>
  <c r="AH163" i="5"/>
  <c r="AI38" i="12" s="1"/>
  <c r="AG163" i="5"/>
  <c r="AH38" i="12" s="1"/>
  <c r="AF163" i="5"/>
  <c r="AG38" i="12" s="1"/>
  <c r="AE163" i="5"/>
  <c r="AF38" i="12" s="1"/>
  <c r="AD163" i="5"/>
  <c r="AE38" i="12" s="1"/>
  <c r="AC163" i="5"/>
  <c r="AD38" i="12" s="1"/>
  <c r="AB163" i="5"/>
  <c r="AC38" i="12" s="1"/>
  <c r="AA163" i="5"/>
  <c r="AB38" i="12" s="1"/>
  <c r="Z163" i="5"/>
  <c r="AA38" i="12" s="1"/>
  <c r="Y163" i="5"/>
  <c r="Z38" i="12" s="1"/>
  <c r="R36" i="11"/>
  <c r="W163" i="5"/>
  <c r="X38" i="12" s="1"/>
  <c r="V163" i="5"/>
  <c r="W38" i="12" s="1"/>
  <c r="U163" i="5"/>
  <c r="V38" i="12" s="1"/>
  <c r="T163" i="5"/>
  <c r="U38" i="12" s="1"/>
  <c r="R163" i="5"/>
  <c r="S38" i="12" s="1"/>
  <c r="Q163" i="5"/>
  <c r="R38" i="12" s="1"/>
  <c r="P163" i="5"/>
  <c r="Q38" i="12" s="1"/>
  <c r="O163" i="5"/>
  <c r="P38" i="12" s="1"/>
  <c r="N163" i="5"/>
  <c r="O38" i="12" s="1"/>
  <c r="M163" i="5"/>
  <c r="N38" i="12" s="1"/>
  <c r="L163" i="5"/>
  <c r="M38" i="12" s="1"/>
  <c r="K163" i="5"/>
  <c r="L38" i="12" s="1"/>
  <c r="J163" i="5"/>
  <c r="K38" i="12" s="1"/>
  <c r="AK160" i="5"/>
  <c r="AI160" i="5"/>
  <c r="AH160" i="5"/>
  <c r="AG160" i="5"/>
  <c r="AD160" i="5"/>
  <c r="AC160" i="5"/>
  <c r="AO159" i="5"/>
  <c r="AN159" i="5"/>
  <c r="AJ160" i="5" s="1"/>
  <c r="AM159" i="5"/>
  <c r="AI156" i="5"/>
  <c r="AG156" i="5"/>
  <c r="AA156" i="5"/>
  <c r="AO155" i="5"/>
  <c r="AN155" i="5"/>
  <c r="I156" i="5" s="1"/>
  <c r="AM155" i="5"/>
  <c r="AJ152" i="5"/>
  <c r="AK35" i="12" s="1"/>
  <c r="AF152" i="5"/>
  <c r="AG35" i="12" s="1"/>
  <c r="AO151" i="5"/>
  <c r="AN151" i="5"/>
  <c r="I152" i="5" s="1"/>
  <c r="J35" i="12" s="1"/>
  <c r="J32" i="12" s="1"/>
  <c r="AM151" i="5"/>
  <c r="AO145" i="5"/>
  <c r="AN145" i="5"/>
  <c r="AI146" i="5" s="1"/>
  <c r="AM145" i="5"/>
  <c r="AL121" i="5"/>
  <c r="AK121" i="5"/>
  <c r="AJ121" i="5"/>
  <c r="AI121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K99" i="9" s="1"/>
  <c r="I121" i="5"/>
  <c r="J99" i="9" s="1"/>
  <c r="AI115" i="5"/>
  <c r="AG115" i="5"/>
  <c r="AB115" i="5"/>
  <c r="AA115" i="5"/>
  <c r="Y115" i="5"/>
  <c r="T115" i="5"/>
  <c r="S115" i="5"/>
  <c r="AO114" i="5"/>
  <c r="AN114" i="5"/>
  <c r="I115" i="5" s="1"/>
  <c r="AM114" i="5"/>
  <c r="AO109" i="5"/>
  <c r="AN109" i="5"/>
  <c r="O110" i="5" s="1"/>
  <c r="P73" i="9" s="1"/>
  <c r="AM109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AO101" i="5"/>
  <c r="AN101" i="5"/>
  <c r="I102" i="5" s="1"/>
  <c r="AM101" i="5"/>
  <c r="AO97" i="5"/>
  <c r="AN97" i="5"/>
  <c r="I98" i="5" s="1"/>
  <c r="AM97" i="5"/>
  <c r="AO93" i="5"/>
  <c r="AN93" i="5"/>
  <c r="I94" i="5" s="1"/>
  <c r="J67" i="9" s="1"/>
  <c r="AM93" i="5"/>
  <c r="AK90" i="5"/>
  <c r="AL64" i="9" s="1"/>
  <c r="AC90" i="5"/>
  <c r="AD64" i="9" s="1"/>
  <c r="AA90" i="5"/>
  <c r="AB64" i="9" s="1"/>
  <c r="AO89" i="5"/>
  <c r="AN89" i="5"/>
  <c r="I90" i="5" s="1"/>
  <c r="J64" i="9" s="1"/>
  <c r="AM89" i="5"/>
  <c r="AL86" i="5"/>
  <c r="AM61" i="9" s="1"/>
  <c r="AK86" i="5"/>
  <c r="AL61" i="9" s="1"/>
  <c r="AJ86" i="5"/>
  <c r="AK61" i="9" s="1"/>
  <c r="AI86" i="5"/>
  <c r="AJ61" i="9" s="1"/>
  <c r="AH86" i="5"/>
  <c r="AI61" i="9" s="1"/>
  <c r="AG86" i="5"/>
  <c r="AH61" i="9" s="1"/>
  <c r="AF86" i="5"/>
  <c r="AG61" i="9" s="1"/>
  <c r="AE86" i="5"/>
  <c r="AF61" i="9" s="1"/>
  <c r="AD86" i="5"/>
  <c r="AE61" i="9" s="1"/>
  <c r="AC86" i="5"/>
  <c r="AD61" i="9" s="1"/>
  <c r="AB86" i="5"/>
  <c r="AC61" i="9" s="1"/>
  <c r="AA86" i="5"/>
  <c r="AB61" i="9" s="1"/>
  <c r="Z86" i="5"/>
  <c r="AA61" i="9" s="1"/>
  <c r="Y86" i="5"/>
  <c r="Z61" i="9" s="1"/>
  <c r="X86" i="5"/>
  <c r="Y61" i="9" s="1"/>
  <c r="W86" i="5"/>
  <c r="X61" i="9" s="1"/>
  <c r="V86" i="5"/>
  <c r="W61" i="9" s="1"/>
  <c r="U86" i="5"/>
  <c r="V61" i="9" s="1"/>
  <c r="T86" i="5"/>
  <c r="U61" i="9" s="1"/>
  <c r="S86" i="5"/>
  <c r="T61" i="9" s="1"/>
  <c r="R86" i="5"/>
  <c r="S61" i="9" s="1"/>
  <c r="Q86" i="5"/>
  <c r="R61" i="9" s="1"/>
  <c r="P86" i="5"/>
  <c r="Q61" i="9" s="1"/>
  <c r="O86" i="5"/>
  <c r="P61" i="9" s="1"/>
  <c r="N86" i="5"/>
  <c r="O61" i="9" s="1"/>
  <c r="M86" i="5"/>
  <c r="N61" i="9" s="1"/>
  <c r="L86" i="5"/>
  <c r="M61" i="9" s="1"/>
  <c r="K86" i="5"/>
  <c r="L61" i="9" s="1"/>
  <c r="J86" i="5"/>
  <c r="K61" i="9" s="1"/>
  <c r="I86" i="5"/>
  <c r="J61" i="9" s="1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S80" i="5"/>
  <c r="AI75" i="5"/>
  <c r="AH75" i="5"/>
  <c r="AG75" i="5"/>
  <c r="AF75" i="5"/>
  <c r="AE75" i="5"/>
  <c r="AA75" i="5"/>
  <c r="Z75" i="5"/>
  <c r="Y75" i="5"/>
  <c r="W75" i="5"/>
  <c r="AO74" i="5"/>
  <c r="AN74" i="5"/>
  <c r="T75" i="5" s="1"/>
  <c r="AM74" i="5"/>
  <c r="AO70" i="5"/>
  <c r="AN70" i="5"/>
  <c r="R71" i="5" s="1"/>
  <c r="AM70" i="5"/>
  <c r="AL64" i="5"/>
  <c r="AK64" i="5"/>
  <c r="AL15" i="9" s="1"/>
  <c r="AJ64" i="5"/>
  <c r="AK15" i="9" s="1"/>
  <c r="AI64" i="5"/>
  <c r="AJ15" i="9" s="1"/>
  <c r="AH64" i="5"/>
  <c r="AG64" i="5"/>
  <c r="AH15" i="9" s="1"/>
  <c r="AF64" i="5"/>
  <c r="AG15" i="9" s="1"/>
  <c r="AE64" i="5"/>
  <c r="AF15" i="9" s="1"/>
  <c r="AD64" i="5"/>
  <c r="AC64" i="5"/>
  <c r="AD15" i="9" s="1"/>
  <c r="AB64" i="5"/>
  <c r="AC15" i="9" s="1"/>
  <c r="AA64" i="5"/>
  <c r="AB15" i="9" s="1"/>
  <c r="Z64" i="5"/>
  <c r="Y64" i="5"/>
  <c r="Z15" i="9" s="1"/>
  <c r="X64" i="5"/>
  <c r="Y15" i="9" s="1"/>
  <c r="W64" i="5"/>
  <c r="X15" i="9" s="1"/>
  <c r="V64" i="5"/>
  <c r="U64" i="5"/>
  <c r="V15" i="9" s="1"/>
  <c r="T64" i="5"/>
  <c r="U15" i="9" s="1"/>
  <c r="S64" i="5"/>
  <c r="T15" i="9" s="1"/>
  <c r="R64" i="5"/>
  <c r="Q64" i="5"/>
  <c r="R15" i="9" s="1"/>
  <c r="P64" i="5"/>
  <c r="Q15" i="9" s="1"/>
  <c r="O64" i="5"/>
  <c r="P15" i="9" s="1"/>
  <c r="N64" i="5"/>
  <c r="M64" i="5"/>
  <c r="N15" i="9" s="1"/>
  <c r="L64" i="5"/>
  <c r="M15" i="9" s="1"/>
  <c r="K64" i="5"/>
  <c r="L15" i="9" s="1"/>
  <c r="J64" i="5"/>
  <c r="AK49" i="5"/>
  <c r="AI49" i="5"/>
  <c r="AH49" i="5"/>
  <c r="AG49" i="5"/>
  <c r="AF49" i="5"/>
  <c r="AE49" i="5"/>
  <c r="AD49" i="5"/>
  <c r="AC49" i="5"/>
  <c r="Z49" i="5"/>
  <c r="Y49" i="5"/>
  <c r="AO48" i="5"/>
  <c r="AN48" i="5"/>
  <c r="S49" i="5" s="1"/>
  <c r="AM48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I44" i="5"/>
  <c r="AO30" i="5"/>
  <c r="AN30" i="5"/>
  <c r="I31" i="5" s="1"/>
  <c r="AM30" i="5"/>
  <c r="AF27" i="5"/>
  <c r="T27" i="5"/>
  <c r="AO26" i="5"/>
  <c r="AN26" i="5"/>
  <c r="I27" i="5" s="1"/>
  <c r="AM26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AO20" i="5"/>
  <c r="I21" i="5"/>
  <c r="AO15" i="5"/>
  <c r="AN15" i="5"/>
  <c r="I16" i="5" s="1"/>
  <c r="AO11" i="5"/>
  <c r="AN11" i="5"/>
  <c r="I12" i="5" s="1"/>
  <c r="M103" i="12" l="1"/>
  <c r="K15" i="9"/>
  <c r="K12" i="9" s="1"/>
  <c r="K10" i="9" s="1"/>
  <c r="H36" i="7" s="1"/>
  <c r="S15" i="9"/>
  <c r="S12" i="9" s="1"/>
  <c r="S10" i="9" s="1"/>
  <c r="P36" i="7" s="1"/>
  <c r="AA15" i="9"/>
  <c r="AA12" i="9" s="1"/>
  <c r="AA10" i="9" s="1"/>
  <c r="X36" i="7" s="1"/>
  <c r="AI15" i="9"/>
  <c r="AI12" i="9" s="1"/>
  <c r="AI10" i="9" s="1"/>
  <c r="AF36" i="7" s="1"/>
  <c r="O15" i="9"/>
  <c r="O12" i="9" s="1"/>
  <c r="O10" i="9" s="1"/>
  <c r="L36" i="7" s="1"/>
  <c r="W15" i="9"/>
  <c r="W12" i="9" s="1"/>
  <c r="W10" i="9" s="1"/>
  <c r="T36" i="7" s="1"/>
  <c r="AE15" i="9"/>
  <c r="AE12" i="9" s="1"/>
  <c r="AE10" i="9" s="1"/>
  <c r="AB36" i="7" s="1"/>
  <c r="AM15" i="9"/>
  <c r="AM12" i="9" s="1"/>
  <c r="AM10" i="9" s="1"/>
  <c r="AJ36" i="7" s="1"/>
  <c r="X49" i="5"/>
  <c r="U90" i="5"/>
  <c r="V64" i="9" s="1"/>
  <c r="X160" i="5"/>
  <c r="P126" i="11"/>
  <c r="W106" i="12"/>
  <c r="AF126" i="11"/>
  <c r="AM106" i="12"/>
  <c r="Y160" i="5"/>
  <c r="Q126" i="11"/>
  <c r="X106" i="12"/>
  <c r="Z160" i="5"/>
  <c r="R126" i="11"/>
  <c r="Y106" i="12"/>
  <c r="AA49" i="5"/>
  <c r="X75" i="5"/>
  <c r="AI90" i="5"/>
  <c r="AJ64" i="9" s="1"/>
  <c r="Q115" i="5"/>
  <c r="AA160" i="5"/>
  <c r="S126" i="11"/>
  <c r="Z106" i="12"/>
  <c r="T126" i="11"/>
  <c r="AA106" i="12"/>
  <c r="U126" i="11"/>
  <c r="AB106" i="12"/>
  <c r="X156" i="5"/>
  <c r="AE160" i="5"/>
  <c r="V126" i="11"/>
  <c r="AC106" i="12"/>
  <c r="Y156" i="5"/>
  <c r="AF160" i="5"/>
  <c r="W126" i="11"/>
  <c r="AD106" i="12"/>
  <c r="X126" i="11"/>
  <c r="AE106" i="12"/>
  <c r="Y126" i="11"/>
  <c r="AF106" i="12"/>
  <c r="Z126" i="11"/>
  <c r="AG106" i="12"/>
  <c r="AA126" i="11"/>
  <c r="AH106" i="12"/>
  <c r="Y146" i="5"/>
  <c r="AL160" i="5"/>
  <c r="AB126" i="11"/>
  <c r="AI106" i="12"/>
  <c r="AC126" i="11"/>
  <c r="AJ106" i="12"/>
  <c r="AL49" i="5"/>
  <c r="AG146" i="5"/>
  <c r="AB15" i="12" s="1"/>
  <c r="AB12" i="12" s="1"/>
  <c r="AB10" i="12" s="1"/>
  <c r="Y46" i="7" s="1"/>
  <c r="V49" i="5"/>
  <c r="AG71" i="5"/>
  <c r="V160" i="5"/>
  <c r="AD126" i="11"/>
  <c r="AK106" i="12"/>
  <c r="Y71" i="5"/>
  <c r="W49" i="5"/>
  <c r="S90" i="5"/>
  <c r="T64" i="9" s="1"/>
  <c r="W160" i="5"/>
  <c r="AE126" i="11"/>
  <c r="AL106" i="12"/>
  <c r="R103" i="12"/>
  <c r="O101" i="12"/>
  <c r="L55" i="7" s="1"/>
  <c r="P103" i="12"/>
  <c r="M101" i="12"/>
  <c r="J55" i="7" s="1"/>
  <c r="Y106" i="5"/>
  <c r="Z70" i="9" s="1"/>
  <c r="Q106" i="5"/>
  <c r="R70" i="9" s="1"/>
  <c r="W102" i="5"/>
  <c r="AE102" i="5"/>
  <c r="AG106" i="5"/>
  <c r="AH70" i="9" s="1"/>
  <c r="R94" i="5"/>
  <c r="S67" i="9" s="1"/>
  <c r="Z94" i="5"/>
  <c r="AA67" i="9" s="1"/>
  <c r="AH94" i="5"/>
  <c r="AI67" i="9" s="1"/>
  <c r="Q207" i="5"/>
  <c r="R96" i="12" s="1"/>
  <c r="Y207" i="5"/>
  <c r="Z96" i="12" s="1"/>
  <c r="AG207" i="5"/>
  <c r="AH96" i="12" s="1"/>
  <c r="R207" i="5"/>
  <c r="S96" i="12" s="1"/>
  <c r="Z207" i="5"/>
  <c r="AA96" i="12" s="1"/>
  <c r="AH207" i="5"/>
  <c r="AI96" i="12" s="1"/>
  <c r="S207" i="5"/>
  <c r="T96" i="12" s="1"/>
  <c r="AA207" i="5"/>
  <c r="AB96" i="12" s="1"/>
  <c r="AI207" i="5"/>
  <c r="AJ96" i="12" s="1"/>
  <c r="AJ81" i="12" s="1"/>
  <c r="AJ78" i="12" s="1"/>
  <c r="AJ76" i="12" s="1"/>
  <c r="AG52" i="7" s="1"/>
  <c r="T207" i="5"/>
  <c r="U96" i="12" s="1"/>
  <c r="AB207" i="5"/>
  <c r="AC96" i="12" s="1"/>
  <c r="AJ207" i="5"/>
  <c r="AK96" i="12" s="1"/>
  <c r="U207" i="5"/>
  <c r="V96" i="12" s="1"/>
  <c r="AC207" i="5"/>
  <c r="AD96" i="12" s="1"/>
  <c r="AK207" i="5"/>
  <c r="AL96" i="12" s="1"/>
  <c r="V207" i="5"/>
  <c r="W96" i="12" s="1"/>
  <c r="AD207" i="5"/>
  <c r="AE96" i="12" s="1"/>
  <c r="AL207" i="5"/>
  <c r="AM96" i="12" s="1"/>
  <c r="O207" i="5"/>
  <c r="P96" i="12" s="1"/>
  <c r="W207" i="5"/>
  <c r="X96" i="12" s="1"/>
  <c r="AE207" i="5"/>
  <c r="AF96" i="12" s="1"/>
  <c r="P207" i="5"/>
  <c r="Q96" i="12" s="1"/>
  <c r="X207" i="5"/>
  <c r="Y96" i="12" s="1"/>
  <c r="AF207" i="5"/>
  <c r="AG96" i="12" s="1"/>
  <c r="I199" i="5"/>
  <c r="J90" i="12" s="1"/>
  <c r="AG195" i="5"/>
  <c r="AH87" i="12" s="1"/>
  <c r="Y195" i="5"/>
  <c r="Z87" i="12" s="1"/>
  <c r="AF195" i="5"/>
  <c r="AG87" i="12" s="1"/>
  <c r="AE195" i="5"/>
  <c r="AF87" i="12" s="1"/>
  <c r="W195" i="5"/>
  <c r="AL195" i="5"/>
  <c r="AM87" i="12" s="1"/>
  <c r="AD195" i="5"/>
  <c r="AE87" i="12" s="1"/>
  <c r="AJ195" i="5"/>
  <c r="AK87" i="12" s="1"/>
  <c r="AB195" i="5"/>
  <c r="AC87" i="12" s="1"/>
  <c r="AH195" i="5"/>
  <c r="AI87" i="12" s="1"/>
  <c r="AK195" i="5"/>
  <c r="AL87" i="12" s="1"/>
  <c r="AI195" i="5"/>
  <c r="AJ87" i="12" s="1"/>
  <c r="AA195" i="5"/>
  <c r="AB87" i="12" s="1"/>
  <c r="Z195" i="5"/>
  <c r="AA87" i="12" s="1"/>
  <c r="X195" i="5"/>
  <c r="Y87" i="12" s="1"/>
  <c r="AC195" i="5"/>
  <c r="AD87" i="12" s="1"/>
  <c r="AD81" i="12" s="1"/>
  <c r="AD78" i="12" s="1"/>
  <c r="AD76" i="12" s="1"/>
  <c r="AA52" i="7" s="1"/>
  <c r="V199" i="5"/>
  <c r="W90" i="12" s="1"/>
  <c r="AD199" i="5"/>
  <c r="AE90" i="12" s="1"/>
  <c r="AL199" i="5"/>
  <c r="AM90" i="12" s="1"/>
  <c r="W199" i="5"/>
  <c r="X90" i="12" s="1"/>
  <c r="AE199" i="5"/>
  <c r="AF90" i="12" s="1"/>
  <c r="P199" i="5"/>
  <c r="Q90" i="12" s="1"/>
  <c r="X199" i="5"/>
  <c r="Y90" i="12" s="1"/>
  <c r="AF199" i="5"/>
  <c r="AG90" i="12" s="1"/>
  <c r="Q199" i="5"/>
  <c r="R90" i="12" s="1"/>
  <c r="Y199" i="5"/>
  <c r="Z90" i="12" s="1"/>
  <c r="AG199" i="5"/>
  <c r="AH90" i="12" s="1"/>
  <c r="R199" i="5"/>
  <c r="S90" i="12" s="1"/>
  <c r="Z199" i="5"/>
  <c r="AA90" i="12" s="1"/>
  <c r="AH199" i="5"/>
  <c r="AI90" i="12" s="1"/>
  <c r="S199" i="5"/>
  <c r="T90" i="12" s="1"/>
  <c r="AA199" i="5"/>
  <c r="AB90" i="12" s="1"/>
  <c r="AI199" i="5"/>
  <c r="AJ90" i="12" s="1"/>
  <c r="T199" i="5"/>
  <c r="U90" i="12" s="1"/>
  <c r="AB199" i="5"/>
  <c r="AC90" i="12" s="1"/>
  <c r="AJ199" i="5"/>
  <c r="AK90" i="12" s="1"/>
  <c r="AC199" i="5"/>
  <c r="AD90" i="12" s="1"/>
  <c r="AK199" i="5"/>
  <c r="AL90" i="12" s="1"/>
  <c r="AB160" i="5"/>
  <c r="AB156" i="5"/>
  <c r="AJ156" i="5"/>
  <c r="AC156" i="5"/>
  <c r="AK156" i="5"/>
  <c r="V156" i="5"/>
  <c r="AD156" i="5"/>
  <c r="AL156" i="5"/>
  <c r="W156" i="5"/>
  <c r="AE156" i="5"/>
  <c r="AF156" i="5"/>
  <c r="Z156" i="5"/>
  <c r="AH156" i="5"/>
  <c r="V152" i="5"/>
  <c r="W35" i="12" s="1"/>
  <c r="AD152" i="5"/>
  <c r="AE35" i="12" s="1"/>
  <c r="W152" i="5"/>
  <c r="X35" i="12" s="1"/>
  <c r="AE152" i="5"/>
  <c r="AF35" i="12" s="1"/>
  <c r="P152" i="5"/>
  <c r="Q35" i="12" s="1"/>
  <c r="Q32" i="12" s="1"/>
  <c r="Q30" i="12" s="1"/>
  <c r="N49" i="7" s="1"/>
  <c r="X152" i="5"/>
  <c r="Y35" i="12" s="1"/>
  <c r="Y32" i="12" s="1"/>
  <c r="Y30" i="12" s="1"/>
  <c r="V49" i="7" s="1"/>
  <c r="Q152" i="5"/>
  <c r="R35" i="12" s="1"/>
  <c r="Y152" i="5"/>
  <c r="Z35" i="12" s="1"/>
  <c r="Z32" i="12" s="1"/>
  <c r="Z30" i="12" s="1"/>
  <c r="AG152" i="5"/>
  <c r="AH35" i="12" s="1"/>
  <c r="AH32" i="12" s="1"/>
  <c r="AH30" i="12" s="1"/>
  <c r="AE49" i="7" s="1"/>
  <c r="AH152" i="5"/>
  <c r="AI35" i="12" s="1"/>
  <c r="R152" i="5"/>
  <c r="S35" i="12" s="1"/>
  <c r="Z152" i="5"/>
  <c r="AA35" i="12" s="1"/>
  <c r="AA32" i="12" s="1"/>
  <c r="AA30" i="12" s="1"/>
  <c r="X49" i="7" s="1"/>
  <c r="S152" i="5"/>
  <c r="T35" i="12" s="1"/>
  <c r="T32" i="12" s="1"/>
  <c r="T30" i="12" s="1"/>
  <c r="Q49" i="7" s="1"/>
  <c r="AA152" i="5"/>
  <c r="AB35" i="12" s="1"/>
  <c r="AI152" i="5"/>
  <c r="AJ35" i="12" s="1"/>
  <c r="AJ32" i="12" s="1"/>
  <c r="AJ30" i="12" s="1"/>
  <c r="AG49" i="7" s="1"/>
  <c r="T152" i="5"/>
  <c r="U35" i="12" s="1"/>
  <c r="U32" i="12" s="1"/>
  <c r="U30" i="12" s="1"/>
  <c r="R49" i="7" s="1"/>
  <c r="AB152" i="5"/>
  <c r="AC35" i="12" s="1"/>
  <c r="U152" i="5"/>
  <c r="V35" i="12" s="1"/>
  <c r="V32" i="12" s="1"/>
  <c r="V30" i="12" s="1"/>
  <c r="S49" i="7" s="1"/>
  <c r="AC152" i="5"/>
  <c r="AD35" i="12" s="1"/>
  <c r="AD32" i="12" s="1"/>
  <c r="AD30" i="12" s="1"/>
  <c r="AK152" i="5"/>
  <c r="AL35" i="12" s="1"/>
  <c r="AL32" i="12" s="1"/>
  <c r="AL30" i="12" s="1"/>
  <c r="AL152" i="5"/>
  <c r="AM35" i="12" s="1"/>
  <c r="AM32" i="12" s="1"/>
  <c r="AM30" i="12" s="1"/>
  <c r="AJ49" i="7" s="1"/>
  <c r="Z146" i="5"/>
  <c r="AH146" i="5"/>
  <c r="AA146" i="5"/>
  <c r="V15" i="12" s="1"/>
  <c r="V12" i="12" s="1"/>
  <c r="V10" i="12" s="1"/>
  <c r="R146" i="5"/>
  <c r="S146" i="5"/>
  <c r="T15" i="12" s="1"/>
  <c r="T12" i="12" s="1"/>
  <c r="T10" i="12" s="1"/>
  <c r="Q146" i="5"/>
  <c r="T146" i="5"/>
  <c r="V146" i="5"/>
  <c r="U146" i="5"/>
  <c r="W146" i="5"/>
  <c r="P146" i="5"/>
  <c r="AB146" i="5"/>
  <c r="AJ146" i="5"/>
  <c r="AK15" i="12" s="1"/>
  <c r="AK12" i="12" s="1"/>
  <c r="AK10" i="12" s="1"/>
  <c r="AH46" i="7" s="1"/>
  <c r="AC146" i="5"/>
  <c r="AK146" i="5"/>
  <c r="AF15" i="12" s="1"/>
  <c r="AF12" i="12" s="1"/>
  <c r="AF10" i="12" s="1"/>
  <c r="AC46" i="7" s="1"/>
  <c r="AD146" i="5"/>
  <c r="AL146" i="5"/>
  <c r="AE146" i="5"/>
  <c r="X146" i="5"/>
  <c r="AF146" i="5"/>
  <c r="R115" i="5"/>
  <c r="Z115" i="5"/>
  <c r="AH115" i="5"/>
  <c r="AJ115" i="5"/>
  <c r="U115" i="5"/>
  <c r="AC115" i="5"/>
  <c r="AK115" i="5"/>
  <c r="V115" i="5"/>
  <c r="AD115" i="5"/>
  <c r="AL115" i="5"/>
  <c r="K115" i="5"/>
  <c r="W115" i="5"/>
  <c r="AE115" i="5"/>
  <c r="P115" i="5"/>
  <c r="X115" i="5"/>
  <c r="AF115" i="5"/>
  <c r="T110" i="5"/>
  <c r="U73" i="9" s="1"/>
  <c r="AB110" i="5"/>
  <c r="AC73" i="9" s="1"/>
  <c r="AJ110" i="5"/>
  <c r="AK73" i="9" s="1"/>
  <c r="U110" i="5"/>
  <c r="V73" i="9" s="1"/>
  <c r="AC110" i="5"/>
  <c r="AD73" i="9" s="1"/>
  <c r="AK110" i="5"/>
  <c r="AL73" i="9" s="1"/>
  <c r="L110" i="5"/>
  <c r="M73" i="9" s="1"/>
  <c r="V110" i="5"/>
  <c r="W73" i="9" s="1"/>
  <c r="AD110" i="5"/>
  <c r="AE73" i="9" s="1"/>
  <c r="AL110" i="5"/>
  <c r="AM73" i="9" s="1"/>
  <c r="N110" i="5"/>
  <c r="O73" i="9" s="1"/>
  <c r="W110" i="5"/>
  <c r="X73" i="9" s="1"/>
  <c r="AE110" i="5"/>
  <c r="AF73" i="9" s="1"/>
  <c r="P110" i="5"/>
  <c r="Q73" i="9" s="1"/>
  <c r="X110" i="5"/>
  <c r="Y73" i="9" s="1"/>
  <c r="AF110" i="5"/>
  <c r="AG73" i="9" s="1"/>
  <c r="Q110" i="5"/>
  <c r="R73" i="9" s="1"/>
  <c r="Y110" i="5"/>
  <c r="Z73" i="9" s="1"/>
  <c r="AG110" i="5"/>
  <c r="AH73" i="9" s="1"/>
  <c r="R110" i="5"/>
  <c r="S73" i="9" s="1"/>
  <c r="Z110" i="5"/>
  <c r="AA73" i="9" s="1"/>
  <c r="AH110" i="5"/>
  <c r="AI73" i="9" s="1"/>
  <c r="S110" i="5"/>
  <c r="T73" i="9" s="1"/>
  <c r="AA110" i="5"/>
  <c r="AB73" i="9" s="1"/>
  <c r="AI110" i="5"/>
  <c r="AJ73" i="9" s="1"/>
  <c r="P102" i="5"/>
  <c r="X102" i="5"/>
  <c r="AF102" i="5"/>
  <c r="R106" i="5"/>
  <c r="S70" i="9" s="1"/>
  <c r="Z106" i="5"/>
  <c r="AA70" i="9" s="1"/>
  <c r="AH106" i="5"/>
  <c r="AI70" i="9" s="1"/>
  <c r="Q102" i="5"/>
  <c r="Y102" i="5"/>
  <c r="AG102" i="5"/>
  <c r="S106" i="5"/>
  <c r="T70" i="9" s="1"/>
  <c r="AA106" i="5"/>
  <c r="AB70" i="9" s="1"/>
  <c r="AI106" i="5"/>
  <c r="AJ70" i="9" s="1"/>
  <c r="R102" i="5"/>
  <c r="Z102" i="5"/>
  <c r="AH102" i="5"/>
  <c r="T106" i="5"/>
  <c r="U70" i="9" s="1"/>
  <c r="AB106" i="5"/>
  <c r="AC70" i="9" s="1"/>
  <c r="AJ106" i="5"/>
  <c r="AK70" i="9" s="1"/>
  <c r="S102" i="5"/>
  <c r="AA102" i="5"/>
  <c r="AI102" i="5"/>
  <c r="U106" i="5"/>
  <c r="V70" i="9" s="1"/>
  <c r="AC106" i="5"/>
  <c r="AD70" i="9" s="1"/>
  <c r="AK106" i="5"/>
  <c r="AL70" i="9" s="1"/>
  <c r="T102" i="5"/>
  <c r="AB102" i="5"/>
  <c r="AJ102" i="5"/>
  <c r="V106" i="5"/>
  <c r="W70" i="9" s="1"/>
  <c r="AD106" i="5"/>
  <c r="AE70" i="9" s="1"/>
  <c r="AL106" i="5"/>
  <c r="AM70" i="9" s="1"/>
  <c r="U102" i="5"/>
  <c r="AC102" i="5"/>
  <c r="AK102" i="5"/>
  <c r="W106" i="5"/>
  <c r="X70" i="9" s="1"/>
  <c r="AE106" i="5"/>
  <c r="AF70" i="9" s="1"/>
  <c r="V102" i="5"/>
  <c r="AD102" i="5"/>
  <c r="AL102" i="5"/>
  <c r="P106" i="5"/>
  <c r="Q70" i="9" s="1"/>
  <c r="X106" i="5"/>
  <c r="Y70" i="9" s="1"/>
  <c r="AF106" i="5"/>
  <c r="AG70" i="9" s="1"/>
  <c r="J98" i="5"/>
  <c r="S98" i="5"/>
  <c r="AA98" i="5"/>
  <c r="AI98" i="5"/>
  <c r="AG98" i="5"/>
  <c r="Z98" i="5"/>
  <c r="K98" i="5"/>
  <c r="T98" i="5"/>
  <c r="AB98" i="5"/>
  <c r="AJ98" i="5"/>
  <c r="Q98" i="5"/>
  <c r="R98" i="5"/>
  <c r="AH98" i="5"/>
  <c r="L98" i="5"/>
  <c r="U98" i="5"/>
  <c r="AC98" i="5"/>
  <c r="AK98" i="5"/>
  <c r="M98" i="5"/>
  <c r="V98" i="5"/>
  <c r="AD98" i="5"/>
  <c r="AL98" i="5"/>
  <c r="Y98" i="5"/>
  <c r="N98" i="5"/>
  <c r="W98" i="5"/>
  <c r="AE98" i="5"/>
  <c r="P98" i="5"/>
  <c r="X98" i="5"/>
  <c r="AF98" i="5"/>
  <c r="P94" i="5"/>
  <c r="Q67" i="9" s="1"/>
  <c r="X94" i="5"/>
  <c r="Y67" i="9" s="1"/>
  <c r="AF94" i="5"/>
  <c r="AG67" i="9" s="1"/>
  <c r="Q94" i="5"/>
  <c r="R67" i="9" s="1"/>
  <c r="Y94" i="5"/>
  <c r="Z67" i="9" s="1"/>
  <c r="AG94" i="5"/>
  <c r="AH67" i="9" s="1"/>
  <c r="S94" i="5"/>
  <c r="T67" i="9" s="1"/>
  <c r="AA94" i="5"/>
  <c r="AB67" i="9" s="1"/>
  <c r="AI94" i="5"/>
  <c r="AJ67" i="9" s="1"/>
  <c r="T94" i="5"/>
  <c r="U67" i="9" s="1"/>
  <c r="AB94" i="5"/>
  <c r="AC67" i="9" s="1"/>
  <c r="AJ94" i="5"/>
  <c r="AK67" i="9" s="1"/>
  <c r="U94" i="5"/>
  <c r="V67" i="9" s="1"/>
  <c r="AC94" i="5"/>
  <c r="AD67" i="9" s="1"/>
  <c r="AD58" i="9" s="1"/>
  <c r="AK94" i="5"/>
  <c r="AL67" i="9" s="1"/>
  <c r="V94" i="5"/>
  <c r="W67" i="9" s="1"/>
  <c r="AD94" i="5"/>
  <c r="AE67" i="9" s="1"/>
  <c r="AL94" i="5"/>
  <c r="AM67" i="9" s="1"/>
  <c r="J94" i="5"/>
  <c r="K67" i="9" s="1"/>
  <c r="W94" i="5"/>
  <c r="X67" i="9" s="1"/>
  <c r="AE94" i="5"/>
  <c r="AF67" i="9" s="1"/>
  <c r="T90" i="5"/>
  <c r="U64" i="9" s="1"/>
  <c r="AB90" i="5"/>
  <c r="AC64" i="9" s="1"/>
  <c r="AJ90" i="5"/>
  <c r="AK64" i="9" s="1"/>
  <c r="V90" i="5"/>
  <c r="W64" i="9" s="1"/>
  <c r="AD90" i="5"/>
  <c r="AE64" i="9" s="1"/>
  <c r="AL90" i="5"/>
  <c r="AM64" i="9" s="1"/>
  <c r="W90" i="5"/>
  <c r="X64" i="9" s="1"/>
  <c r="AE90" i="5"/>
  <c r="AF64" i="9" s="1"/>
  <c r="P90" i="5"/>
  <c r="Q64" i="9" s="1"/>
  <c r="Q58" i="9" s="1"/>
  <c r="X90" i="5"/>
  <c r="Y64" i="9" s="1"/>
  <c r="AF90" i="5"/>
  <c r="AG64" i="9" s="1"/>
  <c r="Q90" i="5"/>
  <c r="R64" i="9" s="1"/>
  <c r="Y90" i="5"/>
  <c r="Z64" i="9" s="1"/>
  <c r="AG90" i="5"/>
  <c r="AH64" i="9" s="1"/>
  <c r="R90" i="5"/>
  <c r="S64" i="9" s="1"/>
  <c r="Z90" i="5"/>
  <c r="AA64" i="9" s="1"/>
  <c r="AH90" i="5"/>
  <c r="AI64" i="9" s="1"/>
  <c r="AJ75" i="5"/>
  <c r="AC75" i="5"/>
  <c r="AK75" i="5"/>
  <c r="AB75" i="5"/>
  <c r="V75" i="5"/>
  <c r="AD75" i="5"/>
  <c r="AL75" i="5"/>
  <c r="Z71" i="5"/>
  <c r="AH71" i="5"/>
  <c r="AA71" i="5"/>
  <c r="AI71" i="5"/>
  <c r="AB71" i="5"/>
  <c r="AJ71" i="5"/>
  <c r="AC71" i="5"/>
  <c r="AK71" i="5"/>
  <c r="V71" i="5"/>
  <c r="AD71" i="5"/>
  <c r="AL71" i="5"/>
  <c r="W71" i="5"/>
  <c r="AE71" i="5"/>
  <c r="X71" i="5"/>
  <c r="AF71" i="5"/>
  <c r="AB49" i="5"/>
  <c r="AJ49" i="5"/>
  <c r="S31" i="5"/>
  <c r="AA31" i="5"/>
  <c r="AI31" i="5"/>
  <c r="P27" i="5"/>
  <c r="X27" i="5"/>
  <c r="J207" i="5"/>
  <c r="K96" i="12" s="1"/>
  <c r="K207" i="5"/>
  <c r="L96" i="12" s="1"/>
  <c r="L207" i="5"/>
  <c r="M96" i="12" s="1"/>
  <c r="M207" i="5"/>
  <c r="N96" i="12" s="1"/>
  <c r="N207" i="5"/>
  <c r="O96" i="12" s="1"/>
  <c r="K199" i="5"/>
  <c r="L90" i="12" s="1"/>
  <c r="L199" i="5"/>
  <c r="M90" i="12" s="1"/>
  <c r="M199" i="5"/>
  <c r="N90" i="12" s="1"/>
  <c r="N199" i="5"/>
  <c r="O90" i="12" s="1"/>
  <c r="O199" i="5"/>
  <c r="P90" i="12" s="1"/>
  <c r="O152" i="5"/>
  <c r="P35" i="12" s="1"/>
  <c r="P32" i="12" s="1"/>
  <c r="P30" i="12" s="1"/>
  <c r="N152" i="5"/>
  <c r="O35" i="12" s="1"/>
  <c r="O32" i="12" s="1"/>
  <c r="O30" i="12" s="1"/>
  <c r="L49" i="7" s="1"/>
  <c r="M152" i="5"/>
  <c r="N35" i="12" s="1"/>
  <c r="N32" i="12" s="1"/>
  <c r="N30" i="12" s="1"/>
  <c r="K152" i="5"/>
  <c r="L35" i="12" s="1"/>
  <c r="L32" i="12" s="1"/>
  <c r="L30" i="12" s="1"/>
  <c r="I49" i="7" s="1"/>
  <c r="L152" i="5"/>
  <c r="M35" i="12" s="1"/>
  <c r="M32" i="12" s="1"/>
  <c r="M30" i="12" s="1"/>
  <c r="J49" i="7" s="1"/>
  <c r="L115" i="5"/>
  <c r="M115" i="5"/>
  <c r="N115" i="5"/>
  <c r="O115" i="5"/>
  <c r="J115" i="5"/>
  <c r="M110" i="5"/>
  <c r="N73" i="9" s="1"/>
  <c r="I110" i="5"/>
  <c r="J73" i="9" s="1"/>
  <c r="J110" i="5"/>
  <c r="K73" i="9" s="1"/>
  <c r="K110" i="5"/>
  <c r="L73" i="9" s="1"/>
  <c r="K102" i="5"/>
  <c r="L102" i="5"/>
  <c r="M102" i="5"/>
  <c r="N102" i="5"/>
  <c r="O102" i="5"/>
  <c r="J102" i="5"/>
  <c r="M106" i="5"/>
  <c r="N70" i="9" s="1"/>
  <c r="O106" i="5"/>
  <c r="P70" i="9" s="1"/>
  <c r="N106" i="5"/>
  <c r="O70" i="9" s="1"/>
  <c r="I106" i="5"/>
  <c r="J70" i="9" s="1"/>
  <c r="J106" i="5"/>
  <c r="K70" i="9" s="1"/>
  <c r="L106" i="5"/>
  <c r="M70" i="9" s="1"/>
  <c r="O98" i="5"/>
  <c r="M94" i="5"/>
  <c r="N67" i="9" s="1"/>
  <c r="N94" i="5"/>
  <c r="O67" i="9" s="1"/>
  <c r="O94" i="5"/>
  <c r="P67" i="9" s="1"/>
  <c r="K94" i="5"/>
  <c r="L67" i="9" s="1"/>
  <c r="L94" i="5"/>
  <c r="M67" i="9" s="1"/>
  <c r="N90" i="5"/>
  <c r="O64" i="9" s="1"/>
  <c r="O90" i="5"/>
  <c r="P64" i="9" s="1"/>
  <c r="J90" i="5"/>
  <c r="K64" i="9" s="1"/>
  <c r="K90" i="5"/>
  <c r="L64" i="9" s="1"/>
  <c r="L90" i="5"/>
  <c r="M64" i="9" s="1"/>
  <c r="M90" i="5"/>
  <c r="N64" i="9" s="1"/>
  <c r="K31" i="5"/>
  <c r="AK12" i="5"/>
  <c r="AL12" i="5"/>
  <c r="AI12" i="5"/>
  <c r="AJ12" i="5"/>
  <c r="AH12" i="5"/>
  <c r="AF12" i="5"/>
  <c r="AG12" i="5"/>
  <c r="AC12" i="5"/>
  <c r="AD12" i="5"/>
  <c r="AE12" i="5"/>
  <c r="AB12" i="5"/>
  <c r="T12" i="5"/>
  <c r="AA12" i="5"/>
  <c r="U12" i="5"/>
  <c r="X12" i="5"/>
  <c r="Y12" i="5"/>
  <c r="V12" i="5"/>
  <c r="Z12" i="5"/>
  <c r="Q12" i="5"/>
  <c r="R12" i="5"/>
  <c r="S12" i="5"/>
  <c r="P12" i="5"/>
  <c r="M12" i="5"/>
  <c r="N12" i="5"/>
  <c r="O12" i="5"/>
  <c r="L12" i="5"/>
  <c r="K12" i="5"/>
  <c r="AL16" i="5"/>
  <c r="AI16" i="5"/>
  <c r="AK16" i="5"/>
  <c r="AJ16" i="5"/>
  <c r="AH16" i="5"/>
  <c r="AG16" i="5"/>
  <c r="AF16" i="5"/>
  <c r="AE16" i="5"/>
  <c r="AA16" i="5"/>
  <c r="AB16" i="5"/>
  <c r="AC16" i="5"/>
  <c r="AD16" i="5"/>
  <c r="Z16" i="5"/>
  <c r="Y16" i="5"/>
  <c r="V16" i="5"/>
  <c r="W16" i="5"/>
  <c r="X16" i="5"/>
  <c r="U16" i="5"/>
  <c r="S16" i="5"/>
  <c r="T16" i="5"/>
  <c r="R16" i="5"/>
  <c r="Q16" i="5"/>
  <c r="K16" i="5"/>
  <c r="M16" i="5"/>
  <c r="O16" i="5"/>
  <c r="P16" i="5"/>
  <c r="N16" i="5"/>
  <c r="L16" i="5"/>
  <c r="L31" i="5"/>
  <c r="T31" i="5"/>
  <c r="AB31" i="5"/>
  <c r="AJ31" i="5"/>
  <c r="U31" i="5"/>
  <c r="AC31" i="5"/>
  <c r="AK31" i="5"/>
  <c r="M31" i="5"/>
  <c r="N31" i="5"/>
  <c r="V31" i="5"/>
  <c r="AD31" i="5"/>
  <c r="AL31" i="5"/>
  <c r="O31" i="5"/>
  <c r="W31" i="5"/>
  <c r="AE31" i="5"/>
  <c r="P31" i="5"/>
  <c r="X31" i="5"/>
  <c r="AF31" i="5"/>
  <c r="Q31" i="5"/>
  <c r="Y31" i="5"/>
  <c r="AG31" i="5"/>
  <c r="R31" i="5"/>
  <c r="Z31" i="5"/>
  <c r="AH31" i="5"/>
  <c r="R27" i="5"/>
  <c r="Z27" i="5"/>
  <c r="AH27" i="5"/>
  <c r="K27" i="5"/>
  <c r="S27" i="5"/>
  <c r="AA27" i="5"/>
  <c r="AI27" i="5"/>
  <c r="L27" i="5"/>
  <c r="AJ27" i="5"/>
  <c r="M27" i="5"/>
  <c r="U27" i="5"/>
  <c r="AC27" i="5"/>
  <c r="AK27" i="5"/>
  <c r="AB27" i="5"/>
  <c r="N27" i="5"/>
  <c r="V27" i="5"/>
  <c r="AD27" i="5"/>
  <c r="AL27" i="5"/>
  <c r="O27" i="5"/>
  <c r="W27" i="5"/>
  <c r="AE27" i="5"/>
  <c r="Q27" i="5"/>
  <c r="Y27" i="5"/>
  <c r="AG27" i="5"/>
  <c r="K106" i="12"/>
  <c r="K103" i="12" s="1"/>
  <c r="K101" i="12" s="1"/>
  <c r="H55" i="7" s="1"/>
  <c r="AN221" i="5"/>
  <c r="AJ222" i="5" s="1"/>
  <c r="AM221" i="5"/>
  <c r="J96" i="12"/>
  <c r="X32" i="12"/>
  <c r="X30" i="12" s="1"/>
  <c r="U49" i="7" s="1"/>
  <c r="AF32" i="12"/>
  <c r="AF30" i="12" s="1"/>
  <c r="AC49" i="7" s="1"/>
  <c r="J199" i="5"/>
  <c r="K90" i="12" s="1"/>
  <c r="R32" i="12"/>
  <c r="R30" i="12" s="1"/>
  <c r="O49" i="7" s="1"/>
  <c r="AI32" i="12"/>
  <c r="AI30" i="12" s="1"/>
  <c r="AF49" i="7" s="1"/>
  <c r="S32" i="12"/>
  <c r="S30" i="12" s="1"/>
  <c r="AB32" i="12"/>
  <c r="AB30" i="12" s="1"/>
  <c r="AC32" i="12"/>
  <c r="AC30" i="12" s="1"/>
  <c r="AK32" i="12"/>
  <c r="AK30" i="12" s="1"/>
  <c r="W32" i="12"/>
  <c r="W30" i="12" s="1"/>
  <c r="AE32" i="12"/>
  <c r="AE30" i="12" s="1"/>
  <c r="AG32" i="12"/>
  <c r="AG30" i="12" s="1"/>
  <c r="AD49" i="7" s="1"/>
  <c r="AL81" i="12"/>
  <c r="AL78" i="12" s="1"/>
  <c r="AL76" i="12" s="1"/>
  <c r="AI52" i="7" s="1"/>
  <c r="AM81" i="12"/>
  <c r="AM78" i="12" s="1"/>
  <c r="AM76" i="12" s="1"/>
  <c r="AJ52" i="7" s="1"/>
  <c r="AF81" i="12"/>
  <c r="AF78" i="12" s="1"/>
  <c r="AF76" i="12" s="1"/>
  <c r="AC52" i="7" s="1"/>
  <c r="Z81" i="12"/>
  <c r="Z78" i="12" s="1"/>
  <c r="Z76" i="12" s="1"/>
  <c r="W52" i="7" s="1"/>
  <c r="AH81" i="12"/>
  <c r="AH78" i="12" s="1"/>
  <c r="AH76" i="12" s="1"/>
  <c r="AE52" i="7" s="1"/>
  <c r="AA81" i="12"/>
  <c r="AA78" i="12" s="1"/>
  <c r="AA76" i="12" s="1"/>
  <c r="X52" i="7" s="1"/>
  <c r="AI81" i="12"/>
  <c r="AI78" i="12" s="1"/>
  <c r="AI76" i="12" s="1"/>
  <c r="AF52" i="7" s="1"/>
  <c r="Q99" i="9"/>
  <c r="Y99" i="9"/>
  <c r="AG99" i="9"/>
  <c r="W15" i="12"/>
  <c r="W12" i="12" s="1"/>
  <c r="W10" i="12" s="1"/>
  <c r="T46" i="7" s="1"/>
  <c r="AE15" i="12"/>
  <c r="AE12" i="12" s="1"/>
  <c r="AE10" i="12" s="1"/>
  <c r="AB46" i="7" s="1"/>
  <c r="K96" i="9"/>
  <c r="K93" i="9" s="1"/>
  <c r="AG96" i="9"/>
  <c r="L12" i="9"/>
  <c r="L10" i="9" s="1"/>
  <c r="I36" i="7" s="1"/>
  <c r="T12" i="9"/>
  <c r="T10" i="9" s="1"/>
  <c r="Q36" i="7" s="1"/>
  <c r="AB12" i="9"/>
  <c r="AB10" i="9" s="1"/>
  <c r="Y36" i="7" s="1"/>
  <c r="AJ12" i="9"/>
  <c r="AJ10" i="9" s="1"/>
  <c r="AG36" i="7" s="1"/>
  <c r="M12" i="9"/>
  <c r="M10" i="9" s="1"/>
  <c r="J36" i="7" s="1"/>
  <c r="U12" i="9"/>
  <c r="U10" i="9" s="1"/>
  <c r="R36" i="7" s="1"/>
  <c r="AC12" i="9"/>
  <c r="AC10" i="9" s="1"/>
  <c r="Z36" i="7" s="1"/>
  <c r="AK12" i="9"/>
  <c r="AK10" i="9" s="1"/>
  <c r="AH36" i="7" s="1"/>
  <c r="R99" i="9"/>
  <c r="Z99" i="9"/>
  <c r="AH99" i="9"/>
  <c r="X15" i="12"/>
  <c r="X12" i="12" s="1"/>
  <c r="X10" i="12" s="1"/>
  <c r="U46" i="7" s="1"/>
  <c r="AL15" i="12"/>
  <c r="AL12" i="12" s="1"/>
  <c r="AL10" i="12" s="1"/>
  <c r="AI46" i="7" s="1"/>
  <c r="Z96" i="9"/>
  <c r="AH96" i="9"/>
  <c r="V12" i="9"/>
  <c r="V10" i="9" s="1"/>
  <c r="S36" i="7" s="1"/>
  <c r="AL12" i="9"/>
  <c r="AL10" i="9" s="1"/>
  <c r="AI36" i="7" s="1"/>
  <c r="S99" i="9"/>
  <c r="AA99" i="9"/>
  <c r="AI99" i="9"/>
  <c r="AM15" i="12"/>
  <c r="AM12" i="12" s="1"/>
  <c r="AM10" i="12" s="1"/>
  <c r="AJ46" i="7" s="1"/>
  <c r="AG15" i="12"/>
  <c r="AG12" i="12" s="1"/>
  <c r="AG10" i="12" s="1"/>
  <c r="AD46" i="7" s="1"/>
  <c r="AA96" i="9"/>
  <c r="AI96" i="9"/>
  <c r="N12" i="9"/>
  <c r="N10" i="9" s="1"/>
  <c r="K36" i="7" s="1"/>
  <c r="AD12" i="9"/>
  <c r="AD10" i="9" s="1"/>
  <c r="AA36" i="7" s="1"/>
  <c r="L99" i="9"/>
  <c r="T99" i="9"/>
  <c r="AB99" i="9"/>
  <c r="AJ99" i="9"/>
  <c r="Z15" i="12"/>
  <c r="Z12" i="12" s="1"/>
  <c r="Z10" i="12" s="1"/>
  <c r="W46" i="7" s="1"/>
  <c r="AB96" i="9"/>
  <c r="AJ96" i="9"/>
  <c r="M99" i="9"/>
  <c r="U99" i="9"/>
  <c r="AC99" i="9"/>
  <c r="AK99" i="9"/>
  <c r="AA15" i="12"/>
  <c r="AA12" i="12" s="1"/>
  <c r="AA10" i="12" s="1"/>
  <c r="X46" i="7" s="1"/>
  <c r="AC96" i="9"/>
  <c r="AK96" i="9"/>
  <c r="P12" i="9"/>
  <c r="P10" i="9" s="1"/>
  <c r="M36" i="7" s="1"/>
  <c r="X12" i="9"/>
  <c r="X10" i="9" s="1"/>
  <c r="U36" i="7" s="1"/>
  <c r="AF12" i="9"/>
  <c r="AF10" i="9" s="1"/>
  <c r="AC36" i="7" s="1"/>
  <c r="Q12" i="9"/>
  <c r="Q10" i="9" s="1"/>
  <c r="N36" i="7" s="1"/>
  <c r="Y12" i="9"/>
  <c r="Y10" i="9" s="1"/>
  <c r="V36" i="7" s="1"/>
  <c r="AG12" i="9"/>
  <c r="AG10" i="9" s="1"/>
  <c r="AD36" i="7" s="1"/>
  <c r="N99" i="9"/>
  <c r="V99" i="9"/>
  <c r="AD99" i="9"/>
  <c r="AL99" i="9"/>
  <c r="AD96" i="9"/>
  <c r="AL96" i="9"/>
  <c r="R12" i="9"/>
  <c r="R10" i="9" s="1"/>
  <c r="O36" i="7" s="1"/>
  <c r="Z12" i="9"/>
  <c r="Z10" i="9" s="1"/>
  <c r="W36" i="7" s="1"/>
  <c r="AH12" i="9"/>
  <c r="AH10" i="9" s="1"/>
  <c r="AE36" i="7" s="1"/>
  <c r="O99" i="9"/>
  <c r="W99" i="9"/>
  <c r="AE99" i="9"/>
  <c r="AM99" i="9"/>
  <c r="AC15" i="12"/>
  <c r="AC12" i="12" s="1"/>
  <c r="AC10" i="12" s="1"/>
  <c r="Z46" i="7" s="1"/>
  <c r="AE96" i="9"/>
  <c r="AM96" i="9"/>
  <c r="P99" i="9"/>
  <c r="X99" i="9"/>
  <c r="AF99" i="9"/>
  <c r="AD15" i="12"/>
  <c r="AD12" i="12" s="1"/>
  <c r="AD10" i="12" s="1"/>
  <c r="AA46" i="7" s="1"/>
  <c r="AF96" i="9"/>
  <c r="M10" i="8"/>
  <c r="J26" i="7" s="1"/>
  <c r="AD26" i="7"/>
  <c r="J58" i="3"/>
  <c r="AN236" i="5"/>
  <c r="AM236" i="5"/>
  <c r="I55" i="7"/>
  <c r="G126" i="11"/>
  <c r="O126" i="11"/>
  <c r="I126" i="11"/>
  <c r="Z184" i="11"/>
  <c r="D126" i="11"/>
  <c r="E126" i="11"/>
  <c r="M126" i="11"/>
  <c r="AC184" i="11"/>
  <c r="AF96" i="11"/>
  <c r="Y96" i="11"/>
  <c r="X96" i="11"/>
  <c r="Z96" i="11"/>
  <c r="S96" i="11"/>
  <c r="AA96" i="11"/>
  <c r="T96" i="11"/>
  <c r="AB96" i="11"/>
  <c r="U96" i="11"/>
  <c r="AC96" i="11"/>
  <c r="V96" i="11"/>
  <c r="AD96" i="11"/>
  <c r="W96" i="11"/>
  <c r="AE96" i="11"/>
  <c r="AC28" i="9"/>
  <c r="M28" i="9"/>
  <c r="AK28" i="9"/>
  <c r="U28" i="9"/>
  <c r="AE28" i="9"/>
  <c r="J28" i="9"/>
  <c r="O28" i="9"/>
  <c r="AD28" i="9"/>
  <c r="AI28" i="9"/>
  <c r="L28" i="9"/>
  <c r="S28" i="9"/>
  <c r="AF28" i="9"/>
  <c r="X28" i="9"/>
  <c r="Z28" i="9"/>
  <c r="P28" i="9"/>
  <c r="AG28" i="9"/>
  <c r="V28" i="9"/>
  <c r="AH28" i="9"/>
  <c r="Y28" i="9"/>
  <c r="K28" i="9"/>
  <c r="AL28" i="9"/>
  <c r="Q28" i="9"/>
  <c r="AM28" i="9"/>
  <c r="AB28" i="9"/>
  <c r="T28" i="9"/>
  <c r="N28" i="9"/>
  <c r="AA28" i="9"/>
  <c r="AJ28" i="9"/>
  <c r="R28" i="9"/>
  <c r="W28" i="9"/>
  <c r="J130" i="3"/>
  <c r="W31" i="9"/>
  <c r="AB31" i="9"/>
  <c r="K31" i="9"/>
  <c r="AA31" i="9"/>
  <c r="L31" i="9"/>
  <c r="T31" i="9"/>
  <c r="AI31" i="9"/>
  <c r="AJ31" i="9"/>
  <c r="AM31" i="9"/>
  <c r="AC31" i="9"/>
  <c r="R31" i="9"/>
  <c r="P31" i="9"/>
  <c r="AL31" i="9"/>
  <c r="Q31" i="9"/>
  <c r="U31" i="9"/>
  <c r="AG31" i="9"/>
  <c r="AD31" i="9"/>
  <c r="M31" i="9"/>
  <c r="Y31" i="9"/>
  <c r="V31" i="9"/>
  <c r="N31" i="9"/>
  <c r="S31" i="9"/>
  <c r="AE31" i="9"/>
  <c r="J31" i="9"/>
  <c r="O31" i="9"/>
  <c r="AH31" i="9"/>
  <c r="AF31" i="9"/>
  <c r="AK31" i="9"/>
  <c r="Z31" i="9"/>
  <c r="X31" i="9"/>
  <c r="X41" i="7"/>
  <c r="J12" i="9"/>
  <c r="J10" i="9" s="1"/>
  <c r="T38" i="7"/>
  <c r="J42" i="9"/>
  <c r="AG26" i="7"/>
  <c r="AF41" i="7"/>
  <c r="J137" i="3"/>
  <c r="P71" i="3"/>
  <c r="X71" i="3"/>
  <c r="AF71" i="3"/>
  <c r="J71" i="3"/>
  <c r="R71" i="3"/>
  <c r="Z71" i="3"/>
  <c r="AH71" i="3"/>
  <c r="N71" i="3"/>
  <c r="V71" i="3"/>
  <c r="AD71" i="3"/>
  <c r="AL71" i="3"/>
  <c r="M71" i="3"/>
  <c r="AA71" i="3"/>
  <c r="AM71" i="3"/>
  <c r="O71" i="3"/>
  <c r="AB71" i="3"/>
  <c r="Q71" i="3"/>
  <c r="AC71" i="3"/>
  <c r="S71" i="3"/>
  <c r="AE71" i="3"/>
  <c r="AG71" i="3"/>
  <c r="AI71" i="3"/>
  <c r="K71" i="3"/>
  <c r="AJ71" i="3"/>
  <c r="L71" i="3"/>
  <c r="AK71" i="3"/>
  <c r="T71" i="3"/>
  <c r="U71" i="3"/>
  <c r="W71" i="3"/>
  <c r="Y71" i="3"/>
  <c r="U26" i="7"/>
  <c r="Y38" i="7"/>
  <c r="X38" i="7"/>
  <c r="AE41" i="7"/>
  <c r="N41" i="7"/>
  <c r="P41" i="7"/>
  <c r="AO86" i="5"/>
  <c r="AN86" i="5"/>
  <c r="AM86" i="5"/>
  <c r="H126" i="11"/>
  <c r="J126" i="11"/>
  <c r="H36" i="11"/>
  <c r="K126" i="11"/>
  <c r="AN115" i="5"/>
  <c r="L126" i="11"/>
  <c r="F126" i="11"/>
  <c r="N126" i="11"/>
  <c r="J152" i="5"/>
  <c r="J16" i="5"/>
  <c r="J12" i="5"/>
  <c r="W12" i="5"/>
  <c r="J31" i="5"/>
  <c r="J27" i="5"/>
  <c r="AO236" i="5"/>
  <c r="T80" i="5"/>
  <c r="K160" i="5"/>
  <c r="I160" i="5"/>
  <c r="R48" i="7"/>
  <c r="N146" i="5"/>
  <c r="P15" i="12"/>
  <c r="P12" i="12" s="1"/>
  <c r="P10" i="12" s="1"/>
  <c r="L80" i="5"/>
  <c r="N80" i="5"/>
  <c r="M75" i="5"/>
  <c r="U75" i="5"/>
  <c r="O146" i="5"/>
  <c r="U21" i="5"/>
  <c r="T21" i="5"/>
  <c r="S21" i="5"/>
  <c r="P21" i="5"/>
  <c r="R21" i="5"/>
  <c r="Q21" i="5"/>
  <c r="O21" i="5"/>
  <c r="N21" i="5"/>
  <c r="M21" i="5"/>
  <c r="L21" i="5"/>
  <c r="K21" i="5"/>
  <c r="J21" i="5"/>
  <c r="D96" i="11"/>
  <c r="M80" i="5"/>
  <c r="U80" i="5"/>
  <c r="O80" i="5"/>
  <c r="P80" i="5"/>
  <c r="I80" i="5"/>
  <c r="Q80" i="5"/>
  <c r="J80" i="5"/>
  <c r="R80" i="5"/>
  <c r="K80" i="5"/>
  <c r="K71" i="5"/>
  <c r="S71" i="5"/>
  <c r="L71" i="5"/>
  <c r="T71" i="5"/>
  <c r="M71" i="5"/>
  <c r="U71" i="5"/>
  <c r="N71" i="5"/>
  <c r="O71" i="5"/>
  <c r="P71" i="5"/>
  <c r="I71" i="5"/>
  <c r="Q71" i="5"/>
  <c r="J71" i="5"/>
  <c r="N75" i="5"/>
  <c r="O75" i="5"/>
  <c r="P75" i="5"/>
  <c r="I75" i="5"/>
  <c r="Q75" i="5"/>
  <c r="J75" i="5"/>
  <c r="R75" i="5"/>
  <c r="K75" i="5"/>
  <c r="S75" i="5"/>
  <c r="L75" i="5"/>
  <c r="P203" i="5"/>
  <c r="Q93" i="12" s="1"/>
  <c r="I203" i="5"/>
  <c r="Q203" i="5"/>
  <c r="R93" i="12" s="1"/>
  <c r="J203" i="5"/>
  <c r="K93" i="12" s="1"/>
  <c r="R203" i="5"/>
  <c r="S93" i="12" s="1"/>
  <c r="O203" i="5"/>
  <c r="P93" i="12" s="1"/>
  <c r="K203" i="5"/>
  <c r="L93" i="12" s="1"/>
  <c r="S203" i="5"/>
  <c r="T93" i="12" s="1"/>
  <c r="L203" i="5"/>
  <c r="M93" i="12" s="1"/>
  <c r="T203" i="5"/>
  <c r="U93" i="12" s="1"/>
  <c r="M203" i="5"/>
  <c r="N93" i="12" s="1"/>
  <c r="U203" i="5"/>
  <c r="V93" i="12" s="1"/>
  <c r="K191" i="5"/>
  <c r="L84" i="12" s="1"/>
  <c r="S191" i="5"/>
  <c r="T84" i="12" s="1"/>
  <c r="I191" i="5"/>
  <c r="Q191" i="5"/>
  <c r="R84" i="12" s="1"/>
  <c r="J191" i="5"/>
  <c r="K84" i="12" s="1"/>
  <c r="R191" i="5"/>
  <c r="S84" i="12" s="1"/>
  <c r="L191" i="5"/>
  <c r="M84" i="12" s="1"/>
  <c r="T191" i="5"/>
  <c r="U84" i="12" s="1"/>
  <c r="M191" i="5"/>
  <c r="N84" i="12" s="1"/>
  <c r="U191" i="5"/>
  <c r="V84" i="12" s="1"/>
  <c r="N191" i="5"/>
  <c r="O84" i="12" s="1"/>
  <c r="O191" i="5"/>
  <c r="P84" i="12" s="1"/>
  <c r="X187" i="5"/>
  <c r="J146" i="5"/>
  <c r="K146" i="5"/>
  <c r="L146" i="5"/>
  <c r="I146" i="5"/>
  <c r="M146" i="5"/>
  <c r="N15" i="12" s="1"/>
  <c r="N12" i="12" s="1"/>
  <c r="N10" i="12" s="1"/>
  <c r="J36" i="11"/>
  <c r="C36" i="11"/>
  <c r="R64" i="11" s="1"/>
  <c r="E36" i="11"/>
  <c r="M36" i="11"/>
  <c r="D36" i="11"/>
  <c r="V187" i="5"/>
  <c r="W81" i="12" s="1"/>
  <c r="W187" i="5"/>
  <c r="S44" i="5"/>
  <c r="T44" i="5"/>
  <c r="U44" i="5"/>
  <c r="K44" i="5"/>
  <c r="M44" i="5"/>
  <c r="L44" i="5"/>
  <c r="N44" i="5"/>
  <c r="O44" i="5"/>
  <c r="P44" i="5"/>
  <c r="Q44" i="5"/>
  <c r="J44" i="5"/>
  <c r="R44" i="5"/>
  <c r="N156" i="5"/>
  <c r="O156" i="5"/>
  <c r="P49" i="5"/>
  <c r="T49" i="5"/>
  <c r="T160" i="5"/>
  <c r="Q160" i="5"/>
  <c r="S160" i="5"/>
  <c r="U160" i="5"/>
  <c r="R160" i="5"/>
  <c r="M156" i="5"/>
  <c r="R6" i="11"/>
  <c r="S6" i="11"/>
  <c r="T6" i="11"/>
  <c r="U6" i="11"/>
  <c r="Q49" i="5"/>
  <c r="V6" i="11"/>
  <c r="R49" i="5"/>
  <c r="W6" i="11"/>
  <c r="X6" i="11"/>
  <c r="Y6" i="11"/>
  <c r="Z6" i="11"/>
  <c r="AA6" i="11"/>
  <c r="AB6" i="11"/>
  <c r="AC6" i="11"/>
  <c r="AD6" i="11"/>
  <c r="AE6" i="11"/>
  <c r="P6" i="11"/>
  <c r="AF6" i="11"/>
  <c r="Q6" i="11"/>
  <c r="O49" i="5"/>
  <c r="I49" i="5"/>
  <c r="U49" i="5"/>
  <c r="K49" i="5"/>
  <c r="L49" i="5"/>
  <c r="M49" i="5"/>
  <c r="N49" i="5"/>
  <c r="N6" i="11"/>
  <c r="O6" i="11"/>
  <c r="M6" i="11"/>
  <c r="L6" i="11"/>
  <c r="K6" i="11"/>
  <c r="I6" i="11"/>
  <c r="J6" i="11"/>
  <c r="F6" i="11"/>
  <c r="G6" i="11"/>
  <c r="H6" i="11"/>
  <c r="D6" i="11"/>
  <c r="E6" i="11"/>
  <c r="O160" i="5"/>
  <c r="P160" i="5"/>
  <c r="Q156" i="5"/>
  <c r="R156" i="5"/>
  <c r="S156" i="5"/>
  <c r="P156" i="5"/>
  <c r="T156" i="5"/>
  <c r="U156" i="5"/>
  <c r="S183" i="5"/>
  <c r="M66" i="11" s="1"/>
  <c r="T183" i="5"/>
  <c r="N66" i="11" s="1"/>
  <c r="O66" i="11"/>
  <c r="J49" i="5"/>
  <c r="C6" i="11"/>
  <c r="L160" i="5"/>
  <c r="M160" i="5"/>
  <c r="N160" i="5"/>
  <c r="L156" i="5"/>
  <c r="N187" i="5"/>
  <c r="Q187" i="5"/>
  <c r="R187" i="5"/>
  <c r="S187" i="5"/>
  <c r="T187" i="5"/>
  <c r="U187" i="5"/>
  <c r="M187" i="5"/>
  <c r="O187" i="5"/>
  <c r="P187" i="5"/>
  <c r="P183" i="5"/>
  <c r="J66" i="11" s="1"/>
  <c r="O183" i="5"/>
  <c r="I66" i="11" s="1"/>
  <c r="Q183" i="5"/>
  <c r="L183" i="5"/>
  <c r="F66" i="11" s="1"/>
  <c r="R183" i="5"/>
  <c r="L66" i="11" s="1"/>
  <c r="M183" i="5"/>
  <c r="G66" i="11" s="1"/>
  <c r="N183" i="5"/>
  <c r="H66" i="11" s="1"/>
  <c r="K36" i="11"/>
  <c r="W36" i="11"/>
  <c r="AF222" i="5"/>
  <c r="J156" i="5"/>
  <c r="K187" i="5"/>
  <c r="Y222" i="5"/>
  <c r="S184" i="11"/>
  <c r="AG222" i="5"/>
  <c r="AA184" i="11"/>
  <c r="G36" i="11"/>
  <c r="U36" i="11"/>
  <c r="AF36" i="11"/>
  <c r="R184" i="11"/>
  <c r="K156" i="5"/>
  <c r="I36" i="11"/>
  <c r="Q36" i="11"/>
  <c r="Y36" i="11"/>
  <c r="L187" i="5"/>
  <c r="Z222" i="5"/>
  <c r="T184" i="11"/>
  <c r="AH222" i="5"/>
  <c r="AB184" i="11"/>
  <c r="V36" i="11"/>
  <c r="V184" i="11"/>
  <c r="Z36" i="11"/>
  <c r="AA222" i="5"/>
  <c r="U184" i="11"/>
  <c r="X36" i="11"/>
  <c r="AD184" i="11"/>
  <c r="L36" i="11"/>
  <c r="T36" i="11"/>
  <c r="AB36" i="11"/>
  <c r="AC222" i="5"/>
  <c r="W184" i="11"/>
  <c r="AK222" i="5"/>
  <c r="AE184" i="11"/>
  <c r="N36" i="11"/>
  <c r="AA36" i="11"/>
  <c r="AD222" i="5"/>
  <c r="X184" i="11"/>
  <c r="AL222" i="5"/>
  <c r="AF184" i="11"/>
  <c r="AI222" i="5"/>
  <c r="O36" i="11"/>
  <c r="AC36" i="11"/>
  <c r="AE222" i="5"/>
  <c r="Y184" i="11"/>
  <c r="P36" i="11"/>
  <c r="AD36" i="11"/>
  <c r="I187" i="5"/>
  <c r="F36" i="11"/>
  <c r="S36" i="11"/>
  <c r="AE36" i="11"/>
  <c r="AO64" i="5"/>
  <c r="AM64" i="5"/>
  <c r="AO39" i="5"/>
  <c r="AO163" i="5"/>
  <c r="AN227" i="5"/>
  <c r="N228" i="5" s="1"/>
  <c r="AO121" i="5"/>
  <c r="AN121" i="5"/>
  <c r="I122" i="5" s="1"/>
  <c r="AN105" i="5"/>
  <c r="AM163" i="5"/>
  <c r="H37" i="11" s="1"/>
  <c r="K106" i="5"/>
  <c r="AN163" i="5"/>
  <c r="AD164" i="5" s="1"/>
  <c r="AN39" i="5"/>
  <c r="AM227" i="5"/>
  <c r="AM105" i="5"/>
  <c r="I183" i="5"/>
  <c r="AO227" i="5"/>
  <c r="AM121" i="5"/>
  <c r="J160" i="5"/>
  <c r="J183" i="5"/>
  <c r="D66" i="11" s="1"/>
  <c r="AO221" i="5"/>
  <c r="AN64" i="5"/>
  <c r="I65" i="5" s="1"/>
  <c r="AO105" i="5"/>
  <c r="Z93" i="9" l="1"/>
  <c r="AM93" i="9"/>
  <c r="J58" i="9"/>
  <c r="AN110" i="5"/>
  <c r="T58" i="9"/>
  <c r="O15" i="12"/>
  <c r="O12" i="12" s="1"/>
  <c r="O10" i="12" s="1"/>
  <c r="AG81" i="12"/>
  <c r="AG78" i="12" s="1"/>
  <c r="AG76" i="12" s="1"/>
  <c r="AD52" i="7" s="1"/>
  <c r="AB81" i="12"/>
  <c r="AB78" i="12" s="1"/>
  <c r="AB76" i="12" s="1"/>
  <c r="Y52" i="7" s="1"/>
  <c r="AG65" i="5"/>
  <c r="S15" i="12"/>
  <c r="S12" i="12" s="1"/>
  <c r="S10" i="12" s="1"/>
  <c r="AJ65" i="5"/>
  <c r="AE81" i="12"/>
  <c r="AE78" i="12" s="1"/>
  <c r="AE76" i="12" s="1"/>
  <c r="AB52" i="7" s="1"/>
  <c r="AD65" i="5"/>
  <c r="AC81" i="12"/>
  <c r="AC78" i="12" s="1"/>
  <c r="AC76" i="12" s="1"/>
  <c r="Z52" i="7" s="1"/>
  <c r="AO115" i="5"/>
  <c r="X222" i="5"/>
  <c r="S103" i="12"/>
  <c r="P101" i="12"/>
  <c r="M55" i="7" s="1"/>
  <c r="U103" i="12"/>
  <c r="R101" i="12"/>
  <c r="O55" i="7" s="1"/>
  <c r="Y81" i="12"/>
  <c r="Y78" i="12" s="1"/>
  <c r="Y76" i="12" s="1"/>
  <c r="V52" i="7" s="1"/>
  <c r="AK81" i="12"/>
  <c r="AK78" i="12" s="1"/>
  <c r="AK76" i="12" s="1"/>
  <c r="AH52" i="7" s="1"/>
  <c r="AH122" i="5"/>
  <c r="AK122" i="5"/>
  <c r="Y122" i="5"/>
  <c r="P122" i="5"/>
  <c r="AJ122" i="5"/>
  <c r="W122" i="5"/>
  <c r="V122" i="5"/>
  <c r="AJ58" i="9"/>
  <c r="AM102" i="5"/>
  <c r="AB58" i="9"/>
  <c r="AN102" i="5"/>
  <c r="AO102" i="5"/>
  <c r="AN98" i="5"/>
  <c r="AM98" i="5"/>
  <c r="AO98" i="5"/>
  <c r="AI58" i="9"/>
  <c r="AH58" i="9"/>
  <c r="X58" i="9"/>
  <c r="W58" i="9"/>
  <c r="S58" i="9"/>
  <c r="AK58" i="9"/>
  <c r="AC58" i="9"/>
  <c r="Y58" i="9"/>
  <c r="U58" i="9"/>
  <c r="O58" i="9"/>
  <c r="Q34" i="11"/>
  <c r="AA34" i="11"/>
  <c r="AA58" i="9"/>
  <c r="N58" i="9"/>
  <c r="Z58" i="9"/>
  <c r="AF58" i="9"/>
  <c r="K58" i="9"/>
  <c r="K56" i="9" s="1"/>
  <c r="H42" i="7" s="1"/>
  <c r="AL58" i="9"/>
  <c r="AG93" i="9"/>
  <c r="AK93" i="9"/>
  <c r="AJ93" i="9"/>
  <c r="AC93" i="9"/>
  <c r="AB93" i="9"/>
  <c r="AI93" i="9"/>
  <c r="AL93" i="9"/>
  <c r="AA93" i="9"/>
  <c r="AD93" i="9"/>
  <c r="AH93" i="9"/>
  <c r="M58" i="9"/>
  <c r="AM58" i="9"/>
  <c r="AE58" i="9"/>
  <c r="P58" i="9"/>
  <c r="V58" i="9"/>
  <c r="R58" i="9"/>
  <c r="AG58" i="9"/>
  <c r="O228" i="5"/>
  <c r="AC228" i="5"/>
  <c r="Y228" i="5"/>
  <c r="AG228" i="5"/>
  <c r="AH228" i="5"/>
  <c r="U228" i="5"/>
  <c r="Q228" i="5"/>
  <c r="Z228" i="5"/>
  <c r="AI228" i="5"/>
  <c r="W228" i="5"/>
  <c r="R228" i="5"/>
  <c r="AJ228" i="5"/>
  <c r="AA228" i="5"/>
  <c r="AF228" i="5"/>
  <c r="AL228" i="5"/>
  <c r="J228" i="5"/>
  <c r="AB228" i="5"/>
  <c r="S228" i="5"/>
  <c r="V228" i="5"/>
  <c r="P228" i="5"/>
  <c r="T228" i="5"/>
  <c r="X228" i="5"/>
  <c r="AE228" i="5"/>
  <c r="AD228" i="5"/>
  <c r="AK228" i="5"/>
  <c r="L228" i="5"/>
  <c r="K228" i="5"/>
  <c r="AB222" i="5"/>
  <c r="L222" i="5"/>
  <c r="AB215" i="5"/>
  <c r="AF215" i="5"/>
  <c r="AD215" i="5"/>
  <c r="Z215" i="5"/>
  <c r="AA215" i="5"/>
  <c r="AJ215" i="5"/>
  <c r="AI215" i="5"/>
  <c r="AL215" i="5"/>
  <c r="AC215" i="5"/>
  <c r="Y215" i="5"/>
  <c r="AG215" i="5"/>
  <c r="X215" i="5"/>
  <c r="AK215" i="5"/>
  <c r="AH215" i="5"/>
  <c r="AE215" i="5"/>
  <c r="AN207" i="5"/>
  <c r="AM207" i="5"/>
  <c r="AO207" i="5"/>
  <c r="X87" i="12"/>
  <c r="X81" i="12" s="1"/>
  <c r="X78" i="12" s="1"/>
  <c r="X76" i="12" s="1"/>
  <c r="U52" i="7" s="1"/>
  <c r="AN195" i="5"/>
  <c r="AM195" i="5"/>
  <c r="AO195" i="5"/>
  <c r="AL164" i="5"/>
  <c r="V164" i="5"/>
  <c r="AG164" i="5"/>
  <c r="AK164" i="5"/>
  <c r="AI164" i="5"/>
  <c r="Y164" i="5"/>
  <c r="AH164" i="5"/>
  <c r="Z164" i="5"/>
  <c r="AF164" i="5"/>
  <c r="AC164" i="5"/>
  <c r="AA164" i="5"/>
  <c r="X164" i="5"/>
  <c r="AB164" i="5"/>
  <c r="AE164" i="5"/>
  <c r="W164" i="5"/>
  <c r="AJ164" i="5"/>
  <c r="AO152" i="5"/>
  <c r="Y15" i="12"/>
  <c r="Y12" i="12" s="1"/>
  <c r="Y10" i="12" s="1"/>
  <c r="V46" i="7" s="1"/>
  <c r="R15" i="12"/>
  <c r="R12" i="12" s="1"/>
  <c r="R10" i="12" s="1"/>
  <c r="U15" i="12"/>
  <c r="U12" i="12" s="1"/>
  <c r="U10" i="12" s="1"/>
  <c r="Q15" i="12"/>
  <c r="Q12" i="12" s="1"/>
  <c r="Q10" i="12" s="1"/>
  <c r="N46" i="7" s="1"/>
  <c r="AD122" i="5"/>
  <c r="AG122" i="5"/>
  <c r="X122" i="5"/>
  <c r="S122" i="5"/>
  <c r="Q122" i="5"/>
  <c r="AE122" i="5"/>
  <c r="AC122" i="5"/>
  <c r="AB122" i="5"/>
  <c r="AI122" i="5"/>
  <c r="Z122" i="5"/>
  <c r="AL122" i="5"/>
  <c r="AF122" i="5"/>
  <c r="U122" i="5"/>
  <c r="T122" i="5"/>
  <c r="AA122" i="5"/>
  <c r="R122" i="5"/>
  <c r="AM115" i="5"/>
  <c r="AM110" i="5"/>
  <c r="AO110" i="5"/>
  <c r="AO94" i="5"/>
  <c r="AM94" i="5"/>
  <c r="AN94" i="5"/>
  <c r="AI65" i="5"/>
  <c r="Q65" i="5"/>
  <c r="Z65" i="5"/>
  <c r="T65" i="5"/>
  <c r="S65" i="5"/>
  <c r="AC65" i="5"/>
  <c r="Y65" i="5"/>
  <c r="AL65" i="5"/>
  <c r="V65" i="5"/>
  <c r="AH65" i="5"/>
  <c r="AB65" i="5"/>
  <c r="AF65" i="5"/>
  <c r="P65" i="5"/>
  <c r="R65" i="5"/>
  <c r="AK65" i="5"/>
  <c r="AE65" i="5"/>
  <c r="AA65" i="5"/>
  <c r="X65" i="5"/>
  <c r="U65" i="5"/>
  <c r="W65" i="5"/>
  <c r="W34" i="11"/>
  <c r="T34" i="11"/>
  <c r="Z34" i="11"/>
  <c r="AF34" i="11"/>
  <c r="AD34" i="11"/>
  <c r="AC34" i="11"/>
  <c r="Y34" i="11"/>
  <c r="S34" i="11"/>
  <c r="P34" i="11"/>
  <c r="X34" i="11"/>
  <c r="AB34" i="11"/>
  <c r="U34" i="11"/>
  <c r="V34" i="11"/>
  <c r="AE34" i="11"/>
  <c r="R34" i="11"/>
  <c r="M228" i="5"/>
  <c r="L122" i="5"/>
  <c r="J122" i="5"/>
  <c r="N122" i="5"/>
  <c r="M122" i="5"/>
  <c r="K122" i="5"/>
  <c r="O122" i="5"/>
  <c r="AO90" i="5"/>
  <c r="AM90" i="5"/>
  <c r="AN90" i="5"/>
  <c r="N65" i="5"/>
  <c r="O65" i="5"/>
  <c r="K65" i="5"/>
  <c r="M65" i="5"/>
  <c r="J65" i="5"/>
  <c r="L65" i="5"/>
  <c r="C34" i="11"/>
  <c r="AO16" i="5"/>
  <c r="AM80" i="5"/>
  <c r="AO80" i="5"/>
  <c r="AN27" i="5"/>
  <c r="AM31" i="5"/>
  <c r="AE64" i="11"/>
  <c r="AA64" i="11"/>
  <c r="AB64" i="11"/>
  <c r="S64" i="11"/>
  <c r="AC64" i="11"/>
  <c r="T64" i="11"/>
  <c r="Z64" i="11"/>
  <c r="AF64" i="11"/>
  <c r="P64" i="11"/>
  <c r="U64" i="11"/>
  <c r="W64" i="11"/>
  <c r="V64" i="11"/>
  <c r="Q64" i="11"/>
  <c r="J22" i="9"/>
  <c r="K158" i="11"/>
  <c r="S158" i="11"/>
  <c r="AA158" i="11"/>
  <c r="J158" i="11"/>
  <c r="D158" i="11"/>
  <c r="L158" i="11"/>
  <c r="T158" i="11"/>
  <c r="AB158" i="11"/>
  <c r="E158" i="11"/>
  <c r="M158" i="11"/>
  <c r="U158" i="11"/>
  <c r="AC158" i="11"/>
  <c r="F158" i="11"/>
  <c r="N158" i="11"/>
  <c r="V158" i="11"/>
  <c r="AD158" i="11"/>
  <c r="G158" i="11"/>
  <c r="O158" i="11"/>
  <c r="W158" i="11"/>
  <c r="AE158" i="11"/>
  <c r="Z158" i="11"/>
  <c r="H158" i="11"/>
  <c r="P158" i="11"/>
  <c r="X158" i="11"/>
  <c r="AF158" i="11"/>
  <c r="I158" i="11"/>
  <c r="Q158" i="11"/>
  <c r="Y158" i="11"/>
  <c r="R158" i="11"/>
  <c r="F157" i="11"/>
  <c r="N157" i="11"/>
  <c r="V157" i="11"/>
  <c r="AD157" i="11"/>
  <c r="U157" i="11"/>
  <c r="G157" i="11"/>
  <c r="O157" i="11"/>
  <c r="W157" i="11"/>
  <c r="AE157" i="11"/>
  <c r="H157" i="11"/>
  <c r="P157" i="11"/>
  <c r="X157" i="11"/>
  <c r="AF157" i="11"/>
  <c r="Y157" i="11"/>
  <c r="E157" i="11"/>
  <c r="I157" i="11"/>
  <c r="Q157" i="11"/>
  <c r="J157" i="11"/>
  <c r="R157" i="11"/>
  <c r="Z157" i="11"/>
  <c r="K157" i="11"/>
  <c r="S157" i="11"/>
  <c r="AA157" i="11"/>
  <c r="M157" i="11"/>
  <c r="D157" i="11"/>
  <c r="L157" i="11"/>
  <c r="T157" i="11"/>
  <c r="AB157" i="11"/>
  <c r="AC157" i="11"/>
  <c r="V128" i="11"/>
  <c r="AD128" i="11"/>
  <c r="AC128" i="11"/>
  <c r="O128" i="11"/>
  <c r="W128" i="11"/>
  <c r="AE128" i="11"/>
  <c r="P128" i="11"/>
  <c r="X128" i="11"/>
  <c r="AF128" i="11"/>
  <c r="U128" i="11"/>
  <c r="Q128" i="11"/>
  <c r="Y128" i="11"/>
  <c r="R128" i="11"/>
  <c r="Z128" i="11"/>
  <c r="S128" i="11"/>
  <c r="AA128" i="11"/>
  <c r="T128" i="11"/>
  <c r="AB128" i="11"/>
  <c r="H159" i="11"/>
  <c r="P159" i="11"/>
  <c r="X159" i="11"/>
  <c r="AF159" i="11"/>
  <c r="I159" i="11"/>
  <c r="Q159" i="11"/>
  <c r="Y159" i="11"/>
  <c r="G159" i="11"/>
  <c r="J159" i="11"/>
  <c r="R159" i="11"/>
  <c r="Z159" i="11"/>
  <c r="AE159" i="11"/>
  <c r="K159" i="11"/>
  <c r="S159" i="11"/>
  <c r="AA159" i="11"/>
  <c r="W159" i="11"/>
  <c r="D159" i="11"/>
  <c r="L159" i="11"/>
  <c r="T159" i="11"/>
  <c r="AB159" i="11"/>
  <c r="E159" i="11"/>
  <c r="M159" i="11"/>
  <c r="U159" i="11"/>
  <c r="AC159" i="11"/>
  <c r="O159" i="11"/>
  <c r="F159" i="11"/>
  <c r="N159" i="11"/>
  <c r="V159" i="11"/>
  <c r="AD159" i="11"/>
  <c r="U127" i="11"/>
  <c r="X127" i="11"/>
  <c r="AF127" i="11"/>
  <c r="Y127" i="11"/>
  <c r="O127" i="11"/>
  <c r="Z127" i="11"/>
  <c r="P127" i="11"/>
  <c r="AA127" i="11"/>
  <c r="R127" i="11"/>
  <c r="AB127" i="11"/>
  <c r="W127" i="11"/>
  <c r="S127" i="11"/>
  <c r="AC127" i="11"/>
  <c r="AE127" i="11"/>
  <c r="T127" i="11"/>
  <c r="AD127" i="11"/>
  <c r="Q127" i="11"/>
  <c r="V127" i="11"/>
  <c r="Q129" i="11"/>
  <c r="P129" i="11"/>
  <c r="AB129" i="11"/>
  <c r="T129" i="11"/>
  <c r="AF129" i="11"/>
  <c r="R129" i="11"/>
  <c r="Y129" i="11"/>
  <c r="AE129" i="11"/>
  <c r="W129" i="11"/>
  <c r="AD129" i="11"/>
  <c r="V129" i="11"/>
  <c r="AC129" i="11"/>
  <c r="U129" i="11"/>
  <c r="O129" i="11"/>
  <c r="AA129" i="11"/>
  <c r="S129" i="11"/>
  <c r="Z129" i="11"/>
  <c r="X129" i="11"/>
  <c r="AC22" i="9"/>
  <c r="AC20" i="9" s="1"/>
  <c r="AO199" i="5"/>
  <c r="AN199" i="5"/>
  <c r="AM199" i="5"/>
  <c r="N103" i="12"/>
  <c r="K54" i="7"/>
  <c r="AM183" i="5"/>
  <c r="AN183" i="5"/>
  <c r="AO183" i="5"/>
  <c r="AM187" i="5"/>
  <c r="AN187" i="5"/>
  <c r="O99" i="11" s="1"/>
  <c r="AO187" i="5"/>
  <c r="N81" i="12"/>
  <c r="N78" i="12" s="1"/>
  <c r="N76" i="12" s="1"/>
  <c r="J84" i="12"/>
  <c r="AM191" i="5"/>
  <c r="AN191" i="5"/>
  <c r="AO191" i="5"/>
  <c r="J93" i="12"/>
  <c r="AM203" i="5"/>
  <c r="AN203" i="5"/>
  <c r="AO203" i="5"/>
  <c r="T22" i="9"/>
  <c r="T20" i="9" s="1"/>
  <c r="Q39" i="7" s="1"/>
  <c r="AN152" i="5"/>
  <c r="K35" i="12"/>
  <c r="K32" i="12" s="1"/>
  <c r="K30" i="12" s="1"/>
  <c r="H49" i="7" s="1"/>
  <c r="O81" i="12"/>
  <c r="O78" i="12" s="1"/>
  <c r="O76" i="12" s="1"/>
  <c r="R81" i="12"/>
  <c r="R78" i="12" s="1"/>
  <c r="R76" i="12" s="1"/>
  <c r="Q81" i="12"/>
  <c r="Q78" i="12" s="1"/>
  <c r="Q76" i="12" s="1"/>
  <c r="L81" i="12"/>
  <c r="L78" i="12" s="1"/>
  <c r="L76" i="12" s="1"/>
  <c r="P81" i="12"/>
  <c r="P78" i="12" s="1"/>
  <c r="P76" i="12" s="1"/>
  <c r="S81" i="12"/>
  <c r="S78" i="12" s="1"/>
  <c r="S76" i="12" s="1"/>
  <c r="V81" i="12"/>
  <c r="V78" i="12" s="1"/>
  <c r="V76" i="12" s="1"/>
  <c r="K81" i="12"/>
  <c r="K78" i="12" s="1"/>
  <c r="K76" i="12" s="1"/>
  <c r="H52" i="7" s="1"/>
  <c r="U81" i="12"/>
  <c r="U78" i="12" s="1"/>
  <c r="U76" i="12" s="1"/>
  <c r="M81" i="12"/>
  <c r="M78" i="12" s="1"/>
  <c r="M76" i="12" s="1"/>
  <c r="T81" i="12"/>
  <c r="T78" i="12" s="1"/>
  <c r="T76" i="12" s="1"/>
  <c r="M15" i="12"/>
  <c r="M12" i="12" s="1"/>
  <c r="M10" i="12" s="1"/>
  <c r="J46" i="7" s="1"/>
  <c r="S96" i="9"/>
  <c r="S93" i="9" s="1"/>
  <c r="R96" i="9"/>
  <c r="R93" i="9" s="1"/>
  <c r="Y96" i="9"/>
  <c r="Y93" i="9" s="1"/>
  <c r="J15" i="12"/>
  <c r="J12" i="12" s="1"/>
  <c r="J10" i="12" s="1"/>
  <c r="L15" i="12"/>
  <c r="L12" i="12" s="1"/>
  <c r="L10" i="12" s="1"/>
  <c r="I46" i="7" s="1"/>
  <c r="AE93" i="9"/>
  <c r="T96" i="9"/>
  <c r="T93" i="9" s="1"/>
  <c r="Q96" i="9"/>
  <c r="Q93" i="9" s="1"/>
  <c r="O96" i="9"/>
  <c r="O93" i="9" s="1"/>
  <c r="K15" i="12"/>
  <c r="K12" i="12" s="1"/>
  <c r="K10" i="12" s="1"/>
  <c r="H46" i="7" s="1"/>
  <c r="P96" i="9"/>
  <c r="P93" i="9" s="1"/>
  <c r="N96" i="9"/>
  <c r="N93" i="9" s="1"/>
  <c r="X96" i="9"/>
  <c r="X93" i="9" s="1"/>
  <c r="AF93" i="9"/>
  <c r="AN106" i="5"/>
  <c r="L70" i="9"/>
  <c r="L58" i="9" s="1"/>
  <c r="J96" i="9"/>
  <c r="J93" i="9" s="1"/>
  <c r="J56" i="9" s="1"/>
  <c r="L96" i="9"/>
  <c r="L93" i="9" s="1"/>
  <c r="V96" i="9"/>
  <c r="V93" i="9" s="1"/>
  <c r="W78" i="12"/>
  <c r="W76" i="12" s="1"/>
  <c r="T52" i="7" s="1"/>
  <c r="W96" i="9"/>
  <c r="W93" i="9" s="1"/>
  <c r="M96" i="9"/>
  <c r="M93" i="9" s="1"/>
  <c r="U96" i="9"/>
  <c r="U93" i="9" s="1"/>
  <c r="AI22" i="9"/>
  <c r="AI20" i="9" s="1"/>
  <c r="AF39" i="7" s="1"/>
  <c r="AA22" i="9"/>
  <c r="AA20" i="9" s="1"/>
  <c r="X39" i="7" s="1"/>
  <c r="Y22" i="9"/>
  <c r="Y20" i="9" s="1"/>
  <c r="S22" i="9"/>
  <c r="S20" i="9" s="1"/>
  <c r="AK22" i="9"/>
  <c r="AK20" i="9" s="1"/>
  <c r="N22" i="9"/>
  <c r="N20" i="9" s="1"/>
  <c r="AH22" i="9"/>
  <c r="AH20" i="9" s="1"/>
  <c r="AE39" i="7" s="1"/>
  <c r="L22" i="9"/>
  <c r="L20" i="9" s="1"/>
  <c r="M22" i="9"/>
  <c r="M20" i="9" s="1"/>
  <c r="J39" i="7" s="1"/>
  <c r="V22" i="9"/>
  <c r="V20" i="9" s="1"/>
  <c r="AB22" i="9"/>
  <c r="AB20" i="9" s="1"/>
  <c r="AG22" i="9"/>
  <c r="AG20" i="9" s="1"/>
  <c r="AD39" i="7" s="1"/>
  <c r="AD22" i="9"/>
  <c r="AD20" i="9" s="1"/>
  <c r="AA39" i="7" s="1"/>
  <c r="AM22" i="9"/>
  <c r="AM20" i="9" s="1"/>
  <c r="P22" i="9"/>
  <c r="P20" i="9" s="1"/>
  <c r="O22" i="9"/>
  <c r="O20" i="9" s="1"/>
  <c r="W22" i="9"/>
  <c r="W20" i="9" s="1"/>
  <c r="T39" i="7" s="1"/>
  <c r="Q22" i="9"/>
  <c r="Q20" i="9" s="1"/>
  <c r="Z22" i="9"/>
  <c r="Z20" i="9" s="1"/>
  <c r="W39" i="7" s="1"/>
  <c r="R22" i="9"/>
  <c r="R20" i="9" s="1"/>
  <c r="O39" i="7" s="1"/>
  <c r="AL22" i="9"/>
  <c r="AL20" i="9" s="1"/>
  <c r="X22" i="9"/>
  <c r="X20" i="9" s="1"/>
  <c r="AE22" i="9"/>
  <c r="AE20" i="9" s="1"/>
  <c r="AB39" i="7" s="1"/>
  <c r="AJ22" i="9"/>
  <c r="AJ20" i="9" s="1"/>
  <c r="K22" i="9"/>
  <c r="K20" i="9" s="1"/>
  <c r="AF22" i="9"/>
  <c r="AF20" i="9" s="1"/>
  <c r="U22" i="9"/>
  <c r="U20" i="9" s="1"/>
  <c r="K49" i="7"/>
  <c r="M49" i="7"/>
  <c r="AI38" i="7"/>
  <c r="P10" i="8"/>
  <c r="M26" i="7" s="1"/>
  <c r="I38" i="7"/>
  <c r="T49" i="7"/>
  <c r="AI49" i="7"/>
  <c r="Q38" i="7"/>
  <c r="P38" i="7"/>
  <c r="C157" i="11"/>
  <c r="B157" i="11"/>
  <c r="B159" i="11"/>
  <c r="C159" i="11"/>
  <c r="AG38" i="7"/>
  <c r="O38" i="7"/>
  <c r="Y49" i="7"/>
  <c r="Z49" i="7"/>
  <c r="AC38" i="7"/>
  <c r="AB38" i="7"/>
  <c r="AA49" i="7"/>
  <c r="L46" i="7"/>
  <c r="AJ38" i="7"/>
  <c r="W49" i="7"/>
  <c r="P46" i="7"/>
  <c r="AH49" i="7"/>
  <c r="AB49" i="7"/>
  <c r="S46" i="7"/>
  <c r="M46" i="7"/>
  <c r="AE38" i="7"/>
  <c r="R215" i="5"/>
  <c r="J215" i="5"/>
  <c r="L215" i="5"/>
  <c r="U215" i="5"/>
  <c r="P215" i="5"/>
  <c r="N215" i="5"/>
  <c r="I215" i="5"/>
  <c r="V215" i="5"/>
  <c r="M215" i="5"/>
  <c r="Q215" i="5"/>
  <c r="O215" i="5"/>
  <c r="K215" i="5"/>
  <c r="W215" i="5"/>
  <c r="S215" i="5"/>
  <c r="T215" i="5"/>
  <c r="M48" i="7"/>
  <c r="S48" i="7"/>
  <c r="J48" i="7"/>
  <c r="H48" i="7"/>
  <c r="I48" i="7"/>
  <c r="L48" i="7"/>
  <c r="N48" i="7"/>
  <c r="Q48" i="7"/>
  <c r="P49" i="7"/>
  <c r="O48" i="7"/>
  <c r="P48" i="7"/>
  <c r="K48" i="7"/>
  <c r="O41" i="7"/>
  <c r="L38" i="7"/>
  <c r="AN31" i="5"/>
  <c r="Q96" i="11"/>
  <c r="P96" i="11"/>
  <c r="R96" i="11"/>
  <c r="R45" i="7"/>
  <c r="W41" i="7"/>
  <c r="Z38" i="7"/>
  <c r="S128" i="3"/>
  <c r="P22" i="7" s="1"/>
  <c r="AD41" i="7"/>
  <c r="S45" i="7"/>
  <c r="N128" i="3"/>
  <c r="K22" i="7" s="1"/>
  <c r="K45" i="7"/>
  <c r="N38" i="7"/>
  <c r="R38" i="7"/>
  <c r="J38" i="7"/>
  <c r="K128" i="3"/>
  <c r="H22" i="7" s="1"/>
  <c r="Q128" i="3"/>
  <c r="N22" i="7" s="1"/>
  <c r="Z128" i="3"/>
  <c r="W22" i="7" s="1"/>
  <c r="AM128" i="3"/>
  <c r="AJ22" i="7" s="1"/>
  <c r="AK128" i="3"/>
  <c r="AH22" i="7" s="1"/>
  <c r="AH38" i="7"/>
  <c r="AA38" i="7"/>
  <c r="AI128" i="3"/>
  <c r="AF22" i="7" s="1"/>
  <c r="AB128" i="3"/>
  <c r="Y22" i="7" s="1"/>
  <c r="AE128" i="3"/>
  <c r="AB22" i="7" s="1"/>
  <c r="O45" i="7"/>
  <c r="J45" i="7"/>
  <c r="M38" i="7"/>
  <c r="U128" i="3"/>
  <c r="R22" i="7" s="1"/>
  <c r="W128" i="3"/>
  <c r="T22" i="7" s="1"/>
  <c r="N45" i="7"/>
  <c r="Q45" i="7"/>
  <c r="AL128" i="3"/>
  <c r="AI22" i="7" s="1"/>
  <c r="AG128" i="3"/>
  <c r="AD22" i="7" s="1"/>
  <c r="AA128" i="3"/>
  <c r="X22" i="7" s="1"/>
  <c r="O128" i="3"/>
  <c r="L22" i="7" s="1"/>
  <c r="M45" i="7"/>
  <c r="I45" i="7"/>
  <c r="W38" i="7"/>
  <c r="K38" i="7"/>
  <c r="Y128" i="3"/>
  <c r="V22" i="7" s="1"/>
  <c r="T128" i="3"/>
  <c r="Q22" i="7" s="1"/>
  <c r="M128" i="3"/>
  <c r="J22" i="7" s="1"/>
  <c r="J128" i="3"/>
  <c r="P45" i="7"/>
  <c r="H38" i="7"/>
  <c r="V38" i="7"/>
  <c r="L128" i="3"/>
  <c r="I22" i="7" s="1"/>
  <c r="AD128" i="3"/>
  <c r="AA22" i="7" s="1"/>
  <c r="AF128" i="3"/>
  <c r="AC22" i="7" s="1"/>
  <c r="L45" i="7"/>
  <c r="H45" i="7"/>
  <c r="S38" i="7"/>
  <c r="AJ128" i="3"/>
  <c r="AG22" i="7" s="1"/>
  <c r="R128" i="3"/>
  <c r="O22" i="7" s="1"/>
  <c r="X128" i="3"/>
  <c r="U22" i="7" s="1"/>
  <c r="U38" i="7"/>
  <c r="AF38" i="7"/>
  <c r="AD38" i="7"/>
  <c r="V128" i="3"/>
  <c r="S22" i="7" s="1"/>
  <c r="AC128" i="3"/>
  <c r="Z22" i="7" s="1"/>
  <c r="AH128" i="3"/>
  <c r="AE22" i="7" s="1"/>
  <c r="P128" i="3"/>
  <c r="M22" i="7" s="1"/>
  <c r="AN12" i="5"/>
  <c r="M154" i="11"/>
  <c r="V41" i="7"/>
  <c r="AO31" i="5"/>
  <c r="Z154" i="11"/>
  <c r="AO21" i="5"/>
  <c r="AO27" i="5"/>
  <c r="L41" i="7"/>
  <c r="AH41" i="7"/>
  <c r="Y41" i="7"/>
  <c r="AF154" i="11"/>
  <c r="AA41" i="7"/>
  <c r="AB41" i="7"/>
  <c r="Z41" i="7"/>
  <c r="Q41" i="7"/>
  <c r="N34" i="11"/>
  <c r="S41" i="7"/>
  <c r="AI41" i="7"/>
  <c r="R41" i="7"/>
  <c r="AC41" i="7"/>
  <c r="AE154" i="11"/>
  <c r="U41" i="7"/>
  <c r="J41" i="7"/>
  <c r="AO106" i="5"/>
  <c r="M41" i="7"/>
  <c r="AJ41" i="7"/>
  <c r="AM27" i="5"/>
  <c r="AM12" i="5"/>
  <c r="T41" i="7"/>
  <c r="AG41" i="7"/>
  <c r="I41" i="7"/>
  <c r="AN80" i="5"/>
  <c r="I222" i="5"/>
  <c r="N129" i="11"/>
  <c r="N153" i="11" s="1"/>
  <c r="F129" i="11"/>
  <c r="F153" i="11" s="1"/>
  <c r="L129" i="11"/>
  <c r="K129" i="11"/>
  <c r="K153" i="11" s="1"/>
  <c r="C129" i="11"/>
  <c r="J129" i="11"/>
  <c r="J153" i="11" s="1"/>
  <c r="M129" i="11"/>
  <c r="E129" i="11"/>
  <c r="D129" i="11"/>
  <c r="G129" i="11"/>
  <c r="I129" i="11"/>
  <c r="H129" i="11"/>
  <c r="H153" i="11" s="1"/>
  <c r="B129" i="11"/>
  <c r="AM16" i="5"/>
  <c r="AM152" i="5"/>
  <c r="R154" i="11"/>
  <c r="C154" i="11"/>
  <c r="G154" i="11"/>
  <c r="AM106" i="5"/>
  <c r="C158" i="11"/>
  <c r="B158" i="11"/>
  <c r="L154" i="11"/>
  <c r="AO44" i="5"/>
  <c r="AN146" i="5"/>
  <c r="AN16" i="5"/>
  <c r="U154" i="11"/>
  <c r="AA154" i="11"/>
  <c r="X154" i="11"/>
  <c r="AM71" i="5"/>
  <c r="AN71" i="5"/>
  <c r="AO71" i="5"/>
  <c r="N154" i="11"/>
  <c r="E154" i="11"/>
  <c r="Y154" i="11"/>
  <c r="Q154" i="11"/>
  <c r="H154" i="11"/>
  <c r="I228" i="5"/>
  <c r="AC154" i="11"/>
  <c r="AO75" i="5"/>
  <c r="AN75" i="5"/>
  <c r="AM75" i="5"/>
  <c r="AO12" i="5"/>
  <c r="F154" i="11"/>
  <c r="V154" i="11"/>
  <c r="S154" i="11"/>
  <c r="D154" i="11"/>
  <c r="AM21" i="5"/>
  <c r="J154" i="11"/>
  <c r="K128" i="11"/>
  <c r="C128" i="11"/>
  <c r="I128" i="11"/>
  <c r="G128" i="11"/>
  <c r="M128" i="11"/>
  <c r="E128" i="11"/>
  <c r="L128" i="11"/>
  <c r="J128" i="11"/>
  <c r="H128" i="11"/>
  <c r="D128" i="11"/>
  <c r="N128" i="11"/>
  <c r="F128" i="11"/>
  <c r="B128" i="11"/>
  <c r="H127" i="11"/>
  <c r="N127" i="11"/>
  <c r="M127" i="11"/>
  <c r="L127" i="11"/>
  <c r="I127" i="11"/>
  <c r="G127" i="11"/>
  <c r="F127" i="11"/>
  <c r="D127" i="11"/>
  <c r="J127" i="11"/>
  <c r="E127" i="11"/>
  <c r="K127" i="11"/>
  <c r="C127" i="11"/>
  <c r="B127" i="11"/>
  <c r="K154" i="11"/>
  <c r="AB154" i="11"/>
  <c r="AD154" i="11"/>
  <c r="AN21" i="5"/>
  <c r="I154" i="11"/>
  <c r="P154" i="11"/>
  <c r="O154" i="11"/>
  <c r="T154" i="11"/>
  <c r="W154" i="11"/>
  <c r="AM49" i="5"/>
  <c r="AN49" i="5"/>
  <c r="AO49" i="5"/>
  <c r="AM44" i="5"/>
  <c r="AN44" i="5"/>
  <c r="U97" i="11"/>
  <c r="J98" i="11"/>
  <c r="K66" i="11"/>
  <c r="K46" i="7"/>
  <c r="L164" i="5"/>
  <c r="I164" i="5"/>
  <c r="G48" i="7"/>
  <c r="AO156" i="5"/>
  <c r="D34" i="11"/>
  <c r="J34" i="11"/>
  <c r="M34" i="11"/>
  <c r="H34" i="11"/>
  <c r="I34" i="11"/>
  <c r="O34" i="11"/>
  <c r="R46" i="7"/>
  <c r="G34" i="11"/>
  <c r="K34" i="11"/>
  <c r="Q46" i="7"/>
  <c r="O46" i="7"/>
  <c r="E34" i="11"/>
  <c r="F34" i="11"/>
  <c r="L34" i="11"/>
  <c r="AO146" i="5"/>
  <c r="AM146" i="5"/>
  <c r="J96" i="11"/>
  <c r="I96" i="11"/>
  <c r="K96" i="11"/>
  <c r="G96" i="11"/>
  <c r="F96" i="11"/>
  <c r="E96" i="11"/>
  <c r="O96" i="11"/>
  <c r="H96" i="11"/>
  <c r="C96" i="11"/>
  <c r="N96" i="11"/>
  <c r="M96" i="11"/>
  <c r="L96" i="11"/>
  <c r="C66" i="11"/>
  <c r="AO160" i="5"/>
  <c r="AN160" i="5"/>
  <c r="AM160" i="5"/>
  <c r="AN156" i="5"/>
  <c r="AM156" i="5"/>
  <c r="O184" i="11"/>
  <c r="J184" i="11"/>
  <c r="Q184" i="11"/>
  <c r="M64" i="11"/>
  <c r="P164" i="5"/>
  <c r="R164" i="5"/>
  <c r="S164" i="5"/>
  <c r="K64" i="11"/>
  <c r="U164" i="5"/>
  <c r="L64" i="11"/>
  <c r="J64" i="11"/>
  <c r="T164" i="5"/>
  <c r="O164" i="5"/>
  <c r="Q164" i="5"/>
  <c r="G64" i="11"/>
  <c r="N164" i="5"/>
  <c r="M164" i="5"/>
  <c r="F64" i="11"/>
  <c r="U222" i="5"/>
  <c r="V222" i="5"/>
  <c r="T222" i="5"/>
  <c r="W222" i="5"/>
  <c r="N184" i="11"/>
  <c r="P184" i="11"/>
  <c r="Q222" i="5"/>
  <c r="N222" i="5"/>
  <c r="S222" i="5"/>
  <c r="H184" i="11"/>
  <c r="R222" i="5"/>
  <c r="K184" i="11"/>
  <c r="M184" i="11"/>
  <c r="P222" i="5"/>
  <c r="L184" i="11"/>
  <c r="I184" i="11"/>
  <c r="O222" i="5"/>
  <c r="C184" i="11"/>
  <c r="F184" i="11"/>
  <c r="M222" i="5"/>
  <c r="G184" i="11"/>
  <c r="D184" i="11"/>
  <c r="E184" i="11"/>
  <c r="L26" i="10" s="1"/>
  <c r="Y8" i="11"/>
  <c r="Q8" i="11"/>
  <c r="I8" i="11"/>
  <c r="AE8" i="11"/>
  <c r="W8" i="11"/>
  <c r="O8" i="11"/>
  <c r="G8" i="11"/>
  <c r="AD8" i="11"/>
  <c r="V8" i="11"/>
  <c r="N8" i="11"/>
  <c r="F8" i="11"/>
  <c r="AB8" i="11"/>
  <c r="P8" i="11"/>
  <c r="C8" i="11"/>
  <c r="AA8" i="11"/>
  <c r="M8" i="11"/>
  <c r="B8" i="11"/>
  <c r="Z8" i="11"/>
  <c r="L8" i="11"/>
  <c r="X8" i="11"/>
  <c r="K8" i="11"/>
  <c r="U8" i="11"/>
  <c r="J8" i="11"/>
  <c r="T8" i="11"/>
  <c r="H8" i="11"/>
  <c r="AF8" i="11"/>
  <c r="S8" i="11"/>
  <c r="E8" i="11"/>
  <c r="AC8" i="11"/>
  <c r="R8" i="11"/>
  <c r="D8" i="11"/>
  <c r="AF7" i="11"/>
  <c r="X7" i="11"/>
  <c r="P7" i="11"/>
  <c r="H7" i="11"/>
  <c r="AD7" i="11"/>
  <c r="V7" i="11"/>
  <c r="N7" i="11"/>
  <c r="F7" i="11"/>
  <c r="AC7" i="11"/>
  <c r="U7" i="11"/>
  <c r="M7" i="11"/>
  <c r="E7" i="11"/>
  <c r="T7" i="11"/>
  <c r="I7" i="11"/>
  <c r="S7" i="11"/>
  <c r="G7" i="11"/>
  <c r="G11" i="11" s="1"/>
  <c r="G13" i="11" s="1"/>
  <c r="AE7" i="11"/>
  <c r="R7" i="11"/>
  <c r="D7" i="11"/>
  <c r="AB7" i="11"/>
  <c r="Q7" i="11"/>
  <c r="C7" i="11"/>
  <c r="AA7" i="11"/>
  <c r="O7" i="11"/>
  <c r="Z7" i="11"/>
  <c r="L7" i="11"/>
  <c r="Y7" i="11"/>
  <c r="K7" i="11"/>
  <c r="W7" i="11"/>
  <c r="J7" i="11"/>
  <c r="D64" i="11"/>
  <c r="AF38" i="11"/>
  <c r="X38" i="11"/>
  <c r="AD38" i="11"/>
  <c r="V38" i="11"/>
  <c r="N38" i="11"/>
  <c r="F38" i="11"/>
  <c r="AB38" i="11"/>
  <c r="T38" i="11"/>
  <c r="L38" i="11"/>
  <c r="D38" i="11"/>
  <c r="AA38" i="11"/>
  <c r="S38" i="11"/>
  <c r="K38" i="11"/>
  <c r="C38" i="11"/>
  <c r="U38" i="11"/>
  <c r="H38" i="11"/>
  <c r="H41" i="11" s="1"/>
  <c r="H43" i="11" s="1"/>
  <c r="H46" i="11" s="1"/>
  <c r="R38" i="11"/>
  <c r="G38" i="11"/>
  <c r="Q38" i="11"/>
  <c r="E38" i="11"/>
  <c r="AE38" i="11"/>
  <c r="P38" i="11"/>
  <c r="B38" i="11"/>
  <c r="AC38" i="11"/>
  <c r="O38" i="11"/>
  <c r="Z38" i="11"/>
  <c r="M38" i="11"/>
  <c r="Y38" i="11"/>
  <c r="J38" i="11"/>
  <c r="W38" i="11"/>
  <c r="I38" i="11"/>
  <c r="Y64" i="11"/>
  <c r="N64" i="11"/>
  <c r="X64" i="11"/>
  <c r="E64" i="11"/>
  <c r="L14" i="10" s="1"/>
  <c r="AC37" i="11"/>
  <c r="U37" i="11"/>
  <c r="M37" i="11"/>
  <c r="E37" i="11"/>
  <c r="AA37" i="11"/>
  <c r="S37" i="11"/>
  <c r="K37" i="11"/>
  <c r="C37" i="11"/>
  <c r="Z37" i="11"/>
  <c r="R37" i="11"/>
  <c r="J37" i="11"/>
  <c r="B37" i="11"/>
  <c r="Y37" i="11"/>
  <c r="N37" i="11"/>
  <c r="X37" i="11"/>
  <c r="L37" i="11"/>
  <c r="W37" i="11"/>
  <c r="I37" i="11"/>
  <c r="V37" i="11"/>
  <c r="AF37" i="11"/>
  <c r="T37" i="11"/>
  <c r="G37" i="11"/>
  <c r="AE37" i="11"/>
  <c r="Q37" i="11"/>
  <c r="F37" i="11"/>
  <c r="AD37" i="11"/>
  <c r="P37" i="11"/>
  <c r="D37" i="11"/>
  <c r="AB37" i="11"/>
  <c r="O37" i="11"/>
  <c r="Z9" i="11"/>
  <c r="R9" i="11"/>
  <c r="J9" i="11"/>
  <c r="B9" i="11"/>
  <c r="AF9" i="11"/>
  <c r="X9" i="11"/>
  <c r="P9" i="11"/>
  <c r="H9" i="11"/>
  <c r="AE9" i="11"/>
  <c r="W9" i="11"/>
  <c r="O9" i="11"/>
  <c r="G9" i="11"/>
  <c r="V9" i="11"/>
  <c r="K9" i="11"/>
  <c r="U9" i="11"/>
  <c r="I9" i="11"/>
  <c r="T9" i="11"/>
  <c r="F9" i="11"/>
  <c r="AD9" i="11"/>
  <c r="S9" i="11"/>
  <c r="E9" i="11"/>
  <c r="AC9" i="11"/>
  <c r="Q9" i="11"/>
  <c r="D9" i="11"/>
  <c r="AB9" i="11"/>
  <c r="N9" i="11"/>
  <c r="C9" i="11"/>
  <c r="AA9" i="11"/>
  <c r="M9" i="11"/>
  <c r="Y9" i="11"/>
  <c r="L9" i="11"/>
  <c r="J164" i="5"/>
  <c r="Y39" i="11"/>
  <c r="Q39" i="11"/>
  <c r="I39" i="11"/>
  <c r="AE39" i="11"/>
  <c r="W39" i="11"/>
  <c r="O39" i="11"/>
  <c r="G39" i="11"/>
  <c r="AC39" i="11"/>
  <c r="U39" i="11"/>
  <c r="M39" i="11"/>
  <c r="E39" i="11"/>
  <c r="AB39" i="11"/>
  <c r="T39" i="11"/>
  <c r="L39" i="11"/>
  <c r="D39" i="11"/>
  <c r="V39" i="11"/>
  <c r="F39" i="11"/>
  <c r="S39" i="11"/>
  <c r="C39" i="11"/>
  <c r="R39" i="11"/>
  <c r="B39" i="11"/>
  <c r="AF39" i="11"/>
  <c r="P39" i="11"/>
  <c r="AD39" i="11"/>
  <c r="N39" i="11"/>
  <c r="AA39" i="11"/>
  <c r="K39" i="11"/>
  <c r="Z39" i="11"/>
  <c r="J39" i="11"/>
  <c r="X39" i="11"/>
  <c r="H39" i="11"/>
  <c r="H40" i="11" s="1"/>
  <c r="O64" i="11"/>
  <c r="H64" i="11"/>
  <c r="I64" i="11"/>
  <c r="AD64" i="11"/>
  <c r="C64" i="11"/>
  <c r="G45" i="7"/>
  <c r="K222" i="5"/>
  <c r="K164" i="5"/>
  <c r="J222" i="5"/>
  <c r="W56" i="9" l="1"/>
  <c r="Z56" i="9"/>
  <c r="W42" i="7" s="1"/>
  <c r="X103" i="12"/>
  <c r="U101" i="12"/>
  <c r="R55" i="7" s="1"/>
  <c r="V103" i="12"/>
  <c r="S101" i="12"/>
  <c r="P55" i="7" s="1"/>
  <c r="W124" i="11"/>
  <c r="N124" i="11"/>
  <c r="X56" i="9"/>
  <c r="U42" i="7" s="1"/>
  <c r="S56" i="9"/>
  <c r="P42" i="7" s="1"/>
  <c r="R56" i="9"/>
  <c r="O42" i="7" s="1"/>
  <c r="AG56" i="9"/>
  <c r="AD42" i="7" s="1"/>
  <c r="D124" i="11"/>
  <c r="J124" i="11"/>
  <c r="P124" i="11"/>
  <c r="AA124" i="11"/>
  <c r="X124" i="11"/>
  <c r="AE124" i="11"/>
  <c r="Q124" i="11"/>
  <c r="V124" i="11"/>
  <c r="T124" i="11"/>
  <c r="E124" i="11"/>
  <c r="Y124" i="11"/>
  <c r="AC124" i="11"/>
  <c r="O124" i="11"/>
  <c r="Z124" i="11"/>
  <c r="AB124" i="11"/>
  <c r="L124" i="11"/>
  <c r="AD124" i="11"/>
  <c r="U124" i="11"/>
  <c r="R124" i="11"/>
  <c r="M124" i="11"/>
  <c r="K124" i="11"/>
  <c r="S124" i="11"/>
  <c r="AF124" i="11"/>
  <c r="AC94" i="11"/>
  <c r="AF94" i="11"/>
  <c r="V94" i="11"/>
  <c r="T94" i="11"/>
  <c r="Z94" i="11"/>
  <c r="AD94" i="11"/>
  <c r="AB94" i="11"/>
  <c r="W94" i="11"/>
  <c r="AA94" i="11"/>
  <c r="R94" i="11"/>
  <c r="AE94" i="11"/>
  <c r="U94" i="11"/>
  <c r="S94" i="11"/>
  <c r="P94" i="11"/>
  <c r="X94" i="11"/>
  <c r="Q94" i="11"/>
  <c r="Y94" i="11"/>
  <c r="F124" i="11"/>
  <c r="G124" i="11"/>
  <c r="I124" i="11"/>
  <c r="H124" i="11"/>
  <c r="C124" i="11"/>
  <c r="AN215" i="5"/>
  <c r="AM215" i="5"/>
  <c r="J81" i="12"/>
  <c r="J78" i="12" s="1"/>
  <c r="J76" i="12" s="1"/>
  <c r="G52" i="7" s="1"/>
  <c r="AN222" i="5"/>
  <c r="AM222" i="5"/>
  <c r="N101" i="12"/>
  <c r="K55" i="7" s="1"/>
  <c r="AH15" i="12"/>
  <c r="AH12" i="12" s="1"/>
  <c r="AH10" i="12" s="1"/>
  <c r="AE46" i="7" s="1"/>
  <c r="AI15" i="12"/>
  <c r="AI12" i="12" s="1"/>
  <c r="AI10" i="12" s="1"/>
  <c r="AF46" i="7" s="1"/>
  <c r="AJ15" i="12"/>
  <c r="AJ12" i="12" s="1"/>
  <c r="AJ10" i="12" s="1"/>
  <c r="AG46" i="7" s="1"/>
  <c r="J30" i="12"/>
  <c r="G49" i="7" s="1"/>
  <c r="Y56" i="9"/>
  <c r="V42" i="7" s="1"/>
  <c r="T56" i="9"/>
  <c r="Q42" i="7" s="1"/>
  <c r="AB56" i="9"/>
  <c r="Y42" i="7" s="1"/>
  <c r="Q56" i="9"/>
  <c r="N42" i="7" s="1"/>
  <c r="AA56" i="9"/>
  <c r="X42" i="7" s="1"/>
  <c r="M56" i="9"/>
  <c r="J42" i="7" s="1"/>
  <c r="AL56" i="9"/>
  <c r="AI42" i="7" s="1"/>
  <c r="AC56" i="9"/>
  <c r="Z42" i="7" s="1"/>
  <c r="AI56" i="9"/>
  <c r="AF42" i="7" s="1"/>
  <c r="AK56" i="9"/>
  <c r="AH42" i="7" s="1"/>
  <c r="AM56" i="9"/>
  <c r="AJ42" i="7" s="1"/>
  <c r="AH56" i="9"/>
  <c r="AE42" i="7" s="1"/>
  <c r="AJ56" i="9"/>
  <c r="AG42" i="7" s="1"/>
  <c r="P56" i="9"/>
  <c r="M42" i="7" s="1"/>
  <c r="V56" i="9"/>
  <c r="S42" i="7" s="1"/>
  <c r="AE56" i="9"/>
  <c r="AB42" i="7" s="1"/>
  <c r="U56" i="9"/>
  <c r="R42" i="7" s="1"/>
  <c r="AF56" i="9"/>
  <c r="AC42" i="7" s="1"/>
  <c r="AD56" i="9"/>
  <c r="AA42" i="7" s="1"/>
  <c r="O56" i="9"/>
  <c r="L42" i="7" s="1"/>
  <c r="N39" i="7"/>
  <c r="L39" i="7"/>
  <c r="Z39" i="7"/>
  <c r="R39" i="7"/>
  <c r="K39" i="7"/>
  <c r="AJ39" i="7"/>
  <c r="J20" i="9"/>
  <c r="AH39" i="7"/>
  <c r="S10" i="8"/>
  <c r="P26" i="7" s="1"/>
  <c r="V39" i="7"/>
  <c r="M39" i="7"/>
  <c r="H39" i="7"/>
  <c r="Z131" i="11"/>
  <c r="Z133" i="11" s="1"/>
  <c r="Z136" i="11" s="1"/>
  <c r="L131" i="11"/>
  <c r="L133" i="11" s="1"/>
  <c r="L136" i="11" s="1"/>
  <c r="S39" i="7"/>
  <c r="AI39" i="7"/>
  <c r="AO215" i="5"/>
  <c r="G46" i="7"/>
  <c r="T42" i="7"/>
  <c r="R52" i="7"/>
  <c r="N52" i="7"/>
  <c r="J52" i="7"/>
  <c r="P52" i="7"/>
  <c r="K52" i="7"/>
  <c r="I52" i="7"/>
  <c r="L52" i="7"/>
  <c r="Q52" i="7"/>
  <c r="O52" i="7"/>
  <c r="S52" i="7"/>
  <c r="M52" i="7"/>
  <c r="W131" i="11"/>
  <c r="W133" i="11" s="1"/>
  <c r="W136" i="11" s="1"/>
  <c r="I131" i="11"/>
  <c r="I133" i="11" s="1"/>
  <c r="I136" i="11" s="1"/>
  <c r="E131" i="11"/>
  <c r="E133" i="11" s="1"/>
  <c r="E136" i="11" s="1"/>
  <c r="AF131" i="11"/>
  <c r="AF133" i="11" s="1"/>
  <c r="AF136" i="11" s="1"/>
  <c r="H94" i="11"/>
  <c r="F131" i="11"/>
  <c r="F133" i="11" s="1"/>
  <c r="F136" i="11" s="1"/>
  <c r="P39" i="7"/>
  <c r="AC39" i="7"/>
  <c r="Y39" i="7"/>
  <c r="AG39" i="7"/>
  <c r="I39" i="7"/>
  <c r="U39" i="7"/>
  <c r="R131" i="11"/>
  <c r="R133" i="11" s="1"/>
  <c r="R136" i="11" s="1"/>
  <c r="P131" i="11"/>
  <c r="P133" i="11" s="1"/>
  <c r="P136" i="11" s="1"/>
  <c r="J131" i="11"/>
  <c r="J133" i="11" s="1"/>
  <c r="J136" i="11" s="1"/>
  <c r="N131" i="11"/>
  <c r="N133" i="11" s="1"/>
  <c r="N136" i="11" s="1"/>
  <c r="K131" i="11"/>
  <c r="K133" i="11" s="1"/>
  <c r="K136" i="11" s="1"/>
  <c r="AE131" i="11"/>
  <c r="AE133" i="11" s="1"/>
  <c r="AE136" i="11" s="1"/>
  <c r="K41" i="7"/>
  <c r="AC131" i="11"/>
  <c r="AC133" i="11" s="1"/>
  <c r="AC136" i="11" s="1"/>
  <c r="M131" i="11"/>
  <c r="M133" i="11" s="1"/>
  <c r="M136" i="11" s="1"/>
  <c r="N94" i="11"/>
  <c r="H131" i="11"/>
  <c r="H133" i="11" s="1"/>
  <c r="H136" i="11" s="1"/>
  <c r="T131" i="11"/>
  <c r="T133" i="11" s="1"/>
  <c r="T136" i="11" s="1"/>
  <c r="C131" i="11"/>
  <c r="C133" i="11" s="1"/>
  <c r="C136" i="11" s="1"/>
  <c r="X130" i="11"/>
  <c r="X140" i="11" s="1"/>
  <c r="X141" i="11" s="1"/>
  <c r="X152" i="11"/>
  <c r="X153" i="11"/>
  <c r="S152" i="11"/>
  <c r="S130" i="11"/>
  <c r="S140" i="11" s="1"/>
  <c r="S141" i="11" s="1"/>
  <c r="S153" i="11"/>
  <c r="I130" i="11"/>
  <c r="I140" i="11" s="1"/>
  <c r="I141" i="11" s="1"/>
  <c r="I152" i="11"/>
  <c r="I153" i="11"/>
  <c r="K130" i="11"/>
  <c r="K140" i="11" s="1"/>
  <c r="K141" i="11" s="1"/>
  <c r="K152" i="11"/>
  <c r="G94" i="11"/>
  <c r="U131" i="11"/>
  <c r="U133" i="11" s="1"/>
  <c r="U136" i="11" s="1"/>
  <c r="AA131" i="11"/>
  <c r="AA133" i="11" s="1"/>
  <c r="AA136" i="11" s="1"/>
  <c r="AF130" i="11"/>
  <c r="AF140" i="11" s="1"/>
  <c r="AF141" i="11" s="1"/>
  <c r="AF152" i="11"/>
  <c r="AF153" i="11"/>
  <c r="AA152" i="11"/>
  <c r="AA130" i="11"/>
  <c r="AA140" i="11" s="1"/>
  <c r="AA141" i="11" s="1"/>
  <c r="AA153" i="11"/>
  <c r="G130" i="11"/>
  <c r="G140" i="11" s="1"/>
  <c r="G141" i="11" s="1"/>
  <c r="G152" i="11"/>
  <c r="G153" i="11"/>
  <c r="L130" i="11"/>
  <c r="L140" i="11" s="1"/>
  <c r="L141" i="11" s="1"/>
  <c r="L152" i="11"/>
  <c r="AB131" i="11"/>
  <c r="AB133" i="11" s="1"/>
  <c r="AB136" i="11" s="1"/>
  <c r="B130" i="11"/>
  <c r="B140" i="11" s="1"/>
  <c r="B141" i="11" s="1"/>
  <c r="B152" i="11"/>
  <c r="D130" i="11"/>
  <c r="D140" i="11" s="1"/>
  <c r="D141" i="11" s="1"/>
  <c r="D152" i="11"/>
  <c r="D153" i="11"/>
  <c r="AD130" i="11"/>
  <c r="AD140" i="11" s="1"/>
  <c r="AD141" i="11" s="1"/>
  <c r="AD153" i="11"/>
  <c r="AD152" i="11"/>
  <c r="W152" i="11"/>
  <c r="W130" i="11"/>
  <c r="W140" i="11" s="1"/>
  <c r="W141" i="11" s="1"/>
  <c r="W153" i="11"/>
  <c r="E130" i="11"/>
  <c r="E140" i="11" s="1"/>
  <c r="E141" i="11" s="1"/>
  <c r="E152" i="11"/>
  <c r="E153" i="11"/>
  <c r="N130" i="11"/>
  <c r="N140" i="11" s="1"/>
  <c r="N141" i="11" s="1"/>
  <c r="N152" i="11"/>
  <c r="V131" i="11"/>
  <c r="V133" i="11" s="1"/>
  <c r="V136" i="11" s="1"/>
  <c r="X131" i="11"/>
  <c r="X133" i="11" s="1"/>
  <c r="X136" i="11" s="1"/>
  <c r="D131" i="11"/>
  <c r="D133" i="11" s="1"/>
  <c r="D136" i="11" s="1"/>
  <c r="Y130" i="11"/>
  <c r="Y140" i="11" s="1"/>
  <c r="Y141" i="11" s="1"/>
  <c r="Y152" i="11"/>
  <c r="Y153" i="11"/>
  <c r="Q130" i="11"/>
  <c r="Q140" i="11" s="1"/>
  <c r="Q141" i="11" s="1"/>
  <c r="Q152" i="11"/>
  <c r="Q153" i="11"/>
  <c r="M130" i="11"/>
  <c r="M140" i="11" s="1"/>
  <c r="M141" i="11" s="1"/>
  <c r="M152" i="11"/>
  <c r="M153" i="11"/>
  <c r="AO222" i="5"/>
  <c r="V130" i="11"/>
  <c r="V140" i="11" s="1"/>
  <c r="V141" i="11" s="1"/>
  <c r="V153" i="11"/>
  <c r="V152" i="11"/>
  <c r="R130" i="11"/>
  <c r="R140" i="11" s="1"/>
  <c r="R141" i="11" s="1"/>
  <c r="R153" i="11"/>
  <c r="R152" i="11"/>
  <c r="T130" i="11"/>
  <c r="T140" i="11" s="1"/>
  <c r="T141" i="11" s="1"/>
  <c r="T152" i="11"/>
  <c r="T153" i="11"/>
  <c r="O130" i="11"/>
  <c r="O140" i="11" s="1"/>
  <c r="O141" i="11" s="1"/>
  <c r="O152" i="11"/>
  <c r="O153" i="11"/>
  <c r="U130" i="11"/>
  <c r="U140" i="11" s="1"/>
  <c r="U141" i="11" s="1"/>
  <c r="U152" i="11"/>
  <c r="U153" i="11"/>
  <c r="S131" i="11"/>
  <c r="S133" i="11" s="1"/>
  <c r="S136" i="11" s="1"/>
  <c r="AD131" i="11"/>
  <c r="AD133" i="11" s="1"/>
  <c r="AD136" i="11" s="1"/>
  <c r="Q131" i="11"/>
  <c r="Q133" i="11" s="1"/>
  <c r="Q136" i="11" s="1"/>
  <c r="G131" i="11"/>
  <c r="G133" i="11" s="1"/>
  <c r="G136" i="11" s="1"/>
  <c r="L153" i="11"/>
  <c r="AE152" i="11"/>
  <c r="AE130" i="11"/>
  <c r="AE140" i="11" s="1"/>
  <c r="AE141" i="11" s="1"/>
  <c r="AE153" i="11"/>
  <c r="Z130" i="11"/>
  <c r="Z140" i="11" s="1"/>
  <c r="Z141" i="11" s="1"/>
  <c r="Z152" i="11"/>
  <c r="Z153" i="11"/>
  <c r="AB130" i="11"/>
  <c r="AB140" i="11" s="1"/>
  <c r="AB141" i="11" s="1"/>
  <c r="AB152" i="11"/>
  <c r="AB153" i="11"/>
  <c r="J130" i="11"/>
  <c r="J140" i="11" s="1"/>
  <c r="J141" i="11" s="1"/>
  <c r="J152" i="11"/>
  <c r="F130" i="11"/>
  <c r="F140" i="11" s="1"/>
  <c r="F141" i="11" s="1"/>
  <c r="F152" i="11"/>
  <c r="Y131" i="11"/>
  <c r="Y133" i="11" s="1"/>
  <c r="Y136" i="11" s="1"/>
  <c r="O131" i="11"/>
  <c r="O133" i="11" s="1"/>
  <c r="O136" i="11" s="1"/>
  <c r="P130" i="11"/>
  <c r="P140" i="11" s="1"/>
  <c r="P141" i="11" s="1"/>
  <c r="P152" i="11"/>
  <c r="P153" i="11"/>
  <c r="AC130" i="11"/>
  <c r="AC140" i="11" s="1"/>
  <c r="AC141" i="11" s="1"/>
  <c r="AC152" i="11"/>
  <c r="AC153" i="11"/>
  <c r="H130" i="11"/>
  <c r="H140" i="11" s="1"/>
  <c r="H141" i="11" s="1"/>
  <c r="H152" i="11"/>
  <c r="C130" i="11"/>
  <c r="C140" i="11" s="1"/>
  <c r="C141" i="11" s="1"/>
  <c r="C152" i="11"/>
  <c r="C153" i="11"/>
  <c r="K94" i="11"/>
  <c r="E94" i="11"/>
  <c r="L17" i="10" s="1"/>
  <c r="O94" i="11"/>
  <c r="C94" i="11"/>
  <c r="M94" i="11"/>
  <c r="D94" i="11"/>
  <c r="L94" i="11"/>
  <c r="J94" i="11"/>
  <c r="F94" i="11"/>
  <c r="I94" i="11"/>
  <c r="Q99" i="11"/>
  <c r="Q122" i="11" s="1"/>
  <c r="Y99" i="11"/>
  <c r="Y122" i="11" s="1"/>
  <c r="C99" i="11"/>
  <c r="C123" i="11" s="1"/>
  <c r="AO164" i="5"/>
  <c r="AN164" i="5"/>
  <c r="J63" i="11" s="1"/>
  <c r="AM164" i="5"/>
  <c r="D41" i="11"/>
  <c r="D43" i="11" s="1"/>
  <c r="D46" i="11" s="1"/>
  <c r="N97" i="11"/>
  <c r="AD97" i="11"/>
  <c r="G98" i="11"/>
  <c r="D97" i="11"/>
  <c r="W98" i="11"/>
  <c r="AA97" i="11"/>
  <c r="P98" i="11"/>
  <c r="W41" i="11"/>
  <c r="W43" i="11" s="1"/>
  <c r="W46" i="11" s="1"/>
  <c r="AB99" i="11"/>
  <c r="AB123" i="11" s="1"/>
  <c r="J99" i="11"/>
  <c r="J122" i="11" s="1"/>
  <c r="AF99" i="11"/>
  <c r="AF123" i="11" s="1"/>
  <c r="F41" i="11"/>
  <c r="F43" i="11" s="1"/>
  <c r="F46" i="11" s="1"/>
  <c r="O11" i="11"/>
  <c r="O13" i="11" s="1"/>
  <c r="O16" i="11" s="1"/>
  <c r="C41" i="11"/>
  <c r="C43" i="11" s="1"/>
  <c r="C46" i="11" s="1"/>
  <c r="D11" i="11"/>
  <c r="D13" i="11" s="1"/>
  <c r="D16" i="11" s="1"/>
  <c r="R41" i="11"/>
  <c r="R43" i="11" s="1"/>
  <c r="R46" i="11" s="1"/>
  <c r="Z41" i="11"/>
  <c r="Z43" i="11" s="1"/>
  <c r="Z46" i="11" s="1"/>
  <c r="T41" i="11"/>
  <c r="T43" i="11" s="1"/>
  <c r="T46" i="11" s="1"/>
  <c r="V41" i="11"/>
  <c r="V43" i="11" s="1"/>
  <c r="V46" i="11" s="1"/>
  <c r="AC41" i="11"/>
  <c r="AC43" i="11" s="1"/>
  <c r="AC46" i="11" s="1"/>
  <c r="L41" i="11"/>
  <c r="L43" i="11" s="1"/>
  <c r="L46" i="11" s="1"/>
  <c r="R98" i="11"/>
  <c r="L99" i="11"/>
  <c r="L122" i="11" s="1"/>
  <c r="K99" i="11"/>
  <c r="K122" i="11" s="1"/>
  <c r="S99" i="11"/>
  <c r="S123" i="11" s="1"/>
  <c r="T97" i="11"/>
  <c r="M99" i="11"/>
  <c r="M122" i="11" s="1"/>
  <c r="AB97" i="11"/>
  <c r="AF97" i="11"/>
  <c r="R99" i="11"/>
  <c r="P97" i="11"/>
  <c r="F99" i="11"/>
  <c r="F123" i="11" s="1"/>
  <c r="O97" i="11"/>
  <c r="AC98" i="11"/>
  <c r="N99" i="11"/>
  <c r="N122" i="11" s="1"/>
  <c r="V98" i="11"/>
  <c r="X98" i="11"/>
  <c r="I98" i="11"/>
  <c r="Y98" i="11"/>
  <c r="K98" i="11"/>
  <c r="P99" i="11"/>
  <c r="P122" i="11" s="1"/>
  <c r="L97" i="11"/>
  <c r="E98" i="11"/>
  <c r="U99" i="11"/>
  <c r="U123" i="11" s="1"/>
  <c r="AC97" i="11"/>
  <c r="G97" i="11"/>
  <c r="V97" i="11"/>
  <c r="W97" i="11"/>
  <c r="C98" i="11"/>
  <c r="AD99" i="11"/>
  <c r="AD122" i="11" s="1"/>
  <c r="D98" i="11"/>
  <c r="AD98" i="11"/>
  <c r="D99" i="11"/>
  <c r="AE99" i="11"/>
  <c r="AE122" i="11" s="1"/>
  <c r="Z97" i="11"/>
  <c r="Y97" i="11"/>
  <c r="Z98" i="11"/>
  <c r="O98" i="11"/>
  <c r="AA99" i="11"/>
  <c r="AA122" i="11" s="1"/>
  <c r="AE98" i="11"/>
  <c r="M98" i="11"/>
  <c r="AC99" i="11"/>
  <c r="AC123" i="11" s="1"/>
  <c r="B97" i="11"/>
  <c r="U98" i="11"/>
  <c r="U101" i="11" s="1"/>
  <c r="U103" i="11" s="1"/>
  <c r="U106" i="11" s="1"/>
  <c r="R97" i="11"/>
  <c r="Q98" i="11"/>
  <c r="F98" i="11"/>
  <c r="V99" i="11"/>
  <c r="V122" i="11" s="1"/>
  <c r="H97" i="11"/>
  <c r="AE97" i="11"/>
  <c r="N98" i="11"/>
  <c r="B99" i="11"/>
  <c r="B122" i="11" s="1"/>
  <c r="X97" i="11"/>
  <c r="I97" i="11"/>
  <c r="S98" i="11"/>
  <c r="T99" i="11"/>
  <c r="T122" i="11" s="1"/>
  <c r="W99" i="11"/>
  <c r="W123" i="11" s="1"/>
  <c r="J97" i="11"/>
  <c r="Q97" i="11"/>
  <c r="T98" i="11"/>
  <c r="H98" i="11"/>
  <c r="H99" i="11"/>
  <c r="H122" i="11" s="1"/>
  <c r="I99" i="11"/>
  <c r="I122" i="11" s="1"/>
  <c r="K97" i="11"/>
  <c r="AA98" i="11"/>
  <c r="AF98" i="11"/>
  <c r="X99" i="11"/>
  <c r="X122" i="11" s="1"/>
  <c r="C97" i="11"/>
  <c r="E97" i="11"/>
  <c r="L98" i="11"/>
  <c r="B98" i="11"/>
  <c r="E99" i="11"/>
  <c r="E123" i="11" s="1"/>
  <c r="G99" i="11"/>
  <c r="G123" i="11" s="1"/>
  <c r="S97" i="11"/>
  <c r="M97" i="11"/>
  <c r="AB98" i="11"/>
  <c r="Z99" i="11"/>
  <c r="Z122" i="11" s="1"/>
  <c r="F97" i="11"/>
  <c r="Y11" i="11"/>
  <c r="Y13" i="11" s="1"/>
  <c r="Y16" i="11" s="1"/>
  <c r="M11" i="11"/>
  <c r="M13" i="11" s="1"/>
  <c r="M16" i="11" s="1"/>
  <c r="AA11" i="11"/>
  <c r="AA13" i="11" s="1"/>
  <c r="AA16" i="11" s="1"/>
  <c r="C11" i="11"/>
  <c r="C13" i="11" s="1"/>
  <c r="C16" i="11" s="1"/>
  <c r="Q11" i="11"/>
  <c r="Q13" i="11" s="1"/>
  <c r="Q16" i="11" s="1"/>
  <c r="X11" i="11"/>
  <c r="X13" i="11" s="1"/>
  <c r="X16" i="11" s="1"/>
  <c r="AD11" i="11"/>
  <c r="AD13" i="11" s="1"/>
  <c r="AD16" i="11" s="1"/>
  <c r="AB41" i="11"/>
  <c r="AB43" i="11" s="1"/>
  <c r="AB46" i="11" s="1"/>
  <c r="G16" i="11"/>
  <c r="J11" i="11"/>
  <c r="J13" i="11" s="1"/>
  <c r="J16" i="11" s="1"/>
  <c r="P41" i="11"/>
  <c r="P43" i="11" s="1"/>
  <c r="P46" i="11" s="1"/>
  <c r="W11" i="11"/>
  <c r="W13" i="11" s="1"/>
  <c r="W16" i="11" s="1"/>
  <c r="AD41" i="11"/>
  <c r="AD43" i="11" s="1"/>
  <c r="AD46" i="11" s="1"/>
  <c r="T11" i="11"/>
  <c r="T13" i="11" s="1"/>
  <c r="T16" i="11" s="1"/>
  <c r="L11" i="11"/>
  <c r="L13" i="11" s="1"/>
  <c r="L16" i="11" s="1"/>
  <c r="O41" i="11"/>
  <c r="O43" i="11" s="1"/>
  <c r="O46" i="11" s="1"/>
  <c r="G41" i="11"/>
  <c r="G43" i="11" s="1"/>
  <c r="G46" i="11" s="1"/>
  <c r="X41" i="11"/>
  <c r="X43" i="11" s="1"/>
  <c r="X46" i="11" s="1"/>
  <c r="AF11" i="11"/>
  <c r="AF13" i="11" s="1"/>
  <c r="AF16" i="11" s="1"/>
  <c r="Q41" i="11"/>
  <c r="Q43" i="11" s="1"/>
  <c r="Q46" i="11" s="1"/>
  <c r="I11" i="11"/>
  <c r="I13" i="11" s="1"/>
  <c r="I16" i="11" s="1"/>
  <c r="V11" i="11"/>
  <c r="V13" i="11" s="1"/>
  <c r="V16" i="11" s="1"/>
  <c r="AB11" i="11"/>
  <c r="AB13" i="11" s="1"/>
  <c r="AB16" i="11" s="1"/>
  <c r="AE11" i="11"/>
  <c r="AE13" i="11" s="1"/>
  <c r="AE16" i="11" s="1"/>
  <c r="S41" i="11"/>
  <c r="S43" i="11" s="1"/>
  <c r="S46" i="11" s="1"/>
  <c r="W161" i="11"/>
  <c r="W163" i="11" s="1"/>
  <c r="W166" i="11" s="1"/>
  <c r="E41" i="11"/>
  <c r="E43" i="11" s="1"/>
  <c r="E46" i="11" s="1"/>
  <c r="AE41" i="11"/>
  <c r="AE43" i="11" s="1"/>
  <c r="AE46" i="11" s="1"/>
  <c r="K11" i="11"/>
  <c r="K13" i="11" s="1"/>
  <c r="K16" i="11" s="1"/>
  <c r="K41" i="11"/>
  <c r="K43" i="11" s="1"/>
  <c r="K46" i="11" s="1"/>
  <c r="AC11" i="11"/>
  <c r="AC13" i="11" s="1"/>
  <c r="AC16" i="11" s="1"/>
  <c r="N41" i="11"/>
  <c r="N43" i="11" s="1"/>
  <c r="N46" i="11" s="1"/>
  <c r="F11" i="11"/>
  <c r="F13" i="11" s="1"/>
  <c r="F16" i="11" s="1"/>
  <c r="AA161" i="11"/>
  <c r="AA163" i="11" s="1"/>
  <c r="AA166" i="11" s="1"/>
  <c r="Y41" i="11"/>
  <c r="Y43" i="11" s="1"/>
  <c r="Y46" i="11" s="1"/>
  <c r="S11" i="11"/>
  <c r="S13" i="11" s="1"/>
  <c r="S16" i="11" s="1"/>
  <c r="V161" i="11"/>
  <c r="V163" i="11" s="1"/>
  <c r="V166" i="11" s="1"/>
  <c r="I41" i="11"/>
  <c r="I43" i="11" s="1"/>
  <c r="I46" i="11" s="1"/>
  <c r="K161" i="11"/>
  <c r="K163" i="11" s="1"/>
  <c r="K166" i="11" s="1"/>
  <c r="AC161" i="11"/>
  <c r="AC163" i="11" s="1"/>
  <c r="AC166" i="11" s="1"/>
  <c r="J161" i="11"/>
  <c r="J163" i="11" s="1"/>
  <c r="J166" i="11" s="1"/>
  <c r="F161" i="11"/>
  <c r="F163" i="11" s="1"/>
  <c r="F166" i="11" s="1"/>
  <c r="Z161" i="11"/>
  <c r="Z163" i="11" s="1"/>
  <c r="Z166" i="11" s="1"/>
  <c r="U41" i="11"/>
  <c r="U43" i="11" s="1"/>
  <c r="U46" i="11" s="1"/>
  <c r="N161" i="11"/>
  <c r="N163" i="11" s="1"/>
  <c r="N166" i="11" s="1"/>
  <c r="P11" i="11"/>
  <c r="P13" i="11" s="1"/>
  <c r="P16" i="11" s="1"/>
  <c r="L161" i="11"/>
  <c r="L163" i="11" s="1"/>
  <c r="L166" i="11" s="1"/>
  <c r="AD161" i="11"/>
  <c r="AD163" i="11" s="1"/>
  <c r="AD166" i="11" s="1"/>
  <c r="H62" i="11"/>
  <c r="H50" i="11"/>
  <c r="H51" i="11" s="1"/>
  <c r="P40" i="11"/>
  <c r="P50" i="11" s="1"/>
  <c r="P51" i="11" s="1"/>
  <c r="P62" i="11"/>
  <c r="D62" i="11"/>
  <c r="D40" i="11"/>
  <c r="D50" i="11" s="1"/>
  <c r="D51" i="11" s="1"/>
  <c r="G62" i="11"/>
  <c r="G40" i="11"/>
  <c r="G50" i="11" s="1"/>
  <c r="G51" i="11" s="1"/>
  <c r="D32" i="11"/>
  <c r="D10" i="11"/>
  <c r="D20" i="11" s="1"/>
  <c r="D21" i="11" s="1"/>
  <c r="D33" i="11"/>
  <c r="I32" i="11"/>
  <c r="I10" i="11"/>
  <c r="I20" i="11" s="1"/>
  <c r="I21" i="11" s="1"/>
  <c r="I33" i="11"/>
  <c r="H32" i="11"/>
  <c r="H33" i="11"/>
  <c r="H10" i="11"/>
  <c r="H20" i="11" s="1"/>
  <c r="H21" i="11" s="1"/>
  <c r="X62" i="11"/>
  <c r="X40" i="11"/>
  <c r="X50" i="11" s="1"/>
  <c r="X51" i="11" s="1"/>
  <c r="AF62" i="11"/>
  <c r="O62" i="11"/>
  <c r="O40" i="11"/>
  <c r="O50" i="11" s="1"/>
  <c r="O51" i="11" s="1"/>
  <c r="L32" i="11"/>
  <c r="L33" i="11"/>
  <c r="L10" i="11"/>
  <c r="L20" i="11" s="1"/>
  <c r="L21" i="11" s="1"/>
  <c r="Q10" i="11"/>
  <c r="Q20" i="11" s="1"/>
  <c r="Q21" i="11" s="1"/>
  <c r="Q32" i="11"/>
  <c r="Q33" i="11"/>
  <c r="U32" i="11"/>
  <c r="U33" i="11"/>
  <c r="U10" i="11"/>
  <c r="U20" i="11" s="1"/>
  <c r="U21" i="11" s="1"/>
  <c r="P10" i="11"/>
  <c r="P20" i="11" s="1"/>
  <c r="P21" i="11" s="1"/>
  <c r="P32" i="11"/>
  <c r="P33" i="11"/>
  <c r="Q161" i="11"/>
  <c r="Q163" i="11" s="1"/>
  <c r="Q166" i="11" s="1"/>
  <c r="J62" i="11"/>
  <c r="J40" i="11"/>
  <c r="J50" i="11" s="1"/>
  <c r="J51" i="11" s="1"/>
  <c r="B62" i="11"/>
  <c r="B40" i="11"/>
  <c r="B50" i="11" s="1"/>
  <c r="B51" i="11" s="1"/>
  <c r="T62" i="11"/>
  <c r="T40" i="11"/>
  <c r="T50" i="11" s="1"/>
  <c r="T51" i="11" s="1"/>
  <c r="W62" i="11"/>
  <c r="W40" i="11"/>
  <c r="W50" i="11" s="1"/>
  <c r="W51" i="11" s="1"/>
  <c r="Y32" i="11"/>
  <c r="Y33" i="11"/>
  <c r="Y10" i="11"/>
  <c r="Y20" i="11" s="1"/>
  <c r="Y21" i="11" s="1"/>
  <c r="AC32" i="11"/>
  <c r="AC10" i="11"/>
  <c r="AC20" i="11" s="1"/>
  <c r="AC21" i="11" s="1"/>
  <c r="AC33" i="11"/>
  <c r="K10" i="11"/>
  <c r="K20" i="11" s="1"/>
  <c r="K21" i="11" s="1"/>
  <c r="K32" i="11"/>
  <c r="K33" i="11"/>
  <c r="X32" i="11"/>
  <c r="X10" i="11"/>
  <c r="X20" i="11" s="1"/>
  <c r="X21" i="11" s="1"/>
  <c r="X33" i="11"/>
  <c r="AF40" i="11"/>
  <c r="AF50" i="11" s="1"/>
  <c r="AF51" i="11" s="1"/>
  <c r="AF41" i="11"/>
  <c r="AF43" i="11" s="1"/>
  <c r="AF46" i="11" s="1"/>
  <c r="AA41" i="11"/>
  <c r="AA43" i="11" s="1"/>
  <c r="AA46" i="11" s="1"/>
  <c r="E11" i="11"/>
  <c r="E13" i="11" s="1"/>
  <c r="E16" i="11" s="1"/>
  <c r="X161" i="11"/>
  <c r="X163" i="11" s="1"/>
  <c r="X166" i="11" s="1"/>
  <c r="D161" i="11"/>
  <c r="D163" i="11" s="1"/>
  <c r="D166" i="11" s="1"/>
  <c r="AD69" i="11"/>
  <c r="V69" i="11"/>
  <c r="N69" i="11"/>
  <c r="F69" i="11"/>
  <c r="AB69" i="11"/>
  <c r="T69" i="11"/>
  <c r="L69" i="11"/>
  <c r="D69" i="11"/>
  <c r="Z69" i="11"/>
  <c r="R69" i="11"/>
  <c r="J69" i="11"/>
  <c r="B69" i="11"/>
  <c r="Y69" i="11"/>
  <c r="Q69" i="11"/>
  <c r="I69" i="11"/>
  <c r="AA69" i="11"/>
  <c r="K69" i="11"/>
  <c r="X69" i="11"/>
  <c r="H69" i="11"/>
  <c r="W69" i="11"/>
  <c r="G69" i="11"/>
  <c r="U69" i="11"/>
  <c r="E69" i="11"/>
  <c r="S69" i="11"/>
  <c r="C69" i="11"/>
  <c r="C92" i="11" s="1"/>
  <c r="AF69" i="11"/>
  <c r="P69" i="11"/>
  <c r="AE69" i="11"/>
  <c r="O69" i="11"/>
  <c r="AC69" i="11"/>
  <c r="M69" i="11"/>
  <c r="H161" i="11"/>
  <c r="H163" i="11" s="1"/>
  <c r="H166" i="11" s="1"/>
  <c r="L40" i="11"/>
  <c r="L50" i="11" s="1"/>
  <c r="L51" i="11" s="1"/>
  <c r="L62" i="11"/>
  <c r="AB67" i="11"/>
  <c r="T67" i="11"/>
  <c r="L67" i="11"/>
  <c r="D67" i="11"/>
  <c r="Z67" i="11"/>
  <c r="R67" i="11"/>
  <c r="J67" i="11"/>
  <c r="B67" i="11"/>
  <c r="AF67" i="11"/>
  <c r="X67" i="11"/>
  <c r="P67" i="11"/>
  <c r="H67" i="11"/>
  <c r="AE67" i="11"/>
  <c r="W67" i="11"/>
  <c r="O67" i="11"/>
  <c r="G67" i="11"/>
  <c r="Y67" i="11"/>
  <c r="I67" i="11"/>
  <c r="V67" i="11"/>
  <c r="F67" i="11"/>
  <c r="U67" i="11"/>
  <c r="E67" i="11"/>
  <c r="S67" i="11"/>
  <c r="C67" i="11"/>
  <c r="Q67" i="11"/>
  <c r="AD67" i="11"/>
  <c r="N67" i="11"/>
  <c r="AC67" i="11"/>
  <c r="M67" i="11"/>
  <c r="AA67" i="11"/>
  <c r="K67" i="11"/>
  <c r="I161" i="11"/>
  <c r="I163" i="11" s="1"/>
  <c r="I166" i="11" s="1"/>
  <c r="Z62" i="11"/>
  <c r="Z40" i="11"/>
  <c r="Z50" i="11" s="1"/>
  <c r="Z51" i="11" s="1"/>
  <c r="R62" i="11"/>
  <c r="R40" i="11"/>
  <c r="R50" i="11" s="1"/>
  <c r="R51" i="11" s="1"/>
  <c r="AB40" i="11"/>
  <c r="AB50" i="11" s="1"/>
  <c r="AB51" i="11" s="1"/>
  <c r="AB62" i="11"/>
  <c r="AE62" i="11"/>
  <c r="AE40" i="11"/>
  <c r="AE50" i="11" s="1"/>
  <c r="AE51" i="11" s="1"/>
  <c r="M32" i="11"/>
  <c r="M33" i="11"/>
  <c r="M10" i="11"/>
  <c r="M20" i="11" s="1"/>
  <c r="M21" i="11" s="1"/>
  <c r="E32" i="11"/>
  <c r="E10" i="11"/>
  <c r="E20" i="11" s="1"/>
  <c r="E21" i="11" s="1"/>
  <c r="E33" i="11"/>
  <c r="V10" i="11"/>
  <c r="V20" i="11" s="1"/>
  <c r="V21" i="11" s="1"/>
  <c r="V33" i="11"/>
  <c r="V32" i="11"/>
  <c r="AF32" i="11"/>
  <c r="AF10" i="11"/>
  <c r="AF20" i="11" s="1"/>
  <c r="AF21" i="11" s="1"/>
  <c r="AF33" i="11"/>
  <c r="AC68" i="11"/>
  <c r="U68" i="11"/>
  <c r="M68" i="11"/>
  <c r="E68" i="11"/>
  <c r="AA68" i="11"/>
  <c r="S68" i="11"/>
  <c r="K68" i="11"/>
  <c r="C68" i="11"/>
  <c r="Y68" i="11"/>
  <c r="Q68" i="11"/>
  <c r="I68" i="11"/>
  <c r="AF68" i="11"/>
  <c r="X68" i="11"/>
  <c r="P68" i="11"/>
  <c r="H68" i="11"/>
  <c r="Z68" i="11"/>
  <c r="J68" i="11"/>
  <c r="W68" i="11"/>
  <c r="G68" i="11"/>
  <c r="V68" i="11"/>
  <c r="F68" i="11"/>
  <c r="T68" i="11"/>
  <c r="D68" i="11"/>
  <c r="R68" i="11"/>
  <c r="B68" i="11"/>
  <c r="AE68" i="11"/>
  <c r="O68" i="11"/>
  <c r="AD68" i="11"/>
  <c r="N68" i="11"/>
  <c r="AB68" i="11"/>
  <c r="L68" i="11"/>
  <c r="Y161" i="11"/>
  <c r="Y163" i="11" s="1"/>
  <c r="Y166" i="11" s="1"/>
  <c r="O161" i="11"/>
  <c r="O163" i="11" s="1"/>
  <c r="O166" i="11" s="1"/>
  <c r="K62" i="11"/>
  <c r="K40" i="11"/>
  <c r="K50" i="11" s="1"/>
  <c r="K51" i="11" s="1"/>
  <c r="C62" i="11"/>
  <c r="C40" i="11"/>
  <c r="C50" i="11" s="1"/>
  <c r="C51" i="11" s="1"/>
  <c r="E40" i="11"/>
  <c r="E50" i="11" s="1"/>
  <c r="E51" i="11" s="1"/>
  <c r="E62" i="11"/>
  <c r="I40" i="11"/>
  <c r="I50" i="11" s="1"/>
  <c r="I51" i="11" s="1"/>
  <c r="I62" i="11"/>
  <c r="AA10" i="11"/>
  <c r="AA20" i="11" s="1"/>
  <c r="AA21" i="11" s="1"/>
  <c r="AA32" i="11"/>
  <c r="AA33" i="11"/>
  <c r="S10" i="11"/>
  <c r="S20" i="11" s="1"/>
  <c r="S21" i="11" s="1"/>
  <c r="S32" i="11"/>
  <c r="S33" i="11"/>
  <c r="G32" i="11"/>
  <c r="G10" i="11"/>
  <c r="G20" i="11" s="1"/>
  <c r="G21" i="11" s="1"/>
  <c r="G33" i="11"/>
  <c r="B10" i="11"/>
  <c r="B20" i="11" s="1"/>
  <c r="B21" i="11" s="1"/>
  <c r="B32" i="11"/>
  <c r="J41" i="11"/>
  <c r="J43" i="11" s="1"/>
  <c r="J46" i="11" s="1"/>
  <c r="M41" i="11"/>
  <c r="M43" i="11" s="1"/>
  <c r="M46" i="11" s="1"/>
  <c r="Z11" i="11"/>
  <c r="Z13" i="11" s="1"/>
  <c r="Z16" i="11" s="1"/>
  <c r="R11" i="11"/>
  <c r="R13" i="11" s="1"/>
  <c r="R16" i="11" s="1"/>
  <c r="U11" i="11"/>
  <c r="U13" i="11" s="1"/>
  <c r="U16" i="11" s="1"/>
  <c r="AE161" i="11"/>
  <c r="AE163" i="11" s="1"/>
  <c r="AE166" i="11" s="1"/>
  <c r="AA40" i="11"/>
  <c r="AA50" i="11" s="1"/>
  <c r="AA51" i="11" s="1"/>
  <c r="AA62" i="11"/>
  <c r="S62" i="11"/>
  <c r="S40" i="11"/>
  <c r="S50" i="11" s="1"/>
  <c r="S51" i="11" s="1"/>
  <c r="M62" i="11"/>
  <c r="M40" i="11"/>
  <c r="M50" i="11" s="1"/>
  <c r="M51" i="11" s="1"/>
  <c r="Q40" i="11"/>
  <c r="Q50" i="11" s="1"/>
  <c r="Q51" i="11" s="1"/>
  <c r="Q62" i="11"/>
  <c r="C10" i="11"/>
  <c r="C20" i="11" s="1"/>
  <c r="C21" i="11" s="1"/>
  <c r="C32" i="11"/>
  <c r="C33" i="11"/>
  <c r="AD32" i="11"/>
  <c r="AD10" i="11"/>
  <c r="AD20" i="11" s="1"/>
  <c r="AD21" i="11" s="1"/>
  <c r="AD33" i="11"/>
  <c r="O10" i="11"/>
  <c r="O20" i="11" s="1"/>
  <c r="O21" i="11" s="1"/>
  <c r="O33" i="11"/>
  <c r="O32" i="11"/>
  <c r="J10" i="11"/>
  <c r="J20" i="11" s="1"/>
  <c r="J21" i="11" s="1"/>
  <c r="J32" i="11"/>
  <c r="J33" i="11"/>
  <c r="N40" i="11"/>
  <c r="N50" i="11" s="1"/>
  <c r="N51" i="11" s="1"/>
  <c r="N62" i="11"/>
  <c r="F62" i="11"/>
  <c r="F40" i="11"/>
  <c r="F50" i="11" s="1"/>
  <c r="F51" i="11" s="1"/>
  <c r="U62" i="11"/>
  <c r="U40" i="11"/>
  <c r="U50" i="11" s="1"/>
  <c r="U51" i="11" s="1"/>
  <c r="Y62" i="11"/>
  <c r="Y40" i="11"/>
  <c r="Y50" i="11" s="1"/>
  <c r="Y51" i="11" s="1"/>
  <c r="N32" i="11"/>
  <c r="N10" i="11"/>
  <c r="N20" i="11" s="1"/>
  <c r="N21" i="11" s="1"/>
  <c r="N33" i="11"/>
  <c r="F10" i="11"/>
  <c r="F20" i="11" s="1"/>
  <c r="F21" i="11" s="1"/>
  <c r="F33" i="11"/>
  <c r="F32" i="11"/>
  <c r="W32" i="11"/>
  <c r="W10" i="11"/>
  <c r="W20" i="11" s="1"/>
  <c r="W21" i="11" s="1"/>
  <c r="W33" i="11"/>
  <c r="R32" i="11"/>
  <c r="R10" i="11"/>
  <c r="R20" i="11" s="1"/>
  <c r="R21" i="11" s="1"/>
  <c r="R33" i="11"/>
  <c r="H11" i="11"/>
  <c r="H13" i="11" s="1"/>
  <c r="H16" i="11" s="1"/>
  <c r="U161" i="11"/>
  <c r="U163" i="11" s="1"/>
  <c r="U166" i="11" s="1"/>
  <c r="AD62" i="11"/>
  <c r="AD40" i="11"/>
  <c r="AD50" i="11" s="1"/>
  <c r="AD51" i="11" s="1"/>
  <c r="V40" i="11"/>
  <c r="V50" i="11" s="1"/>
  <c r="V51" i="11" s="1"/>
  <c r="V62" i="11"/>
  <c r="AC40" i="11"/>
  <c r="AC50" i="11" s="1"/>
  <c r="AC51" i="11" s="1"/>
  <c r="AC62" i="11"/>
  <c r="AB32" i="11"/>
  <c r="AB10" i="11"/>
  <c r="AB20" i="11" s="1"/>
  <c r="AB21" i="11" s="1"/>
  <c r="AB33" i="11"/>
  <c r="T10" i="11"/>
  <c r="T20" i="11" s="1"/>
  <c r="T21" i="11" s="1"/>
  <c r="T32" i="11"/>
  <c r="T33" i="11"/>
  <c r="AE32" i="11"/>
  <c r="AE10" i="11"/>
  <c r="AE20" i="11" s="1"/>
  <c r="AE21" i="11" s="1"/>
  <c r="AE33" i="11"/>
  <c r="Z10" i="11"/>
  <c r="Z20" i="11" s="1"/>
  <c r="Z21" i="11" s="1"/>
  <c r="Z32" i="11"/>
  <c r="Z33" i="11"/>
  <c r="O123" i="11"/>
  <c r="O122" i="11"/>
  <c r="N11" i="11"/>
  <c r="N13" i="11" s="1"/>
  <c r="N16" i="11" s="1"/>
  <c r="V183" i="11"/>
  <c r="V182" i="11"/>
  <c r="V160" i="11"/>
  <c r="V170" i="11" s="1"/>
  <c r="V171" i="11" s="1"/>
  <c r="N182" i="11"/>
  <c r="N183" i="11"/>
  <c r="N160" i="11"/>
  <c r="N170" i="11" s="1"/>
  <c r="N171" i="11" s="1"/>
  <c r="X160" i="11"/>
  <c r="X170" i="11" s="1"/>
  <c r="X171" i="11" s="1"/>
  <c r="X182" i="11"/>
  <c r="X183" i="11"/>
  <c r="G182" i="11"/>
  <c r="G183" i="11"/>
  <c r="G160" i="11"/>
  <c r="G170" i="11" s="1"/>
  <c r="G171" i="11" s="1"/>
  <c r="Z182" i="11"/>
  <c r="Z183" i="11"/>
  <c r="Z160" i="11"/>
  <c r="Z170" i="11" s="1"/>
  <c r="Z171" i="11" s="1"/>
  <c r="Q160" i="11"/>
  <c r="Q170" i="11" s="1"/>
  <c r="Q171" i="11" s="1"/>
  <c r="Q182" i="11"/>
  <c r="Q183" i="11"/>
  <c r="T161" i="11"/>
  <c r="T163" i="11" s="1"/>
  <c r="T166" i="11" s="1"/>
  <c r="I160" i="11"/>
  <c r="I170" i="11" s="1"/>
  <c r="I171" i="11" s="1"/>
  <c r="I183" i="11"/>
  <c r="I182" i="11"/>
  <c r="O160" i="11"/>
  <c r="O170" i="11" s="1"/>
  <c r="O171" i="11" s="1"/>
  <c r="O183" i="11"/>
  <c r="O182" i="11"/>
  <c r="J182" i="11"/>
  <c r="J183" i="11"/>
  <c r="J160" i="11"/>
  <c r="J170" i="11" s="1"/>
  <c r="J171" i="11" s="1"/>
  <c r="H160" i="11"/>
  <c r="H170" i="11" s="1"/>
  <c r="H171" i="11" s="1"/>
  <c r="H182" i="11"/>
  <c r="H183" i="11"/>
  <c r="P161" i="11"/>
  <c r="P163" i="11" s="1"/>
  <c r="P166" i="11" s="1"/>
  <c r="B160" i="11"/>
  <c r="B170" i="11" s="1"/>
  <c r="B171" i="11" s="1"/>
  <c r="B182" i="11"/>
  <c r="W182" i="11"/>
  <c r="W183" i="11"/>
  <c r="W160" i="11"/>
  <c r="W170" i="11" s="1"/>
  <c r="W171" i="11" s="1"/>
  <c r="L183" i="11"/>
  <c r="L182" i="11"/>
  <c r="L160" i="11"/>
  <c r="L170" i="11" s="1"/>
  <c r="L171" i="11" s="1"/>
  <c r="M183" i="11"/>
  <c r="M182" i="11"/>
  <c r="M160" i="11"/>
  <c r="M170" i="11" s="1"/>
  <c r="M171" i="11" s="1"/>
  <c r="AC182" i="11"/>
  <c r="AC183" i="11"/>
  <c r="AC160" i="11"/>
  <c r="AC170" i="11" s="1"/>
  <c r="AC171" i="11" s="1"/>
  <c r="AA182" i="11"/>
  <c r="AA160" i="11"/>
  <c r="AA170" i="11" s="1"/>
  <c r="AA171" i="11" s="1"/>
  <c r="AA183" i="11"/>
  <c r="AD182" i="11"/>
  <c r="AD160" i="11"/>
  <c r="AD170" i="11" s="1"/>
  <c r="AD171" i="11" s="1"/>
  <c r="AD183" i="11"/>
  <c r="P160" i="11"/>
  <c r="P170" i="11" s="1"/>
  <c r="P171" i="11" s="1"/>
  <c r="P183" i="11"/>
  <c r="P182" i="11"/>
  <c r="C160" i="11"/>
  <c r="C170" i="11" s="1"/>
  <c r="C171" i="11" s="1"/>
  <c r="C182" i="11"/>
  <c r="C183" i="11"/>
  <c r="AB161" i="11"/>
  <c r="AB163" i="11" s="1"/>
  <c r="AB166" i="11" s="1"/>
  <c r="S160" i="11"/>
  <c r="S170" i="11" s="1"/>
  <c r="S171" i="11" s="1"/>
  <c r="S182" i="11"/>
  <c r="S183" i="11"/>
  <c r="E161" i="11"/>
  <c r="E163" i="11" s="1"/>
  <c r="E166" i="11" s="1"/>
  <c r="AB182" i="11"/>
  <c r="AB183" i="11"/>
  <c r="AB160" i="11"/>
  <c r="AB170" i="11" s="1"/>
  <c r="AB171" i="11" s="1"/>
  <c r="D160" i="11"/>
  <c r="D170" i="11" s="1"/>
  <c r="D171" i="11" s="1"/>
  <c r="D182" i="11"/>
  <c r="D183" i="11"/>
  <c r="C161" i="11"/>
  <c r="C163" i="11" s="1"/>
  <c r="C166" i="11" s="1"/>
  <c r="U182" i="11"/>
  <c r="U160" i="11"/>
  <c r="U170" i="11" s="1"/>
  <c r="U171" i="11" s="1"/>
  <c r="U183" i="11"/>
  <c r="AE160" i="11"/>
  <c r="AE170" i="11" s="1"/>
  <c r="AE171" i="11" s="1"/>
  <c r="AE183" i="11"/>
  <c r="AE182" i="11"/>
  <c r="AF160" i="11"/>
  <c r="AF170" i="11" s="1"/>
  <c r="AF171" i="11" s="1"/>
  <c r="AF183" i="11"/>
  <c r="AF182" i="11"/>
  <c r="K182" i="11"/>
  <c r="K183" i="11"/>
  <c r="K160" i="11"/>
  <c r="K170" i="11" s="1"/>
  <c r="K171" i="11" s="1"/>
  <c r="AF161" i="11"/>
  <c r="AF163" i="11" s="1"/>
  <c r="AF166" i="11" s="1"/>
  <c r="R160" i="11"/>
  <c r="R170" i="11" s="1"/>
  <c r="R171" i="11" s="1"/>
  <c r="R183" i="11"/>
  <c r="R182" i="11"/>
  <c r="R161" i="11"/>
  <c r="R163" i="11" s="1"/>
  <c r="R166" i="11" s="1"/>
  <c r="F182" i="11"/>
  <c r="F183" i="11"/>
  <c r="F160" i="11"/>
  <c r="F170" i="11" s="1"/>
  <c r="F171" i="11" s="1"/>
  <c r="T160" i="11"/>
  <c r="T170" i="11" s="1"/>
  <c r="T171" i="11" s="1"/>
  <c r="T183" i="11"/>
  <c r="T182" i="11"/>
  <c r="G161" i="11"/>
  <c r="G163" i="11" s="1"/>
  <c r="G166" i="11" s="1"/>
  <c r="Y160" i="11"/>
  <c r="Y170" i="11" s="1"/>
  <c r="Y171" i="11" s="1"/>
  <c r="Y183" i="11"/>
  <c r="Y182" i="11"/>
  <c r="E182" i="11"/>
  <c r="E160" i="11"/>
  <c r="E170" i="11" s="1"/>
  <c r="E171" i="11" s="1"/>
  <c r="E183" i="11"/>
  <c r="M161" i="11"/>
  <c r="M163" i="11" s="1"/>
  <c r="M166" i="11" s="1"/>
  <c r="S161" i="11"/>
  <c r="S163" i="11" s="1"/>
  <c r="S166" i="11" s="1"/>
  <c r="G36" i="7"/>
  <c r="J5" i="9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Z5" i="9" s="1"/>
  <c r="AA5" i="9" s="1"/>
  <c r="AB5" i="9" s="1"/>
  <c r="AC5" i="9" s="1"/>
  <c r="AD5" i="9" s="1"/>
  <c r="AE5" i="9" s="1"/>
  <c r="AF5" i="9" s="1"/>
  <c r="AG5" i="9" s="1"/>
  <c r="AH5" i="9" s="1"/>
  <c r="AI5" i="9" s="1"/>
  <c r="AJ5" i="9" s="1"/>
  <c r="AK5" i="9" s="1"/>
  <c r="AL5" i="9" s="1"/>
  <c r="AM5" i="9" s="1"/>
  <c r="G98" i="8"/>
  <c r="H129" i="8"/>
  <c r="H122" i="8"/>
  <c r="H115" i="8"/>
  <c r="H108" i="8"/>
  <c r="H101" i="8"/>
  <c r="AA103" i="12" l="1"/>
  <c r="X101" i="12"/>
  <c r="U55" i="7" s="1"/>
  <c r="Y103" i="12"/>
  <c r="V101" i="12"/>
  <c r="S55" i="7" s="1"/>
  <c r="P63" i="11"/>
  <c r="G63" i="11"/>
  <c r="F63" i="11"/>
  <c r="K63" i="11"/>
  <c r="Q63" i="11"/>
  <c r="AE63" i="11"/>
  <c r="H63" i="11"/>
  <c r="AC63" i="11"/>
  <c r="M63" i="11"/>
  <c r="AB63" i="11"/>
  <c r="O63" i="11"/>
  <c r="V63" i="11"/>
  <c r="S63" i="11"/>
  <c r="R63" i="11"/>
  <c r="L63" i="11"/>
  <c r="AD63" i="11"/>
  <c r="AA63" i="11"/>
  <c r="Z63" i="11"/>
  <c r="AF63" i="11"/>
  <c r="N63" i="11"/>
  <c r="I63" i="11"/>
  <c r="W63" i="11"/>
  <c r="X63" i="11"/>
  <c r="Y63" i="11"/>
  <c r="E63" i="11"/>
  <c r="K14" i="10" s="1"/>
  <c r="T63" i="11"/>
  <c r="D63" i="11"/>
  <c r="U63" i="11"/>
  <c r="C63" i="11"/>
  <c r="S98" i="8"/>
  <c r="P31" i="7" s="1"/>
  <c r="AC98" i="8"/>
  <c r="Z31" i="7" s="1"/>
  <c r="Z98" i="8"/>
  <c r="W31" i="7" s="1"/>
  <c r="AB98" i="8"/>
  <c r="Y31" i="7" s="1"/>
  <c r="T98" i="8"/>
  <c r="Q31" i="7" s="1"/>
  <c r="AM98" i="8"/>
  <c r="AJ31" i="7" s="1"/>
  <c r="AI98" i="8"/>
  <c r="AF31" i="7" s="1"/>
  <c r="AK98" i="8"/>
  <c r="AH31" i="7" s="1"/>
  <c r="J98" i="8"/>
  <c r="G31" i="7" s="1"/>
  <c r="N98" i="8"/>
  <c r="K31" i="7" s="1"/>
  <c r="AD98" i="8"/>
  <c r="AA31" i="7" s="1"/>
  <c r="P98" i="8"/>
  <c r="M31" i="7" s="1"/>
  <c r="AL98" i="8"/>
  <c r="AI31" i="7" s="1"/>
  <c r="W98" i="8"/>
  <c r="T31" i="7" s="1"/>
  <c r="Y98" i="8"/>
  <c r="V31" i="7" s="1"/>
  <c r="AA98" i="8"/>
  <c r="X31" i="7" s="1"/>
  <c r="Q98" i="8"/>
  <c r="N31" i="7" s="1"/>
  <c r="AG98" i="8"/>
  <c r="AD31" i="7" s="1"/>
  <c r="AH98" i="8"/>
  <c r="AE31" i="7" s="1"/>
  <c r="AJ98" i="8"/>
  <c r="AG31" i="7" s="1"/>
  <c r="M98" i="8"/>
  <c r="J31" i="7" s="1"/>
  <c r="V98" i="8"/>
  <c r="S31" i="7" s="1"/>
  <c r="AE98" i="8"/>
  <c r="AB31" i="7" s="1"/>
  <c r="L98" i="8"/>
  <c r="I31" i="7" s="1"/>
  <c r="U98" i="8"/>
  <c r="R31" i="7" s="1"/>
  <c r="AF98" i="8"/>
  <c r="AC31" i="7" s="1"/>
  <c r="K98" i="8"/>
  <c r="H31" i="7" s="1"/>
  <c r="X98" i="8"/>
  <c r="U31" i="7" s="1"/>
  <c r="O98" i="8"/>
  <c r="L31" i="7" s="1"/>
  <c r="R98" i="8"/>
  <c r="O31" i="7" s="1"/>
  <c r="D122" i="11"/>
  <c r="D123" i="11"/>
  <c r="Q103" i="12"/>
  <c r="N54" i="7"/>
  <c r="N56" i="9"/>
  <c r="K42" i="7" s="1"/>
  <c r="L56" i="9"/>
  <c r="I42" i="7" s="1"/>
  <c r="V10" i="8"/>
  <c r="S26" i="7" s="1"/>
  <c r="AF122" i="11"/>
  <c r="P123" i="11"/>
  <c r="L101" i="11"/>
  <c r="L103" i="11" s="1"/>
  <c r="L106" i="11" s="1"/>
  <c r="J123" i="11"/>
  <c r="D101" i="11"/>
  <c r="D103" i="11" s="1"/>
  <c r="D106" i="11" s="1"/>
  <c r="G101" i="11"/>
  <c r="G103" i="11" s="1"/>
  <c r="G106" i="11" s="1"/>
  <c r="Y123" i="11"/>
  <c r="Y100" i="11"/>
  <c r="Y110" i="11" s="1"/>
  <c r="Y111" i="11" s="1"/>
  <c r="G41" i="7"/>
  <c r="C122" i="11"/>
  <c r="V123" i="11"/>
  <c r="V100" i="11"/>
  <c r="V110" i="11" s="1"/>
  <c r="V111" i="11" s="1"/>
  <c r="X123" i="11"/>
  <c r="L100" i="11"/>
  <c r="L110" i="11" s="1"/>
  <c r="L111" i="11" s="1"/>
  <c r="AB122" i="11"/>
  <c r="K123" i="11"/>
  <c r="S100" i="11"/>
  <c r="S110" i="11" s="1"/>
  <c r="S111" i="11" s="1"/>
  <c r="J100" i="11"/>
  <c r="J110" i="11" s="1"/>
  <c r="J111" i="11" s="1"/>
  <c r="Q123" i="11"/>
  <c r="AD101" i="11"/>
  <c r="AD103" i="11" s="1"/>
  <c r="AD106" i="11" s="1"/>
  <c r="AC101" i="11"/>
  <c r="AC103" i="11" s="1"/>
  <c r="AC106" i="11" s="1"/>
  <c r="Y101" i="11"/>
  <c r="Y103" i="11" s="1"/>
  <c r="Y106" i="11" s="1"/>
  <c r="N101" i="11"/>
  <c r="N103" i="11" s="1"/>
  <c r="N106" i="11" s="1"/>
  <c r="B100" i="11"/>
  <c r="B110" i="11" s="1"/>
  <c r="B111" i="11" s="1"/>
  <c r="T123" i="11"/>
  <c r="E101" i="11"/>
  <c r="E103" i="11" s="1"/>
  <c r="E106" i="11" s="1"/>
  <c r="G122" i="11"/>
  <c r="M123" i="11"/>
  <c r="W101" i="11"/>
  <c r="W103" i="11" s="1"/>
  <c r="W106" i="11" s="1"/>
  <c r="U122" i="11"/>
  <c r="AF101" i="11"/>
  <c r="AF103" i="11" s="1"/>
  <c r="AF106" i="11" s="1"/>
  <c r="I101" i="11"/>
  <c r="I103" i="11" s="1"/>
  <c r="I106" i="11" s="1"/>
  <c r="AA100" i="11"/>
  <c r="AA110" i="11" s="1"/>
  <c r="AA111" i="11" s="1"/>
  <c r="K100" i="11"/>
  <c r="K110" i="11" s="1"/>
  <c r="K111" i="11" s="1"/>
  <c r="C101" i="11"/>
  <c r="C103" i="11" s="1"/>
  <c r="C106" i="11" s="1"/>
  <c r="O100" i="11"/>
  <c r="O110" i="11" s="1"/>
  <c r="O111" i="11" s="1"/>
  <c r="AB101" i="11"/>
  <c r="AB103" i="11" s="1"/>
  <c r="AB106" i="11" s="1"/>
  <c r="T101" i="11"/>
  <c r="T103" i="11" s="1"/>
  <c r="T106" i="11" s="1"/>
  <c r="M101" i="11"/>
  <c r="M103" i="11" s="1"/>
  <c r="M106" i="11" s="1"/>
  <c r="P101" i="11"/>
  <c r="P103" i="11" s="1"/>
  <c r="P106" i="11" s="1"/>
  <c r="S101" i="11"/>
  <c r="S103" i="11" s="1"/>
  <c r="S106" i="11" s="1"/>
  <c r="R100" i="11"/>
  <c r="R110" i="11" s="1"/>
  <c r="R111" i="11" s="1"/>
  <c r="W122" i="11"/>
  <c r="H101" i="11"/>
  <c r="H103" i="11" s="1"/>
  <c r="H106" i="11" s="1"/>
  <c r="X100" i="11"/>
  <c r="X110" i="11" s="1"/>
  <c r="X111" i="11" s="1"/>
  <c r="N100" i="11"/>
  <c r="N110" i="11" s="1"/>
  <c r="N111" i="11" s="1"/>
  <c r="L123" i="11"/>
  <c r="R101" i="11"/>
  <c r="R103" i="11" s="1"/>
  <c r="R106" i="11" s="1"/>
  <c r="T100" i="11"/>
  <c r="T110" i="11" s="1"/>
  <c r="T111" i="11" s="1"/>
  <c r="O101" i="11"/>
  <c r="O103" i="11" s="1"/>
  <c r="O106" i="11" s="1"/>
  <c r="G100" i="11"/>
  <c r="G110" i="11" s="1"/>
  <c r="G111" i="11" s="1"/>
  <c r="K101" i="11"/>
  <c r="K103" i="11" s="1"/>
  <c r="K106" i="11" s="1"/>
  <c r="J101" i="11"/>
  <c r="J103" i="11" s="1"/>
  <c r="J106" i="11" s="1"/>
  <c r="AF100" i="11"/>
  <c r="AF110" i="11" s="1"/>
  <c r="AF111" i="11" s="1"/>
  <c r="I100" i="11"/>
  <c r="I110" i="11" s="1"/>
  <c r="I111" i="11" s="1"/>
  <c r="U100" i="11"/>
  <c r="U110" i="11" s="1"/>
  <c r="U111" i="11" s="1"/>
  <c r="M100" i="11"/>
  <c r="M110" i="11" s="1"/>
  <c r="M111" i="11" s="1"/>
  <c r="R123" i="11"/>
  <c r="I123" i="11"/>
  <c r="H123" i="11"/>
  <c r="R122" i="11"/>
  <c r="C100" i="11"/>
  <c r="C110" i="11" s="1"/>
  <c r="C111" i="11" s="1"/>
  <c r="W100" i="11"/>
  <c r="W110" i="11" s="1"/>
  <c r="W111" i="11" s="1"/>
  <c r="Z123" i="11"/>
  <c r="E122" i="11"/>
  <c r="F122" i="11"/>
  <c r="AC122" i="11"/>
  <c r="Z101" i="11"/>
  <c r="Z103" i="11" s="1"/>
  <c r="Z106" i="11" s="1"/>
  <c r="Z100" i="11"/>
  <c r="Z110" i="11" s="1"/>
  <c r="Z111" i="11" s="1"/>
  <c r="E100" i="11"/>
  <c r="E110" i="11" s="1"/>
  <c r="E111" i="11" s="1"/>
  <c r="AC100" i="11"/>
  <c r="AC110" i="11" s="1"/>
  <c r="AC111" i="11" s="1"/>
  <c r="X101" i="11"/>
  <c r="X103" i="11" s="1"/>
  <c r="X106" i="11" s="1"/>
  <c r="AA101" i="11"/>
  <c r="AA103" i="11" s="1"/>
  <c r="AA106" i="11" s="1"/>
  <c r="F101" i="11"/>
  <c r="F103" i="11" s="1"/>
  <c r="F106" i="11" s="1"/>
  <c r="AD100" i="11"/>
  <c r="AD110" i="11" s="1"/>
  <c r="AD111" i="11" s="1"/>
  <c r="Q100" i="11"/>
  <c r="Q110" i="11" s="1"/>
  <c r="Q111" i="11" s="1"/>
  <c r="V101" i="11"/>
  <c r="V103" i="11" s="1"/>
  <c r="V106" i="11" s="1"/>
  <c r="H100" i="11"/>
  <c r="H110" i="11" s="1"/>
  <c r="H111" i="11" s="1"/>
  <c r="AB100" i="11"/>
  <c r="AB110" i="11" s="1"/>
  <c r="AB111" i="11" s="1"/>
  <c r="P100" i="11"/>
  <c r="P110" i="11" s="1"/>
  <c r="P111" i="11" s="1"/>
  <c r="AE101" i="11"/>
  <c r="AE103" i="11" s="1"/>
  <c r="AE106" i="11" s="1"/>
  <c r="AE100" i="11"/>
  <c r="AE110" i="11" s="1"/>
  <c r="AE111" i="11" s="1"/>
  <c r="AD123" i="11"/>
  <c r="F100" i="11"/>
  <c r="F110" i="11" s="1"/>
  <c r="F111" i="11" s="1"/>
  <c r="N123" i="11"/>
  <c r="S122" i="11"/>
  <c r="AE123" i="11"/>
  <c r="AA123" i="11"/>
  <c r="D100" i="11"/>
  <c r="D110" i="11" s="1"/>
  <c r="D111" i="11" s="1"/>
  <c r="Q101" i="11"/>
  <c r="Q103" i="11" s="1"/>
  <c r="Q106" i="11" s="1"/>
  <c r="F71" i="11"/>
  <c r="F73" i="11" s="1"/>
  <c r="F76" i="11" s="1"/>
  <c r="P71" i="11"/>
  <c r="P73" i="11" s="1"/>
  <c r="P76" i="11" s="1"/>
  <c r="AA71" i="11"/>
  <c r="AA73" i="11" s="1"/>
  <c r="AA76" i="11" s="1"/>
  <c r="G71" i="11"/>
  <c r="G73" i="11" s="1"/>
  <c r="G76" i="11" s="1"/>
  <c r="J71" i="11"/>
  <c r="J73" i="11" s="1"/>
  <c r="J76" i="11" s="1"/>
  <c r="H71" i="11"/>
  <c r="H73" i="11" s="1"/>
  <c r="H76" i="11" s="1"/>
  <c r="D71" i="11"/>
  <c r="D73" i="11" s="1"/>
  <c r="D76" i="11" s="1"/>
  <c r="X71" i="11"/>
  <c r="X73" i="11" s="1"/>
  <c r="X76" i="11" s="1"/>
  <c r="M70" i="11"/>
  <c r="M80" i="11" s="1"/>
  <c r="M81" i="11" s="1"/>
  <c r="M71" i="11"/>
  <c r="M73" i="11" s="1"/>
  <c r="M76" i="11" s="1"/>
  <c r="U71" i="11"/>
  <c r="U73" i="11" s="1"/>
  <c r="U76" i="11" s="1"/>
  <c r="AE71" i="11"/>
  <c r="AE73" i="11" s="1"/>
  <c r="AE76" i="11" s="1"/>
  <c r="Z71" i="11"/>
  <c r="Z73" i="11" s="1"/>
  <c r="Z76" i="11" s="1"/>
  <c r="S92" i="11"/>
  <c r="S93" i="11"/>
  <c r="S70" i="11"/>
  <c r="S80" i="11" s="1"/>
  <c r="S81" i="11" s="1"/>
  <c r="AA92" i="11"/>
  <c r="AA93" i="11"/>
  <c r="AA70" i="11"/>
  <c r="AA80" i="11" s="1"/>
  <c r="AA81" i="11" s="1"/>
  <c r="D92" i="11"/>
  <c r="D70" i="11"/>
  <c r="D80" i="11" s="1"/>
  <c r="D81" i="11" s="1"/>
  <c r="D93" i="11"/>
  <c r="AC70" i="11"/>
  <c r="AC80" i="11" s="1"/>
  <c r="AC81" i="11" s="1"/>
  <c r="AC71" i="11"/>
  <c r="AC73" i="11" s="1"/>
  <c r="AC76" i="11" s="1"/>
  <c r="M93" i="11"/>
  <c r="M92" i="11"/>
  <c r="E92" i="11"/>
  <c r="E93" i="11"/>
  <c r="E70" i="11"/>
  <c r="E80" i="11" s="1"/>
  <c r="E81" i="11" s="1"/>
  <c r="I92" i="11"/>
  <c r="I70" i="11"/>
  <c r="I80" i="11" s="1"/>
  <c r="I81" i="11" s="1"/>
  <c r="I93" i="11"/>
  <c r="L70" i="11"/>
  <c r="L80" i="11" s="1"/>
  <c r="L81" i="11" s="1"/>
  <c r="L92" i="11"/>
  <c r="L93" i="11"/>
  <c r="N70" i="11"/>
  <c r="N80" i="11" s="1"/>
  <c r="N81" i="11" s="1"/>
  <c r="N71" i="11"/>
  <c r="N73" i="11" s="1"/>
  <c r="N76" i="11" s="1"/>
  <c r="V71" i="11"/>
  <c r="V73" i="11" s="1"/>
  <c r="V76" i="11" s="1"/>
  <c r="L71" i="11"/>
  <c r="L73" i="11" s="1"/>
  <c r="L76" i="11" s="1"/>
  <c r="AC92" i="11"/>
  <c r="AC93" i="11"/>
  <c r="U92" i="11"/>
  <c r="U70" i="11"/>
  <c r="U80" i="11" s="1"/>
  <c r="U81" i="11" s="1"/>
  <c r="U93" i="11"/>
  <c r="Q70" i="11"/>
  <c r="Q80" i="11" s="1"/>
  <c r="Q81" i="11" s="1"/>
  <c r="Q92" i="11"/>
  <c r="Q93" i="11"/>
  <c r="T92" i="11"/>
  <c r="T93" i="11"/>
  <c r="T70" i="11"/>
  <c r="T80" i="11" s="1"/>
  <c r="T81" i="11" s="1"/>
  <c r="AD70" i="11"/>
  <c r="AD80" i="11" s="1"/>
  <c r="AD81" i="11" s="1"/>
  <c r="AD71" i="11"/>
  <c r="AD73" i="11" s="1"/>
  <c r="AD76" i="11" s="1"/>
  <c r="I71" i="11"/>
  <c r="I73" i="11" s="1"/>
  <c r="I76" i="11" s="1"/>
  <c r="T71" i="11"/>
  <c r="T73" i="11" s="1"/>
  <c r="T76" i="11" s="1"/>
  <c r="O70" i="11"/>
  <c r="O80" i="11" s="1"/>
  <c r="O81" i="11" s="1"/>
  <c r="O93" i="11"/>
  <c r="O92" i="11"/>
  <c r="G92" i="11"/>
  <c r="G93" i="11"/>
  <c r="G70" i="11"/>
  <c r="G80" i="11" s="1"/>
  <c r="G81" i="11" s="1"/>
  <c r="Y92" i="11"/>
  <c r="Y93" i="11"/>
  <c r="Y70" i="11"/>
  <c r="Y80" i="11" s="1"/>
  <c r="Y81" i="11" s="1"/>
  <c r="AB92" i="11"/>
  <c r="AB70" i="11"/>
  <c r="AB80" i="11" s="1"/>
  <c r="AB81" i="11" s="1"/>
  <c r="AB93" i="11"/>
  <c r="Q71" i="11"/>
  <c r="Q73" i="11" s="1"/>
  <c r="Q76" i="11" s="1"/>
  <c r="Y71" i="11"/>
  <c r="Y73" i="11" s="1"/>
  <c r="Y76" i="11" s="1"/>
  <c r="AF71" i="11"/>
  <c r="AF73" i="11" s="1"/>
  <c r="AF76" i="11" s="1"/>
  <c r="AB71" i="11"/>
  <c r="AB73" i="11" s="1"/>
  <c r="AB76" i="11" s="1"/>
  <c r="AE70" i="11"/>
  <c r="AE80" i="11" s="1"/>
  <c r="AE81" i="11" s="1"/>
  <c r="AE93" i="11"/>
  <c r="AE92" i="11"/>
  <c r="W92" i="11"/>
  <c r="W93" i="11"/>
  <c r="W70" i="11"/>
  <c r="W80" i="11" s="1"/>
  <c r="W81" i="11" s="1"/>
  <c r="B70" i="11"/>
  <c r="B80" i="11" s="1"/>
  <c r="B81" i="11" s="1"/>
  <c r="B92" i="11"/>
  <c r="F92" i="11"/>
  <c r="F93" i="11"/>
  <c r="F70" i="11"/>
  <c r="F80" i="11" s="1"/>
  <c r="F81" i="11" s="1"/>
  <c r="C71" i="11"/>
  <c r="C73" i="11" s="1"/>
  <c r="C76" i="11" s="1"/>
  <c r="P92" i="11"/>
  <c r="P93" i="11"/>
  <c r="P70" i="11"/>
  <c r="P80" i="11" s="1"/>
  <c r="P81" i="11" s="1"/>
  <c r="H92" i="11"/>
  <c r="H70" i="11"/>
  <c r="H80" i="11" s="1"/>
  <c r="H81" i="11" s="1"/>
  <c r="H93" i="11"/>
  <c r="J92" i="11"/>
  <c r="J70" i="11"/>
  <c r="J80" i="11" s="1"/>
  <c r="J81" i="11" s="1"/>
  <c r="J93" i="11"/>
  <c r="N93" i="11"/>
  <c r="N92" i="11"/>
  <c r="K71" i="11"/>
  <c r="K73" i="11" s="1"/>
  <c r="K76" i="11" s="1"/>
  <c r="S71" i="11"/>
  <c r="S73" i="11" s="1"/>
  <c r="S76" i="11" s="1"/>
  <c r="O71" i="11"/>
  <c r="O73" i="11" s="1"/>
  <c r="O76" i="11" s="1"/>
  <c r="AF70" i="11"/>
  <c r="AF80" i="11" s="1"/>
  <c r="AF81" i="11" s="1"/>
  <c r="AF92" i="11"/>
  <c r="AF93" i="11"/>
  <c r="X92" i="11"/>
  <c r="X70" i="11"/>
  <c r="X80" i="11" s="1"/>
  <c r="X81" i="11" s="1"/>
  <c r="X93" i="11"/>
  <c r="R70" i="11"/>
  <c r="R80" i="11" s="1"/>
  <c r="R81" i="11" s="1"/>
  <c r="R93" i="11"/>
  <c r="R92" i="11"/>
  <c r="V93" i="11"/>
  <c r="V92" i="11"/>
  <c r="V70" i="11"/>
  <c r="V80" i="11" s="1"/>
  <c r="V81" i="11" s="1"/>
  <c r="E71" i="11"/>
  <c r="E73" i="11" s="1"/>
  <c r="E76" i="11" s="1"/>
  <c r="W71" i="11"/>
  <c r="W73" i="11" s="1"/>
  <c r="W76" i="11" s="1"/>
  <c r="R71" i="11"/>
  <c r="R73" i="11" s="1"/>
  <c r="R76" i="11" s="1"/>
  <c r="C70" i="11"/>
  <c r="C80" i="11" s="1"/>
  <c r="C81" i="11" s="1"/>
  <c r="C93" i="11"/>
  <c r="K92" i="11"/>
  <c r="K93" i="11"/>
  <c r="K70" i="11"/>
  <c r="K80" i="11" s="1"/>
  <c r="K81" i="11" s="1"/>
  <c r="Z70" i="11"/>
  <c r="Z80" i="11" s="1"/>
  <c r="Z81" i="11" s="1"/>
  <c r="Z92" i="11"/>
  <c r="Z93" i="11"/>
  <c r="AD93" i="11"/>
  <c r="AD92" i="11"/>
  <c r="G39" i="7"/>
  <c r="G38" i="7"/>
  <c r="G35" i="7"/>
  <c r="G32" i="7"/>
  <c r="J5" i="8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AB5" i="8" s="1"/>
  <c r="AC5" i="8" s="1"/>
  <c r="AD5" i="8" s="1"/>
  <c r="AE5" i="8" s="1"/>
  <c r="AF5" i="8" s="1"/>
  <c r="AG5" i="8" s="1"/>
  <c r="AH5" i="8" s="1"/>
  <c r="AI5" i="8" s="1"/>
  <c r="AJ5" i="8" s="1"/>
  <c r="AK5" i="8" s="1"/>
  <c r="AL5" i="8" s="1"/>
  <c r="AM5" i="8" s="1"/>
  <c r="L39" i="3"/>
  <c r="L30" i="3" s="1"/>
  <c r="M39" i="3"/>
  <c r="M30" i="3" s="1"/>
  <c r="N39" i="3"/>
  <c r="N30" i="3" s="1"/>
  <c r="O39" i="3"/>
  <c r="O30" i="3" s="1"/>
  <c r="P39" i="3"/>
  <c r="P30" i="3" s="1"/>
  <c r="Q39" i="3"/>
  <c r="Q30" i="3" s="1"/>
  <c r="R39" i="3"/>
  <c r="R30" i="3" s="1"/>
  <c r="S39" i="3"/>
  <c r="S30" i="3" s="1"/>
  <c r="T39" i="3"/>
  <c r="T30" i="3" s="1"/>
  <c r="U39" i="3"/>
  <c r="U30" i="3" s="1"/>
  <c r="V39" i="3"/>
  <c r="V30" i="3" s="1"/>
  <c r="W39" i="3"/>
  <c r="W30" i="3" s="1"/>
  <c r="X39" i="3"/>
  <c r="X30" i="3" s="1"/>
  <c r="Y39" i="3"/>
  <c r="Y30" i="3" s="1"/>
  <c r="Z39" i="3"/>
  <c r="Z30" i="3" s="1"/>
  <c r="AA39" i="3"/>
  <c r="AA30" i="3" s="1"/>
  <c r="AB39" i="3"/>
  <c r="AB30" i="3" s="1"/>
  <c r="AC39" i="3"/>
  <c r="AC30" i="3" s="1"/>
  <c r="AD39" i="3"/>
  <c r="AD30" i="3" s="1"/>
  <c r="AE39" i="3"/>
  <c r="AE30" i="3" s="1"/>
  <c r="AF39" i="3"/>
  <c r="AF30" i="3" s="1"/>
  <c r="AG39" i="3"/>
  <c r="AG30" i="3" s="1"/>
  <c r="AH39" i="3"/>
  <c r="AH30" i="3" s="1"/>
  <c r="AI39" i="3"/>
  <c r="AI30" i="3" s="1"/>
  <c r="AJ39" i="3"/>
  <c r="AJ30" i="3" s="1"/>
  <c r="AK39" i="3"/>
  <c r="AK30" i="3" s="1"/>
  <c r="AL39" i="3"/>
  <c r="AL30" i="3" s="1"/>
  <c r="AM39" i="3"/>
  <c r="AM30" i="3" s="1"/>
  <c r="L52" i="3"/>
  <c r="L46" i="3" s="1"/>
  <c r="M52" i="3"/>
  <c r="M46" i="3" s="1"/>
  <c r="N52" i="3"/>
  <c r="N46" i="3" s="1"/>
  <c r="O52" i="3"/>
  <c r="O46" i="3" s="1"/>
  <c r="P52" i="3"/>
  <c r="P46" i="3" s="1"/>
  <c r="Q52" i="3"/>
  <c r="Q46" i="3" s="1"/>
  <c r="R52" i="3"/>
  <c r="R46" i="3" s="1"/>
  <c r="S52" i="3"/>
  <c r="S46" i="3" s="1"/>
  <c r="T52" i="3"/>
  <c r="T46" i="3" s="1"/>
  <c r="U52" i="3"/>
  <c r="U46" i="3" s="1"/>
  <c r="V52" i="3"/>
  <c r="V46" i="3" s="1"/>
  <c r="W52" i="3"/>
  <c r="W46" i="3" s="1"/>
  <c r="X52" i="3"/>
  <c r="X46" i="3" s="1"/>
  <c r="Y52" i="3"/>
  <c r="Y46" i="3" s="1"/>
  <c r="Z52" i="3"/>
  <c r="Z46" i="3" s="1"/>
  <c r="AA52" i="3"/>
  <c r="AA46" i="3" s="1"/>
  <c r="AB52" i="3"/>
  <c r="AB46" i="3" s="1"/>
  <c r="AC52" i="3"/>
  <c r="AC46" i="3" s="1"/>
  <c r="AD52" i="3"/>
  <c r="AD46" i="3" s="1"/>
  <c r="AE52" i="3"/>
  <c r="AE46" i="3" s="1"/>
  <c r="AF52" i="3"/>
  <c r="AF46" i="3" s="1"/>
  <c r="AG52" i="3"/>
  <c r="AG46" i="3" s="1"/>
  <c r="AH52" i="3"/>
  <c r="AH46" i="3" s="1"/>
  <c r="AI52" i="3"/>
  <c r="AI46" i="3" s="1"/>
  <c r="AJ52" i="3"/>
  <c r="AJ46" i="3" s="1"/>
  <c r="AK52" i="3"/>
  <c r="AK46" i="3" s="1"/>
  <c r="AL52" i="3"/>
  <c r="AL46" i="3" s="1"/>
  <c r="AM52" i="3"/>
  <c r="AM46" i="3" s="1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L88" i="3"/>
  <c r="L87" i="3" s="1"/>
  <c r="M88" i="3"/>
  <c r="M87" i="3" s="1"/>
  <c r="N88" i="3"/>
  <c r="N87" i="3" s="1"/>
  <c r="O88" i="3"/>
  <c r="O87" i="3" s="1"/>
  <c r="P88" i="3"/>
  <c r="P87" i="3" s="1"/>
  <c r="Q88" i="3"/>
  <c r="Q87" i="3" s="1"/>
  <c r="R88" i="3"/>
  <c r="R87" i="3" s="1"/>
  <c r="S88" i="3"/>
  <c r="S87" i="3" s="1"/>
  <c r="T88" i="3"/>
  <c r="T87" i="3" s="1"/>
  <c r="U88" i="3"/>
  <c r="U87" i="3" s="1"/>
  <c r="V88" i="3"/>
  <c r="V87" i="3" s="1"/>
  <c r="W88" i="3"/>
  <c r="W87" i="3" s="1"/>
  <c r="X88" i="3"/>
  <c r="X87" i="3" s="1"/>
  <c r="Y88" i="3"/>
  <c r="Y87" i="3" s="1"/>
  <c r="Z88" i="3"/>
  <c r="Z87" i="3" s="1"/>
  <c r="AA88" i="3"/>
  <c r="AA87" i="3" s="1"/>
  <c r="AB88" i="3"/>
  <c r="AB87" i="3" s="1"/>
  <c r="AC88" i="3"/>
  <c r="AC87" i="3" s="1"/>
  <c r="AD88" i="3"/>
  <c r="AD87" i="3" s="1"/>
  <c r="AE88" i="3"/>
  <c r="AE87" i="3" s="1"/>
  <c r="AF88" i="3"/>
  <c r="AF87" i="3" s="1"/>
  <c r="AG88" i="3"/>
  <c r="AG87" i="3" s="1"/>
  <c r="AH88" i="3"/>
  <c r="AH87" i="3" s="1"/>
  <c r="AI88" i="3"/>
  <c r="AI87" i="3" s="1"/>
  <c r="AJ88" i="3"/>
  <c r="AJ87" i="3" s="1"/>
  <c r="AK88" i="3"/>
  <c r="AK87" i="3" s="1"/>
  <c r="AL88" i="3"/>
  <c r="AL87" i="3" s="1"/>
  <c r="AM88" i="3"/>
  <c r="AM87" i="3" s="1"/>
  <c r="K88" i="3"/>
  <c r="K82" i="3" s="1"/>
  <c r="J88" i="3"/>
  <c r="J87" i="3" s="1"/>
  <c r="K52" i="3"/>
  <c r="K46" i="3" s="1"/>
  <c r="K39" i="3"/>
  <c r="K30" i="3" s="1"/>
  <c r="J85" i="3"/>
  <c r="G5" i="7"/>
  <c r="J5" i="3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I5" i="5"/>
  <c r="AB103" i="12" l="1"/>
  <c r="Y101" i="12"/>
  <c r="V55" i="7" s="1"/>
  <c r="AD103" i="12"/>
  <c r="AA101" i="12"/>
  <c r="X55" i="7" s="1"/>
  <c r="AG82" i="3"/>
  <c r="Y82" i="3"/>
  <c r="Q82" i="3"/>
  <c r="Q81" i="3" s="1"/>
  <c r="Q69" i="3" s="1"/>
  <c r="J82" i="3"/>
  <c r="AF82" i="3"/>
  <c r="X82" i="3"/>
  <c r="P82" i="3"/>
  <c r="AM82" i="3"/>
  <c r="AE82" i="3"/>
  <c r="W82" i="3"/>
  <c r="O82" i="3"/>
  <c r="AL82" i="3"/>
  <c r="AD82" i="3"/>
  <c r="V82" i="3"/>
  <c r="N82" i="3"/>
  <c r="AK82" i="3"/>
  <c r="AC82" i="3"/>
  <c r="U82" i="3"/>
  <c r="M82" i="3"/>
  <c r="AJ82" i="3"/>
  <c r="AB82" i="3"/>
  <c r="T82" i="3"/>
  <c r="L82" i="3"/>
  <c r="AI82" i="3"/>
  <c r="AA82" i="3"/>
  <c r="S82" i="3"/>
  <c r="AH82" i="3"/>
  <c r="Z82" i="3"/>
  <c r="R82" i="3"/>
  <c r="AA84" i="3"/>
  <c r="AH84" i="3"/>
  <c r="AG84" i="3"/>
  <c r="Y84" i="3"/>
  <c r="Q84" i="3"/>
  <c r="Z84" i="3"/>
  <c r="R84" i="3"/>
  <c r="X84" i="3"/>
  <c r="J84" i="3"/>
  <c r="AF84" i="3"/>
  <c r="AF81" i="3" s="1"/>
  <c r="AF69" i="3" s="1"/>
  <c r="P84" i="3"/>
  <c r="AM84" i="3"/>
  <c r="AE84" i="3"/>
  <c r="W84" i="3"/>
  <c r="O84" i="3"/>
  <c r="S84" i="3"/>
  <c r="AL84" i="3"/>
  <c r="V84" i="3"/>
  <c r="V81" i="3" s="1"/>
  <c r="V69" i="3" s="1"/>
  <c r="AK84" i="3"/>
  <c r="AC84" i="3"/>
  <c r="U84" i="3"/>
  <c r="M84" i="3"/>
  <c r="AI84" i="3"/>
  <c r="AD84" i="3"/>
  <c r="N84" i="3"/>
  <c r="K87" i="3"/>
  <c r="K81" i="3" s="1"/>
  <c r="K69" i="3" s="1"/>
  <c r="AJ84" i="3"/>
  <c r="AB84" i="3"/>
  <c r="T84" i="3"/>
  <c r="L84" i="3"/>
  <c r="AF51" i="3"/>
  <c r="X51" i="3"/>
  <c r="P51" i="3"/>
  <c r="AM51" i="3"/>
  <c r="AE51" i="3"/>
  <c r="W51" i="3"/>
  <c r="O51" i="3"/>
  <c r="K51" i="3"/>
  <c r="AH51" i="3"/>
  <c r="AL51" i="3"/>
  <c r="AD51" i="3"/>
  <c r="V51" i="3"/>
  <c r="N51" i="3"/>
  <c r="Z51" i="3"/>
  <c r="AK51" i="3"/>
  <c r="AC51" i="3"/>
  <c r="U51" i="3"/>
  <c r="M51" i="3"/>
  <c r="R51" i="3"/>
  <c r="AJ51" i="3"/>
  <c r="AB51" i="3"/>
  <c r="T51" i="3"/>
  <c r="L51" i="3"/>
  <c r="AI51" i="3"/>
  <c r="AA51" i="3"/>
  <c r="AA45" i="3" s="1"/>
  <c r="S51" i="3"/>
  <c r="AG51" i="3"/>
  <c r="Y51" i="3"/>
  <c r="Q51" i="3"/>
  <c r="Q101" i="12"/>
  <c r="N55" i="7" s="1"/>
  <c r="AH38" i="3"/>
  <c r="AH29" i="3" s="1"/>
  <c r="Z38" i="3"/>
  <c r="Z29" i="3" s="1"/>
  <c r="R38" i="3"/>
  <c r="R29" i="3" s="1"/>
  <c r="AI38" i="3"/>
  <c r="AI29" i="3" s="1"/>
  <c r="AG38" i="3"/>
  <c r="AG29" i="3" s="1"/>
  <c r="Y38" i="3"/>
  <c r="Y29" i="3" s="1"/>
  <c r="Q38" i="3"/>
  <c r="Q29" i="3" s="1"/>
  <c r="AF38" i="3"/>
  <c r="AF29" i="3" s="1"/>
  <c r="X38" i="3"/>
  <c r="X29" i="3" s="1"/>
  <c r="P38" i="3"/>
  <c r="P29" i="3" s="1"/>
  <c r="S38" i="3"/>
  <c r="S29" i="3" s="1"/>
  <c r="K38" i="3"/>
  <c r="K29" i="3" s="1"/>
  <c r="AM38" i="3"/>
  <c r="AM29" i="3" s="1"/>
  <c r="AE38" i="3"/>
  <c r="AE29" i="3" s="1"/>
  <c r="W38" i="3"/>
  <c r="W29" i="3" s="1"/>
  <c r="O38" i="3"/>
  <c r="O29" i="3" s="1"/>
  <c r="AL38" i="3"/>
  <c r="AL29" i="3" s="1"/>
  <c r="AD38" i="3"/>
  <c r="AD29" i="3" s="1"/>
  <c r="V38" i="3"/>
  <c r="V29" i="3" s="1"/>
  <c r="N38" i="3"/>
  <c r="N29" i="3" s="1"/>
  <c r="AA38" i="3"/>
  <c r="AA29" i="3" s="1"/>
  <c r="AK38" i="3"/>
  <c r="AK29" i="3" s="1"/>
  <c r="AC38" i="3"/>
  <c r="AC29" i="3" s="1"/>
  <c r="U38" i="3"/>
  <c r="U29" i="3" s="1"/>
  <c r="M38" i="3"/>
  <c r="M29" i="3" s="1"/>
  <c r="AJ38" i="3"/>
  <c r="AJ29" i="3" s="1"/>
  <c r="AB38" i="3"/>
  <c r="AB29" i="3" s="1"/>
  <c r="T38" i="3"/>
  <c r="T29" i="3" s="1"/>
  <c r="L38" i="3"/>
  <c r="L29" i="3" s="1"/>
  <c r="I60" i="10"/>
  <c r="Y10" i="8"/>
  <c r="V26" i="7" s="1"/>
  <c r="H26" i="7"/>
  <c r="G28" i="7"/>
  <c r="G42" i="7"/>
  <c r="H5" i="7"/>
  <c r="I5" i="7" s="1"/>
  <c r="J5" i="7" s="1"/>
  <c r="K5" i="7" s="1"/>
  <c r="L5" i="7" s="1"/>
  <c r="M5" i="7" s="1"/>
  <c r="N5" i="7" s="1"/>
  <c r="O5" i="7" s="1"/>
  <c r="P5" i="7" s="1"/>
  <c r="Q5" i="7" s="1"/>
  <c r="R5" i="7" s="1"/>
  <c r="S5" i="7" s="1"/>
  <c r="T5" i="7" s="1"/>
  <c r="U5" i="7" s="1"/>
  <c r="V5" i="7" s="1"/>
  <c r="W5" i="7" s="1"/>
  <c r="X5" i="7" s="1"/>
  <c r="Y5" i="7" s="1"/>
  <c r="Z5" i="7" s="1"/>
  <c r="AA5" i="7" s="1"/>
  <c r="AB5" i="7" s="1"/>
  <c r="AC5" i="7" s="1"/>
  <c r="AD5" i="7" s="1"/>
  <c r="AE5" i="7" s="1"/>
  <c r="AF5" i="7" s="1"/>
  <c r="AG5" i="7" s="1"/>
  <c r="AH5" i="7" s="1"/>
  <c r="AI5" i="7" s="1"/>
  <c r="AJ5" i="7" s="1"/>
  <c r="C5" i="11"/>
  <c r="J5" i="5"/>
  <c r="I249" i="5"/>
  <c r="G29" i="7"/>
  <c r="G26" i="7"/>
  <c r="G25" i="7"/>
  <c r="G19" i="7"/>
  <c r="P81" i="3" l="1"/>
  <c r="P69" i="3" s="1"/>
  <c r="M16" i="7" s="1"/>
  <c r="AG103" i="12"/>
  <c r="AD101" i="12"/>
  <c r="AA55" i="7" s="1"/>
  <c r="D75" i="10"/>
  <c r="T81" i="3"/>
  <c r="T69" i="3" s="1"/>
  <c r="Q16" i="7" s="1"/>
  <c r="AE103" i="12"/>
  <c r="AB101" i="12"/>
  <c r="Y55" i="7" s="1"/>
  <c r="AK81" i="3"/>
  <c r="AK69" i="3" s="1"/>
  <c r="AH16" i="7" s="1"/>
  <c r="AG81" i="3"/>
  <c r="AG69" i="3" s="1"/>
  <c r="AD16" i="7" s="1"/>
  <c r="J81" i="3"/>
  <c r="J69" i="3" s="1"/>
  <c r="G16" i="7" s="1"/>
  <c r="N81" i="3"/>
  <c r="N69" i="3" s="1"/>
  <c r="K16" i="7" s="1"/>
  <c r="M81" i="3"/>
  <c r="M69" i="3" s="1"/>
  <c r="J16" i="7" s="1"/>
  <c r="W81" i="3"/>
  <c r="W69" i="3" s="1"/>
  <c r="T16" i="7" s="1"/>
  <c r="Z81" i="3"/>
  <c r="Z69" i="3" s="1"/>
  <c r="W16" i="7" s="1"/>
  <c r="AL81" i="3"/>
  <c r="AL69" i="3" s="1"/>
  <c r="AI16" i="7" s="1"/>
  <c r="AH81" i="3"/>
  <c r="AH69" i="3" s="1"/>
  <c r="AE16" i="7" s="1"/>
  <c r="AA81" i="3"/>
  <c r="AA69" i="3" s="1"/>
  <c r="X16" i="7" s="1"/>
  <c r="AJ81" i="3"/>
  <c r="AJ69" i="3" s="1"/>
  <c r="AG16" i="7" s="1"/>
  <c r="L81" i="3"/>
  <c r="L69" i="3" s="1"/>
  <c r="I16" i="7" s="1"/>
  <c r="O81" i="3"/>
  <c r="O69" i="3" s="1"/>
  <c r="L16" i="7" s="1"/>
  <c r="U81" i="3"/>
  <c r="U69" i="3" s="1"/>
  <c r="R16" i="7" s="1"/>
  <c r="AE81" i="3"/>
  <c r="I69" i="10"/>
  <c r="D63" i="10"/>
  <c r="D57" i="10"/>
  <c r="D72" i="10"/>
  <c r="D69" i="10"/>
  <c r="D54" i="10"/>
  <c r="D60" i="10"/>
  <c r="D48" i="10"/>
  <c r="D66" i="10"/>
  <c r="Q45" i="3"/>
  <c r="Q10" i="3" s="1"/>
  <c r="N10" i="7" s="1"/>
  <c r="AB45" i="3"/>
  <c r="AB10" i="3" s="1"/>
  <c r="Y10" i="7" s="1"/>
  <c r="U45" i="3"/>
  <c r="U10" i="3" s="1"/>
  <c r="R10" i="7" s="1"/>
  <c r="N45" i="3"/>
  <c r="N10" i="3" s="1"/>
  <c r="K10" i="7" s="1"/>
  <c r="AH45" i="3"/>
  <c r="AH10" i="3" s="1"/>
  <c r="AE10" i="7" s="1"/>
  <c r="AE45" i="3"/>
  <c r="AE10" i="3" s="1"/>
  <c r="AB10" i="7" s="1"/>
  <c r="AF45" i="3"/>
  <c r="AF10" i="3" s="1"/>
  <c r="AC10" i="7" s="1"/>
  <c r="AI81" i="3"/>
  <c r="R81" i="3"/>
  <c r="D51" i="10"/>
  <c r="AG45" i="3"/>
  <c r="AG10" i="3" s="1"/>
  <c r="AD10" i="7" s="1"/>
  <c r="L45" i="3"/>
  <c r="L10" i="3" s="1"/>
  <c r="I10" i="7" s="1"/>
  <c r="I34" i="10" s="1"/>
  <c r="M45" i="3"/>
  <c r="M10" i="3" s="1"/>
  <c r="J10" i="7" s="1"/>
  <c r="W45" i="3"/>
  <c r="W10" i="3" s="1"/>
  <c r="T10" i="7" s="1"/>
  <c r="X45" i="3"/>
  <c r="X10" i="3" s="1"/>
  <c r="U10" i="7" s="1"/>
  <c r="AB81" i="3"/>
  <c r="AD81" i="3"/>
  <c r="AC81" i="3"/>
  <c r="AC69" i="3" s="1"/>
  <c r="Z16" i="7" s="1"/>
  <c r="S81" i="3"/>
  <c r="AM81" i="3"/>
  <c r="AM69" i="3" s="1"/>
  <c r="AJ16" i="7" s="1"/>
  <c r="X81" i="3"/>
  <c r="X69" i="3" s="1"/>
  <c r="U16" i="7" s="1"/>
  <c r="Y81" i="3"/>
  <c r="Y69" i="3" s="1"/>
  <c r="V16" i="7" s="1"/>
  <c r="Y45" i="3"/>
  <c r="Y10" i="3" s="1"/>
  <c r="V10" i="7" s="1"/>
  <c r="AI45" i="3"/>
  <c r="AI10" i="3" s="1"/>
  <c r="AF10" i="7" s="1"/>
  <c r="AJ45" i="3"/>
  <c r="AJ10" i="3" s="1"/>
  <c r="AG10" i="7" s="1"/>
  <c r="AC45" i="3"/>
  <c r="AC10" i="3" s="1"/>
  <c r="Z10" i="7" s="1"/>
  <c r="V45" i="3"/>
  <c r="V10" i="3" s="1"/>
  <c r="S10" i="7" s="1"/>
  <c r="K45" i="3"/>
  <c r="K10" i="3" s="1"/>
  <c r="H10" i="7" s="1"/>
  <c r="R45" i="3"/>
  <c r="R10" i="3" s="1"/>
  <c r="O10" i="7" s="1"/>
  <c r="AK45" i="3"/>
  <c r="AK10" i="3" s="1"/>
  <c r="AH10" i="7" s="1"/>
  <c r="AD45" i="3"/>
  <c r="AD10" i="3" s="1"/>
  <c r="AA10" i="7" s="1"/>
  <c r="O45" i="3"/>
  <c r="O10" i="3" s="1"/>
  <c r="L10" i="7" s="1"/>
  <c r="P45" i="3"/>
  <c r="P10" i="3" s="1"/>
  <c r="M10" i="7" s="1"/>
  <c r="AM45" i="3"/>
  <c r="AM10" i="3" s="1"/>
  <c r="AJ10" i="7" s="1"/>
  <c r="S45" i="3"/>
  <c r="S10" i="3" s="1"/>
  <c r="P10" i="7" s="1"/>
  <c r="T45" i="3"/>
  <c r="T10" i="3" s="1"/>
  <c r="Q10" i="7" s="1"/>
  <c r="Z45" i="3"/>
  <c r="Z10" i="3" s="1"/>
  <c r="W10" i="7" s="1"/>
  <c r="AL45" i="3"/>
  <c r="AL10" i="3" s="1"/>
  <c r="AI10" i="7" s="1"/>
  <c r="T103" i="12"/>
  <c r="Q54" i="7"/>
  <c r="AA10" i="3"/>
  <c r="X10" i="7" s="1"/>
  <c r="I63" i="10"/>
  <c r="I43" i="10"/>
  <c r="I72" i="10"/>
  <c r="I66" i="10"/>
  <c r="I51" i="10"/>
  <c r="I57" i="10"/>
  <c r="I54" i="10"/>
  <c r="AB10" i="8"/>
  <c r="Y26" i="7" s="1"/>
  <c r="K26" i="7"/>
  <c r="I48" i="10" s="1"/>
  <c r="G22" i="7"/>
  <c r="I46" i="10" s="1"/>
  <c r="D5" i="11"/>
  <c r="K5" i="5"/>
  <c r="J249" i="5"/>
  <c r="H16" i="7"/>
  <c r="N16" i="7"/>
  <c r="AH103" i="12" l="1"/>
  <c r="AE101" i="12"/>
  <c r="AB55" i="7" s="1"/>
  <c r="AJ103" i="12"/>
  <c r="AG101" i="12"/>
  <c r="AD55" i="7" s="1"/>
  <c r="I40" i="10"/>
  <c r="R69" i="3"/>
  <c r="O16" i="7" s="1"/>
  <c r="S69" i="3"/>
  <c r="P16" i="7" s="1"/>
  <c r="AD69" i="3"/>
  <c r="AA16" i="7" s="1"/>
  <c r="AB69" i="3"/>
  <c r="Y16" i="7" s="1"/>
  <c r="AI69" i="3"/>
  <c r="AF16" i="7" s="1"/>
  <c r="AE69" i="3"/>
  <c r="AB16" i="7" s="1"/>
  <c r="T101" i="12"/>
  <c r="Q55" i="7" s="1"/>
  <c r="AE10" i="8"/>
  <c r="AB26" i="7" s="1"/>
  <c r="E5" i="11"/>
  <c r="L5" i="5"/>
  <c r="K249" i="5"/>
  <c r="S16" i="7"/>
  <c r="AC16" i="7"/>
  <c r="AM103" i="12" l="1"/>
  <c r="AM101" i="12" s="1"/>
  <c r="AJ55" i="7" s="1"/>
  <c r="I75" i="10" s="1"/>
  <c r="AJ101" i="12"/>
  <c r="AG55" i="7" s="1"/>
  <c r="AK103" i="12"/>
  <c r="AK101" i="12" s="1"/>
  <c r="AH55" i="7" s="1"/>
  <c r="AH101" i="12"/>
  <c r="AE55" i="7" s="1"/>
  <c r="M29" i="10"/>
  <c r="N29" i="10"/>
  <c r="W103" i="12"/>
  <c r="T54" i="7"/>
  <c r="L11" i="10"/>
  <c r="L20" i="10"/>
  <c r="L23" i="10"/>
  <c r="AK10" i="8"/>
  <c r="AH26" i="7" s="1"/>
  <c r="AH10" i="8"/>
  <c r="AE26" i="7" s="1"/>
  <c r="N26" i="7"/>
  <c r="F5" i="11"/>
  <c r="G5" i="11" s="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Y5" i="11" s="1"/>
  <c r="Z5" i="11" s="1"/>
  <c r="AA5" i="11" s="1"/>
  <c r="AB5" i="11" s="1"/>
  <c r="AC5" i="11" s="1"/>
  <c r="AD5" i="11" s="1"/>
  <c r="AE5" i="11" s="1"/>
  <c r="AF5" i="11" s="1"/>
  <c r="M5" i="5"/>
  <c r="L249" i="5"/>
  <c r="J10" i="3"/>
  <c r="W101" i="12" l="1"/>
  <c r="T55" i="7" s="1"/>
  <c r="Q26" i="7"/>
  <c r="T26" i="7"/>
  <c r="M14" i="10"/>
  <c r="N23" i="10"/>
  <c r="M23" i="10"/>
  <c r="M26" i="10"/>
  <c r="N17" i="10"/>
  <c r="N11" i="10"/>
  <c r="N20" i="10"/>
  <c r="M11" i="10"/>
  <c r="N14" i="10"/>
  <c r="N26" i="10"/>
  <c r="M20" i="10"/>
  <c r="M17" i="10"/>
  <c r="N5" i="5"/>
  <c r="M249" i="5"/>
  <c r="Z103" i="12" l="1"/>
  <c r="W54" i="7"/>
  <c r="W26" i="7"/>
  <c r="O5" i="5"/>
  <c r="N249" i="5"/>
  <c r="G10" i="7"/>
  <c r="H62" i="1"/>
  <c r="H137" i="3" s="1"/>
  <c r="H59" i="1"/>
  <c r="H130" i="3" s="1"/>
  <c r="G58" i="1"/>
  <c r="G127" i="3" s="1"/>
  <c r="H55" i="1"/>
  <c r="H120" i="3" s="1"/>
  <c r="H52" i="1"/>
  <c r="H113" i="3" s="1"/>
  <c r="G51" i="1"/>
  <c r="G110" i="3" s="1"/>
  <c r="H36" i="1"/>
  <c r="H71" i="3" s="1"/>
  <c r="H45" i="1"/>
  <c r="H94" i="3" s="1"/>
  <c r="G35" i="1"/>
  <c r="G68" i="3" s="1"/>
  <c r="G30" i="1"/>
  <c r="G55" i="3" s="1"/>
  <c r="H31" i="1"/>
  <c r="H58" i="3" s="1"/>
  <c r="G12" i="1"/>
  <c r="G9" i="3" s="1"/>
  <c r="J9" i="3" s="1"/>
  <c r="H17" i="1"/>
  <c r="H22" i="3" s="1"/>
  <c r="H20" i="1"/>
  <c r="H29" i="3" s="1"/>
  <c r="H26" i="1"/>
  <c r="H45" i="3" s="1"/>
  <c r="H13" i="1"/>
  <c r="H12" i="3" s="1"/>
  <c r="T55" i="3" l="1"/>
  <c r="Q12" i="7" s="1"/>
  <c r="V55" i="3"/>
  <c r="S12" i="7" s="1"/>
  <c r="Y55" i="3"/>
  <c r="V12" i="7" s="1"/>
  <c r="AG55" i="3"/>
  <c r="AD12" i="7" s="1"/>
  <c r="L55" i="3"/>
  <c r="I12" i="7" s="1"/>
  <c r="AB55" i="3"/>
  <c r="Y12" i="7" s="1"/>
  <c r="Q55" i="3"/>
  <c r="N12" i="7" s="1"/>
  <c r="J55" i="3"/>
  <c r="G12" i="7" s="1"/>
  <c r="AJ55" i="3"/>
  <c r="AG12" i="7" s="1"/>
  <c r="AL55" i="3"/>
  <c r="AI12" i="7" s="1"/>
  <c r="P55" i="3"/>
  <c r="M12" i="7" s="1"/>
  <c r="M55" i="3"/>
  <c r="J12" i="7" s="1"/>
  <c r="AD55" i="3"/>
  <c r="AA12" i="7" s="1"/>
  <c r="AH55" i="3"/>
  <c r="AE12" i="7" s="1"/>
  <c r="AI55" i="3"/>
  <c r="AF12" i="7" s="1"/>
  <c r="U55" i="3"/>
  <c r="R12" i="7" s="1"/>
  <c r="K55" i="3"/>
  <c r="H12" i="7" s="1"/>
  <c r="AE55" i="3"/>
  <c r="AB12" i="7" s="1"/>
  <c r="AF55" i="3"/>
  <c r="AC12" i="7" s="1"/>
  <c r="O55" i="3"/>
  <c r="L12" i="7" s="1"/>
  <c r="S55" i="3"/>
  <c r="P12" i="7" s="1"/>
  <c r="Z55" i="3"/>
  <c r="W12" i="7" s="1"/>
  <c r="N55" i="3"/>
  <c r="K12" i="7" s="1"/>
  <c r="R55" i="3"/>
  <c r="O12" i="7" s="1"/>
  <c r="W55" i="3"/>
  <c r="T12" i="7" s="1"/>
  <c r="AK55" i="3"/>
  <c r="AH12" i="7" s="1"/>
  <c r="AC55" i="3"/>
  <c r="Z12" i="7" s="1"/>
  <c r="X55" i="3"/>
  <c r="U12" i="7" s="1"/>
  <c r="AA55" i="3"/>
  <c r="X12" i="7" s="1"/>
  <c r="AM55" i="3"/>
  <c r="AJ12" i="7" s="1"/>
  <c r="M110" i="3"/>
  <c r="J18" i="7" s="1"/>
  <c r="V110" i="3"/>
  <c r="S18" i="7" s="1"/>
  <c r="AE110" i="3"/>
  <c r="AB18" i="7" s="1"/>
  <c r="N110" i="3"/>
  <c r="K18" i="7" s="1"/>
  <c r="W110" i="3"/>
  <c r="T18" i="7" s="1"/>
  <c r="AF110" i="3"/>
  <c r="AC18" i="7" s="1"/>
  <c r="O110" i="3"/>
  <c r="L18" i="7" s="1"/>
  <c r="X110" i="3"/>
  <c r="U18" i="7" s="1"/>
  <c r="AG110" i="3"/>
  <c r="AD18" i="7" s="1"/>
  <c r="Q110" i="3"/>
  <c r="N18" i="7" s="1"/>
  <c r="AA110" i="3"/>
  <c r="X18" i="7" s="1"/>
  <c r="AJ110" i="3"/>
  <c r="AG18" i="7" s="1"/>
  <c r="K110" i="3"/>
  <c r="H18" i="7" s="1"/>
  <c r="AC110" i="3"/>
  <c r="Z18" i="7" s="1"/>
  <c r="L110" i="3"/>
  <c r="I18" i="7" s="1"/>
  <c r="AD110" i="3"/>
  <c r="AA18" i="7" s="1"/>
  <c r="P110" i="3"/>
  <c r="M18" i="7" s="1"/>
  <c r="AI110" i="3"/>
  <c r="AF18" i="7" s="1"/>
  <c r="S110" i="3"/>
  <c r="P18" i="7" s="1"/>
  <c r="AK110" i="3"/>
  <c r="AH18" i="7" s="1"/>
  <c r="T110" i="3"/>
  <c r="Q18" i="7" s="1"/>
  <c r="AL110" i="3"/>
  <c r="AI18" i="7" s="1"/>
  <c r="Y110" i="3"/>
  <c r="V18" i="7" s="1"/>
  <c r="U110" i="3"/>
  <c r="R18" i="7" s="1"/>
  <c r="AM110" i="3"/>
  <c r="AJ18" i="7" s="1"/>
  <c r="AB110" i="3"/>
  <c r="Y18" i="7" s="1"/>
  <c r="AH110" i="3"/>
  <c r="AE18" i="7" s="1"/>
  <c r="Z110" i="3"/>
  <c r="W18" i="7" s="1"/>
  <c r="R110" i="3"/>
  <c r="O18" i="7" s="1"/>
  <c r="J110" i="3"/>
  <c r="G18" i="7" s="1"/>
  <c r="S127" i="3"/>
  <c r="P21" i="7" s="1"/>
  <c r="AJ127" i="3"/>
  <c r="AG21" i="7" s="1"/>
  <c r="T127" i="3"/>
  <c r="Q21" i="7" s="1"/>
  <c r="AL127" i="3"/>
  <c r="AI21" i="7" s="1"/>
  <c r="V127" i="3"/>
  <c r="S21" i="7" s="1"/>
  <c r="Y127" i="3"/>
  <c r="V21" i="7" s="1"/>
  <c r="AA127" i="3"/>
  <c r="X21" i="7" s="1"/>
  <c r="K127" i="3"/>
  <c r="H21" i="7" s="1"/>
  <c r="L127" i="3"/>
  <c r="I21" i="7" s="1"/>
  <c r="AB127" i="3"/>
  <c r="Y21" i="7" s="1"/>
  <c r="AG127" i="3"/>
  <c r="AD21" i="7" s="1"/>
  <c r="AI127" i="3"/>
  <c r="AF21" i="7" s="1"/>
  <c r="Z127" i="3"/>
  <c r="W21" i="7" s="1"/>
  <c r="R127" i="3"/>
  <c r="O21" i="7" s="1"/>
  <c r="Q127" i="3"/>
  <c r="N21" i="7" s="1"/>
  <c r="AH127" i="3"/>
  <c r="AE21" i="7" s="1"/>
  <c r="W127" i="3"/>
  <c r="T21" i="7" s="1"/>
  <c r="X127" i="3"/>
  <c r="U21" i="7" s="1"/>
  <c r="O127" i="3"/>
  <c r="L21" i="7" s="1"/>
  <c r="M127" i="3"/>
  <c r="J21" i="7" s="1"/>
  <c r="AC127" i="3"/>
  <c r="Z21" i="7" s="1"/>
  <c r="J127" i="3"/>
  <c r="G21" i="7" s="1"/>
  <c r="N127" i="3"/>
  <c r="K21" i="7" s="1"/>
  <c r="U127" i="3"/>
  <c r="R21" i="7" s="1"/>
  <c r="AF127" i="3"/>
  <c r="AC21" i="7" s="1"/>
  <c r="AM127" i="3"/>
  <c r="AJ21" i="7" s="1"/>
  <c r="AK127" i="3"/>
  <c r="AH21" i="7" s="1"/>
  <c r="P127" i="3"/>
  <c r="M21" i="7" s="1"/>
  <c r="AD127" i="3"/>
  <c r="AA21" i="7" s="1"/>
  <c r="AE127" i="3"/>
  <c r="AB21" i="7" s="1"/>
  <c r="L68" i="3"/>
  <c r="I15" i="7" s="1"/>
  <c r="AA68" i="3"/>
  <c r="X15" i="7" s="1"/>
  <c r="AM68" i="3"/>
  <c r="AJ15" i="7" s="1"/>
  <c r="N68" i="3"/>
  <c r="K15" i="7" s="1"/>
  <c r="AB68" i="3"/>
  <c r="Y15" i="7" s="1"/>
  <c r="O68" i="3"/>
  <c r="L15" i="7" s="1"/>
  <c r="AD68" i="3"/>
  <c r="AA15" i="7" s="1"/>
  <c r="S68" i="3"/>
  <c r="P15" i="7" s="1"/>
  <c r="AE68" i="3"/>
  <c r="AB15" i="7" s="1"/>
  <c r="AL68" i="3"/>
  <c r="AI15" i="7" s="1"/>
  <c r="T68" i="3"/>
  <c r="Q15" i="7" s="1"/>
  <c r="AG68" i="3"/>
  <c r="AD15" i="7" s="1"/>
  <c r="Y68" i="3"/>
  <c r="V15" i="7" s="1"/>
  <c r="V68" i="3"/>
  <c r="S15" i="7" s="1"/>
  <c r="AI68" i="3"/>
  <c r="AF15" i="7" s="1"/>
  <c r="K68" i="3"/>
  <c r="H15" i="7" s="1"/>
  <c r="W68" i="3"/>
  <c r="T15" i="7" s="1"/>
  <c r="AJ68" i="3"/>
  <c r="AG15" i="7" s="1"/>
  <c r="R68" i="3"/>
  <c r="O15" i="7" s="1"/>
  <c r="AH68" i="3"/>
  <c r="AE15" i="7" s="1"/>
  <c r="Z68" i="3"/>
  <c r="W15" i="7" s="1"/>
  <c r="Q68" i="3"/>
  <c r="N15" i="7" s="1"/>
  <c r="J68" i="3"/>
  <c r="G15" i="7" s="1"/>
  <c r="AK68" i="3"/>
  <c r="AH15" i="7" s="1"/>
  <c r="AC68" i="3"/>
  <c r="Z15" i="7" s="1"/>
  <c r="U68" i="3"/>
  <c r="R15" i="7" s="1"/>
  <c r="AF68" i="3"/>
  <c r="AC15" i="7" s="1"/>
  <c r="X68" i="3"/>
  <c r="U15" i="7" s="1"/>
  <c r="P68" i="3"/>
  <c r="M15" i="7" s="1"/>
  <c r="M68" i="3"/>
  <c r="J15" i="7" s="1"/>
  <c r="Q9" i="3"/>
  <c r="N9" i="7" s="1"/>
  <c r="AJ9" i="3"/>
  <c r="AG9" i="7" s="1"/>
  <c r="AC9" i="3"/>
  <c r="Z9" i="7" s="1"/>
  <c r="T9" i="3"/>
  <c r="Q9" i="7" s="1"/>
  <c r="AK9" i="3"/>
  <c r="AH9" i="7" s="1"/>
  <c r="L9" i="3"/>
  <c r="I9" i="7" s="1"/>
  <c r="AB9" i="3"/>
  <c r="Y9" i="7" s="1"/>
  <c r="U9" i="3"/>
  <c r="R9" i="7" s="1"/>
  <c r="AL9" i="3"/>
  <c r="AI9" i="7" s="1"/>
  <c r="V9" i="3"/>
  <c r="S9" i="7" s="1"/>
  <c r="Y9" i="3"/>
  <c r="V9" i="7" s="1"/>
  <c r="M9" i="3"/>
  <c r="J9" i="7" s="1"/>
  <c r="N9" i="3"/>
  <c r="K9" i="7" s="1"/>
  <c r="AD9" i="3"/>
  <c r="AA9" i="7" s="1"/>
  <c r="AG9" i="3"/>
  <c r="AD9" i="7" s="1"/>
  <c r="AF9" i="3"/>
  <c r="AC9" i="7" s="1"/>
  <c r="R9" i="3"/>
  <c r="O9" i="7" s="1"/>
  <c r="X9" i="3"/>
  <c r="U9" i="7" s="1"/>
  <c r="AH9" i="3"/>
  <c r="AE9" i="7" s="1"/>
  <c r="G9" i="7"/>
  <c r="Z9" i="3"/>
  <c r="W9" i="7" s="1"/>
  <c r="P9" i="3"/>
  <c r="M9" i="7" s="1"/>
  <c r="AI9" i="3"/>
  <c r="AF9" i="7" s="1"/>
  <c r="S9" i="3"/>
  <c r="P9" i="7" s="1"/>
  <c r="K9" i="3"/>
  <c r="H9" i="7" s="1"/>
  <c r="AE9" i="3"/>
  <c r="AB9" i="7" s="1"/>
  <c r="AA9" i="3"/>
  <c r="X9" i="7" s="1"/>
  <c r="O9" i="3"/>
  <c r="L9" i="7" s="1"/>
  <c r="AM9" i="3"/>
  <c r="AJ9" i="7" s="1"/>
  <c r="W9" i="3"/>
  <c r="T9" i="7" s="1"/>
  <c r="Z101" i="12"/>
  <c r="W55" i="7" s="1"/>
  <c r="K56" i="3"/>
  <c r="H13" i="7" s="1"/>
  <c r="S56" i="3"/>
  <c r="P13" i="7" s="1"/>
  <c r="AA56" i="3"/>
  <c r="X13" i="7" s="1"/>
  <c r="AI56" i="3"/>
  <c r="AF13" i="7" s="1"/>
  <c r="T56" i="3"/>
  <c r="Q13" i="7" s="1"/>
  <c r="L56" i="3"/>
  <c r="I13" i="7" s="1"/>
  <c r="AB56" i="3"/>
  <c r="Y13" i="7" s="1"/>
  <c r="AJ56" i="3"/>
  <c r="AG13" i="7" s="1"/>
  <c r="M56" i="3"/>
  <c r="J13" i="7" s="1"/>
  <c r="U56" i="3"/>
  <c r="R13" i="7" s="1"/>
  <c r="AC56" i="3"/>
  <c r="Z13" i="7" s="1"/>
  <c r="AK56" i="3"/>
  <c r="AH13" i="7" s="1"/>
  <c r="N56" i="3"/>
  <c r="K13" i="7" s="1"/>
  <c r="V56" i="3"/>
  <c r="S13" i="7" s="1"/>
  <c r="AD56" i="3"/>
  <c r="AA13" i="7" s="1"/>
  <c r="AL56" i="3"/>
  <c r="AI13" i="7" s="1"/>
  <c r="O56" i="3"/>
  <c r="L13" i="7" s="1"/>
  <c r="W56" i="3"/>
  <c r="T13" i="7" s="1"/>
  <c r="AE56" i="3"/>
  <c r="AB13" i="7" s="1"/>
  <c r="AM56" i="3"/>
  <c r="AJ13" i="7" s="1"/>
  <c r="X56" i="3"/>
  <c r="U13" i="7" s="1"/>
  <c r="P56" i="3"/>
  <c r="M13" i="7" s="1"/>
  <c r="AF56" i="3"/>
  <c r="AC13" i="7" s="1"/>
  <c r="J56" i="3"/>
  <c r="G13" i="7" s="1"/>
  <c r="Q56" i="3"/>
  <c r="N13" i="7" s="1"/>
  <c r="Y56" i="3"/>
  <c r="V13" i="7" s="1"/>
  <c r="AG56" i="3"/>
  <c r="AD13" i="7" s="1"/>
  <c r="R56" i="3"/>
  <c r="O13" i="7" s="1"/>
  <c r="Z56" i="3"/>
  <c r="W13" i="7" s="1"/>
  <c r="AH56" i="3"/>
  <c r="AE13" i="7" s="1"/>
  <c r="Z26" i="7"/>
  <c r="P5" i="5"/>
  <c r="O249" i="5"/>
  <c r="D46" i="10" l="1"/>
  <c r="D43" i="10"/>
  <c r="D37" i="10"/>
  <c r="D34" i="10"/>
  <c r="D40" i="10"/>
  <c r="AC103" i="12"/>
  <c r="Z54" i="7"/>
  <c r="I37" i="10"/>
  <c r="AC26" i="7"/>
  <c r="Q5" i="5"/>
  <c r="P249" i="5"/>
  <c r="AC101" i="12" l="1"/>
  <c r="Z55" i="7" s="1"/>
  <c r="AI26" i="7"/>
  <c r="AF26" i="7"/>
  <c r="R5" i="5"/>
  <c r="Q249" i="5"/>
  <c r="AF103" i="12" l="1"/>
  <c r="AC54" i="7"/>
  <c r="S5" i="5"/>
  <c r="R249" i="5"/>
  <c r="AF101" i="12" l="1"/>
  <c r="AC55" i="7" s="1"/>
  <c r="T5" i="5"/>
  <c r="S249" i="5"/>
  <c r="AI103" i="12" l="1"/>
  <c r="AF54" i="7"/>
  <c r="U5" i="5"/>
  <c r="T249" i="5"/>
  <c r="AI101" i="12" l="1"/>
  <c r="AF55" i="7" s="1"/>
  <c r="V5" i="5"/>
  <c r="U249" i="5"/>
  <c r="AL103" i="12" l="1"/>
  <c r="AL101" i="12" s="1"/>
  <c r="AI55" i="7" s="1"/>
  <c r="AI54" i="7"/>
  <c r="W5" i="5"/>
  <c r="V249" i="5"/>
  <c r="X5" i="5" l="1"/>
  <c r="B126" i="11" s="1"/>
  <c r="W249" i="5"/>
  <c r="B153" i="11" l="1"/>
  <c r="K23" i="10" s="1"/>
  <c r="B131" i="11"/>
  <c r="B133" i="11" s="1"/>
  <c r="B136" i="11" s="1"/>
  <c r="B186" i="11"/>
  <c r="B156" i="11"/>
  <c r="B66" i="11"/>
  <c r="B11" i="11"/>
  <c r="B13" i="11" s="1"/>
  <c r="B16" i="11" s="1"/>
  <c r="B33" i="11"/>
  <c r="K11" i="10" s="1"/>
  <c r="B96" i="11"/>
  <c r="B36" i="11"/>
  <c r="Y5" i="5"/>
  <c r="X249" i="5"/>
  <c r="B101" i="11" l="1"/>
  <c r="B103" i="11" s="1"/>
  <c r="B106" i="11" s="1"/>
  <c r="B123" i="11"/>
  <c r="K20" i="10" s="1"/>
  <c r="B41" i="11"/>
  <c r="B43" i="11" s="1"/>
  <c r="B46" i="11" s="1"/>
  <c r="B63" i="11"/>
  <c r="B161" i="11"/>
  <c r="B163" i="11" s="1"/>
  <c r="B166" i="11" s="1"/>
  <c r="B183" i="11"/>
  <c r="K26" i="10" s="1"/>
  <c r="B93" i="11"/>
  <c r="K17" i="10" s="1"/>
  <c r="B71" i="11"/>
  <c r="B73" i="11" s="1"/>
  <c r="B76" i="11" s="1"/>
  <c r="Z5" i="5"/>
  <c r="Y249" i="5"/>
  <c r="AA5" i="5" l="1"/>
  <c r="Z249" i="5"/>
  <c r="AB5" i="5" l="1"/>
  <c r="AA249" i="5"/>
  <c r="AC5" i="5" l="1"/>
  <c r="AB249" i="5"/>
  <c r="AD5" i="5" l="1"/>
  <c r="AC249" i="5"/>
  <c r="AE5" i="5" l="1"/>
  <c r="AD249" i="5"/>
  <c r="AF5" i="5" l="1"/>
  <c r="AE249" i="5"/>
  <c r="AG5" i="5" l="1"/>
  <c r="AF249" i="5"/>
  <c r="AH5" i="5" l="1"/>
  <c r="AG249" i="5"/>
  <c r="AI5" i="5" l="1"/>
  <c r="AH249" i="5"/>
  <c r="AJ5" i="5" l="1"/>
  <c r="AI249" i="5"/>
  <c r="AK5" i="5" l="1"/>
  <c r="AJ249" i="5"/>
  <c r="AL5" i="5" l="1"/>
  <c r="AL249" i="5" s="1"/>
  <c r="AK249" i="5"/>
  <c r="AM127" i="5" l="1"/>
  <c r="AN127" i="5"/>
  <c r="AO127" i="5"/>
  <c r="I188" i="11" l="1"/>
  <c r="Q188" i="11"/>
  <c r="Y188" i="11"/>
  <c r="J188" i="11"/>
  <c r="R188" i="11"/>
  <c r="Z188" i="11"/>
  <c r="E188" i="11"/>
  <c r="AC188" i="11"/>
  <c r="F188" i="11"/>
  <c r="V188" i="11"/>
  <c r="C188" i="11"/>
  <c r="K188" i="11"/>
  <c r="S188" i="11"/>
  <c r="AA188" i="11"/>
  <c r="AD188" i="11"/>
  <c r="D188" i="11"/>
  <c r="L188" i="11"/>
  <c r="T188" i="11"/>
  <c r="AB188" i="11"/>
  <c r="M188" i="11"/>
  <c r="U188" i="11"/>
  <c r="N188" i="11"/>
  <c r="G188" i="11"/>
  <c r="O188" i="11"/>
  <c r="W188" i="11"/>
  <c r="AE188" i="11"/>
  <c r="H188" i="11"/>
  <c r="P188" i="11"/>
  <c r="X188" i="11"/>
  <c r="AF188" i="11"/>
  <c r="B188" i="11"/>
  <c r="C189" i="11"/>
  <c r="K189" i="11"/>
  <c r="S189" i="11"/>
  <c r="AA189" i="11"/>
  <c r="D189" i="11"/>
  <c r="L189" i="11"/>
  <c r="T189" i="11"/>
  <c r="AB189" i="11"/>
  <c r="W189" i="11"/>
  <c r="H189" i="11"/>
  <c r="AF189" i="11"/>
  <c r="E189" i="11"/>
  <c r="M189" i="11"/>
  <c r="U189" i="11"/>
  <c r="AC189" i="11"/>
  <c r="O189" i="11"/>
  <c r="X189" i="11"/>
  <c r="F189" i="11"/>
  <c r="N189" i="11"/>
  <c r="V189" i="11"/>
  <c r="AD189" i="11"/>
  <c r="G189" i="11"/>
  <c r="AE189" i="11"/>
  <c r="P189" i="11"/>
  <c r="I189" i="11"/>
  <c r="Q189" i="11"/>
  <c r="Y189" i="11"/>
  <c r="B189" i="11"/>
  <c r="B213" i="11" s="1"/>
  <c r="J189" i="11"/>
  <c r="R189" i="11"/>
  <c r="Z189" i="11"/>
  <c r="G187" i="11"/>
  <c r="G191" i="11" s="1"/>
  <c r="G193" i="11" s="1"/>
  <c r="G196" i="11" s="1"/>
  <c r="O187" i="11"/>
  <c r="O191" i="11" s="1"/>
  <c r="O193" i="11" s="1"/>
  <c r="O196" i="11" s="1"/>
  <c r="W187" i="11"/>
  <c r="AE187" i="11"/>
  <c r="B187" i="11"/>
  <c r="H187" i="11"/>
  <c r="P187" i="11"/>
  <c r="X187" i="11"/>
  <c r="AF187" i="11"/>
  <c r="K187" i="11"/>
  <c r="T187" i="11"/>
  <c r="T191" i="11" s="1"/>
  <c r="T193" i="11" s="1"/>
  <c r="T196" i="11" s="1"/>
  <c r="I187" i="11"/>
  <c r="Q187" i="11"/>
  <c r="Y187" i="11"/>
  <c r="Y191" i="11" s="1"/>
  <c r="Y193" i="11" s="1"/>
  <c r="Y196" i="11" s="1"/>
  <c r="S187" i="11"/>
  <c r="S191" i="11" s="1"/>
  <c r="S193" i="11" s="1"/>
  <c r="S196" i="11" s="1"/>
  <c r="D187" i="11"/>
  <c r="J187" i="11"/>
  <c r="R187" i="11"/>
  <c r="Z187" i="11"/>
  <c r="C187" i="11"/>
  <c r="AA187" i="11"/>
  <c r="L187" i="11"/>
  <c r="AB187" i="11"/>
  <c r="E187" i="11"/>
  <c r="M187" i="11"/>
  <c r="M191" i="11" s="1"/>
  <c r="M193" i="11" s="1"/>
  <c r="M196" i="11" s="1"/>
  <c r="U187" i="11"/>
  <c r="AC187" i="11"/>
  <c r="N187" i="11"/>
  <c r="V187" i="11"/>
  <c r="V191" i="11" s="1"/>
  <c r="V193" i="11" s="1"/>
  <c r="V196" i="11" s="1"/>
  <c r="AD187" i="11"/>
  <c r="F187" i="11"/>
  <c r="F191" i="11" s="1"/>
  <c r="F193" i="11" s="1"/>
  <c r="F196" i="11" s="1"/>
  <c r="AD191" i="11" l="1"/>
  <c r="AD193" i="11" s="1"/>
  <c r="AD196" i="11" s="1"/>
  <c r="K191" i="11"/>
  <c r="K193" i="11" s="1"/>
  <c r="K196" i="11" s="1"/>
  <c r="AE191" i="11"/>
  <c r="AE193" i="11" s="1"/>
  <c r="AE196" i="11" s="1"/>
  <c r="H191" i="11"/>
  <c r="H193" i="11" s="1"/>
  <c r="H196" i="11" s="1"/>
  <c r="AA191" i="11"/>
  <c r="AA193" i="11" s="1"/>
  <c r="AA196" i="11" s="1"/>
  <c r="C191" i="11"/>
  <c r="C193" i="11" s="1"/>
  <c r="C196" i="11" s="1"/>
  <c r="W191" i="11"/>
  <c r="W193" i="11" s="1"/>
  <c r="W196" i="11" s="1"/>
  <c r="U191" i="11"/>
  <c r="U193" i="11" s="1"/>
  <c r="U196" i="11" s="1"/>
  <c r="L191" i="11"/>
  <c r="L193" i="11" s="1"/>
  <c r="L196" i="11" s="1"/>
  <c r="I191" i="11"/>
  <c r="I193" i="11" s="1"/>
  <c r="I196" i="11" s="1"/>
  <c r="X191" i="11"/>
  <c r="X193" i="11" s="1"/>
  <c r="X196" i="11" s="1"/>
  <c r="Q191" i="11"/>
  <c r="Q193" i="11" s="1"/>
  <c r="Q196" i="11" s="1"/>
  <c r="P191" i="11"/>
  <c r="P193" i="11" s="1"/>
  <c r="P196" i="11" s="1"/>
  <c r="AF191" i="11"/>
  <c r="AF193" i="11" s="1"/>
  <c r="AF196" i="11" s="1"/>
  <c r="N191" i="11"/>
  <c r="N193" i="11" s="1"/>
  <c r="N196" i="11" s="1"/>
  <c r="E191" i="11"/>
  <c r="E193" i="11" s="1"/>
  <c r="E196" i="11" s="1"/>
  <c r="AC191" i="11"/>
  <c r="AC193" i="11" s="1"/>
  <c r="AC196" i="11" s="1"/>
  <c r="R190" i="11"/>
  <c r="R200" i="11" s="1"/>
  <c r="R201" i="11" s="1"/>
  <c r="R191" i="11"/>
  <c r="R193" i="11" s="1"/>
  <c r="R196" i="11" s="1"/>
  <c r="I212" i="11"/>
  <c r="I190" i="11"/>
  <c r="I200" i="11" s="1"/>
  <c r="I201" i="11" s="1"/>
  <c r="I213" i="11"/>
  <c r="X190" i="11"/>
  <c r="X200" i="11" s="1"/>
  <c r="X201" i="11" s="1"/>
  <c r="X212" i="11"/>
  <c r="X213" i="11"/>
  <c r="W212" i="11"/>
  <c r="W190" i="11"/>
  <c r="W200" i="11" s="1"/>
  <c r="W201" i="11" s="1"/>
  <c r="W213" i="11"/>
  <c r="C190" i="11"/>
  <c r="C200" i="11" s="1"/>
  <c r="C201" i="11" s="1"/>
  <c r="C212" i="11"/>
  <c r="C213" i="11"/>
  <c r="D191" i="11"/>
  <c r="D193" i="11" s="1"/>
  <c r="D196" i="11" s="1"/>
  <c r="J190" i="11"/>
  <c r="J200" i="11" s="1"/>
  <c r="J201" i="11" s="1"/>
  <c r="J191" i="11"/>
  <c r="J193" i="11" s="1"/>
  <c r="J196" i="11" s="1"/>
  <c r="P190" i="11"/>
  <c r="P200" i="11" s="1"/>
  <c r="P201" i="11" s="1"/>
  <c r="P212" i="11"/>
  <c r="P213" i="11"/>
  <c r="O190" i="11"/>
  <c r="O200" i="11" s="1"/>
  <c r="O201" i="11" s="1"/>
  <c r="O212" i="11"/>
  <c r="O213" i="11"/>
  <c r="AB190" i="11"/>
  <c r="AB200" i="11" s="1"/>
  <c r="AB201" i="11" s="1"/>
  <c r="AB212" i="11"/>
  <c r="AB213" i="11"/>
  <c r="Z212" i="11"/>
  <c r="Z213" i="11"/>
  <c r="AE212" i="11"/>
  <c r="AE190" i="11"/>
  <c r="AE200" i="11" s="1"/>
  <c r="AE201" i="11" s="1"/>
  <c r="AE213" i="11"/>
  <c r="AC190" i="11"/>
  <c r="AC200" i="11" s="1"/>
  <c r="AC201" i="11" s="1"/>
  <c r="AC212" i="11"/>
  <c r="AC213" i="11"/>
  <c r="T212" i="11"/>
  <c r="T213" i="11"/>
  <c r="R212" i="11"/>
  <c r="R213" i="11"/>
  <c r="G190" i="11"/>
  <c r="G200" i="11" s="1"/>
  <c r="G201" i="11" s="1"/>
  <c r="G212" i="11"/>
  <c r="G213" i="11"/>
  <c r="U190" i="11"/>
  <c r="U200" i="11" s="1"/>
  <c r="U201" i="11" s="1"/>
  <c r="U212" i="11"/>
  <c r="U213" i="11"/>
  <c r="L212" i="11"/>
  <c r="L213" i="11"/>
  <c r="J212" i="11"/>
  <c r="J213" i="11"/>
  <c r="AD212" i="11"/>
  <c r="AD190" i="11"/>
  <c r="AD200" i="11" s="1"/>
  <c r="AD201" i="11" s="1"/>
  <c r="AD213" i="11"/>
  <c r="M212" i="11"/>
  <c r="M190" i="11"/>
  <c r="M200" i="11" s="1"/>
  <c r="M201" i="11" s="1"/>
  <c r="M213" i="11"/>
  <c r="D190" i="11"/>
  <c r="D200" i="11" s="1"/>
  <c r="D201" i="11" s="1"/>
  <c r="D212" i="11"/>
  <c r="D213" i="11"/>
  <c r="B191" i="11"/>
  <c r="B193" i="11" s="1"/>
  <c r="B196" i="11" s="1"/>
  <c r="B190" i="11"/>
  <c r="B200" i="11" s="1"/>
  <c r="B201" i="11" s="1"/>
  <c r="B212" i="11"/>
  <c r="K29" i="10"/>
  <c r="V212" i="11"/>
  <c r="V190" i="11"/>
  <c r="V200" i="11" s="1"/>
  <c r="V201" i="11" s="1"/>
  <c r="V213" i="11"/>
  <c r="E190" i="11"/>
  <c r="E200" i="11" s="1"/>
  <c r="E201" i="11" s="1"/>
  <c r="E212" i="11"/>
  <c r="E213" i="11"/>
  <c r="AA190" i="11"/>
  <c r="AA200" i="11" s="1"/>
  <c r="AA201" i="11" s="1"/>
  <c r="AA212" i="11"/>
  <c r="AA213" i="11"/>
  <c r="AB191" i="11"/>
  <c r="AB193" i="11" s="1"/>
  <c r="AB196" i="11" s="1"/>
  <c r="Y190" i="11"/>
  <c r="Y200" i="11" s="1"/>
  <c r="Y201" i="11" s="1"/>
  <c r="Y212" i="11"/>
  <c r="Y213" i="11"/>
  <c r="N213" i="11"/>
  <c r="N190" i="11"/>
  <c r="N200" i="11" s="1"/>
  <c r="N201" i="11" s="1"/>
  <c r="N212" i="11"/>
  <c r="AF190" i="11"/>
  <c r="AF200" i="11" s="1"/>
  <c r="AF201" i="11" s="1"/>
  <c r="AF212" i="11"/>
  <c r="AF213" i="11"/>
  <c r="S190" i="11"/>
  <c r="S200" i="11" s="1"/>
  <c r="S201" i="11" s="1"/>
  <c r="S212" i="11"/>
  <c r="S213" i="11"/>
  <c r="T190" i="11"/>
  <c r="T200" i="11" s="1"/>
  <c r="T201" i="11" s="1"/>
  <c r="Z190" i="11"/>
  <c r="Z200" i="11" s="1"/>
  <c r="Z201" i="11" s="1"/>
  <c r="Z191" i="11"/>
  <c r="Z193" i="11" s="1"/>
  <c r="Z196" i="11" s="1"/>
  <c r="Q190" i="11"/>
  <c r="Q200" i="11" s="1"/>
  <c r="Q201" i="11" s="1"/>
  <c r="Q212" i="11"/>
  <c r="Q213" i="11"/>
  <c r="F212" i="11"/>
  <c r="F190" i="11"/>
  <c r="F200" i="11" s="1"/>
  <c r="F201" i="11" s="1"/>
  <c r="F213" i="11"/>
  <c r="H190" i="11"/>
  <c r="H200" i="11" s="1"/>
  <c r="H201" i="11" s="1"/>
  <c r="H212" i="11"/>
  <c r="H213" i="11"/>
  <c r="K190" i="11"/>
  <c r="K200" i="11" s="1"/>
  <c r="K201" i="11" s="1"/>
  <c r="K212" i="11"/>
  <c r="K213" i="11"/>
  <c r="L190" i="11"/>
  <c r="L200" i="11" s="1"/>
  <c r="L20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kgoerich</author>
  </authors>
  <commentList>
    <comment ref="G8" authorId="0" shapeId="0" xr:uid="{D8D35364-B9AE-4953-9C5A-3E150DE60DDB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Falls Indikatore nicht berücksichtigt werden sollen, ist die Gewichtung auf 0% zu stellen und die Zeilen ggf. auszublenden.</t>
        </r>
      </text>
    </comment>
    <comment ref="H8" authorId="0" shapeId="0" xr:uid="{B56EC6E7-6496-49F7-B470-1AD2D587B12C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Falls Aspekte nicht berücksichtigt werden sollen, ist die Gewichtung auf 0% zu stellen und die Zeilen ggf. auszublenden.</t>
        </r>
      </text>
    </comment>
    <comment ref="G12" authorId="0" shapeId="0" xr:uid="{DF33613C-8EB7-432E-BA09-77AD5F83FC69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13" authorId="0" shapeId="0" xr:uid="{03DC8ED7-586B-4C18-AE8C-A56A3B8EEDF9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7" authorId="0" shapeId="0" xr:uid="{6EBEA054-8C9B-4A76-BE0C-C169720605DA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20" authorId="0" shapeId="0" xr:uid="{2BF8B20B-8B6C-46AE-80CF-1523AF9F828D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26" authorId="0" shapeId="0" xr:uid="{66A4757F-AFD3-40F1-BF1F-69F2BA4A1E2F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G30" authorId="0" shapeId="0" xr:uid="{93F094A4-BF4B-4632-8C34-5DB1E7B6C4E5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31" authorId="0" shapeId="0" xr:uid="{197FEEC9-BA0A-4279-8F97-26E7B10EDEAD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36" authorId="0" shapeId="0" xr:uid="{5224FA67-1DD9-4DAF-90A5-9774A3DDBD6E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40" authorId="0" shapeId="0" xr:uid="{D7714F1C-8F50-43D5-8047-4FE2B9DDC6AF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45" authorId="0" shapeId="0" xr:uid="{EC3FF227-B10F-400E-AB54-3F1A3B4F0754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G51" authorId="0" shapeId="0" xr:uid="{49C724B8-9B57-4349-99AF-E03711F6F0D8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52" authorId="0" shapeId="0" xr:uid="{552155EB-8379-4A7F-88A4-9FC52C082D70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55" authorId="0" shapeId="0" xr:uid="{4825DD35-B114-4E4C-889F-9AC6E8F50A24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G58" authorId="0" shapeId="0" xr:uid="{1A385FE1-7D54-41C5-B9AB-31A9C7A27F74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59" authorId="0" shapeId="0" xr:uid="{869CD7C4-6927-46FC-AAEA-641C5A1B1EEE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62" authorId="0" shapeId="0" xr:uid="{FE7040CC-66D4-41FB-B424-B29808C4F9EB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G66" authorId="0" shapeId="0" xr:uid="{F2963AFF-89A1-404A-AA46-89DEA586F03D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67" authorId="0" shapeId="0" xr:uid="{98F2172F-C120-40C0-8917-7CCFD303192C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70" authorId="0" shapeId="0" xr:uid="{B3842ECC-2F10-4876-912A-2C01B6DDC8B3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74" authorId="0" shapeId="0" xr:uid="{C8772F9E-5298-48C7-8F24-FBBBE46711BF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G77" authorId="0" shapeId="0" xr:uid="{FCC18FD0-5FD6-4E7B-8DAB-23503FD1139E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G103" authorId="0" shapeId="0" xr:uid="{A5AFD48F-B297-4D92-A93C-D954B8C7763B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G121" authorId="0" shapeId="0" xr:uid="{656CB92B-9AC6-4D9B-9D50-D92070342697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126" authorId="0" shapeId="0" xr:uid="{98787932-08B4-436C-8919-149B2862B4DB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31" authorId="0" shapeId="0" xr:uid="{86A1A674-DD36-4019-A386-DC288964697D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34" authorId="0" shapeId="0" xr:uid="{D20A704D-1306-47FA-9CF0-3F63DEF43103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G139" authorId="0" shapeId="0" xr:uid="{435020DF-6C62-4C81-ADCE-522AD3C1F013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140" authorId="0" shapeId="0" xr:uid="{5A295C1F-323A-4E8B-948E-CA76DE6E8BA2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48" authorId="0" shapeId="0" xr:uid="{807655A3-178A-444F-92D8-DAD0E55BF291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53" authorId="0" shapeId="0" xr:uid="{258B692B-A081-4F12-B26B-B166ED502DE7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57" authorId="0" shapeId="0" xr:uid="{B8B052EE-894A-4BBA-B30B-9845F258D035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G163" authorId="0" shapeId="0" xr:uid="{8AA68E8F-39E5-4F37-905E-FA709AC222FD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164" authorId="0" shapeId="0" xr:uid="{34487E8B-FCD5-4B05-95EF-0BD5C7044219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67" authorId="0" shapeId="0" xr:uid="{15C68729-AFF2-4D9B-9DDB-6BF185F5B424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G171" authorId="0" shapeId="0" xr:uid="{8D8652A2-EE8C-48A3-885E-10B7460A51AB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172" authorId="0" shapeId="0" xr:uid="{7532149D-F07F-4E76-B09D-EE49E3BF5E9A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76" authorId="0" shapeId="0" xr:uid="{AD98D76B-0F8A-4481-9147-7A2DC60CE049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80" authorId="0" shapeId="0" xr:uid="{4344955A-FFF9-490D-BB0D-2B69EB09772F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84" authorId="0" shapeId="0" xr:uid="{DA8C1F69-A437-4AAC-8885-987BEB360F1B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86" authorId="0" shapeId="0" xr:uid="{6DA9A05A-3D9E-4A45-803D-1A75730F30AA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Angabe von den einzelnen Themen (Wärme, Kälte, Licht, Luft) ist rein informativ und wird nicht bewertet.</t>
        </r>
      </text>
    </comment>
    <comment ref="G189" authorId="0" shapeId="0" xr:uid="{3235D482-44A1-482C-9A16-E82CB15A5612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190" authorId="0" shapeId="0" xr:uid="{D985EC80-9D82-4241-B6B1-20D827ACB6B7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192" authorId="0" shapeId="0" xr:uid="{068CCFA5-4437-442A-BD83-BD9CFD4F1913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Angabe von den einzelnen Themen (Wärme, Kälte, Licht, Luft) ist rein informativ und wird nicht bewertet.</t>
        </r>
      </text>
    </comment>
    <comment ref="G198" authorId="0" shapeId="0" xr:uid="{62DC47B6-B02C-475F-A853-994DC42781C6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Indikatoren muss 100% ergeben.</t>
        </r>
      </text>
    </comment>
    <comment ref="H200" authorId="0" shapeId="0" xr:uid="{D4E6D0BF-5B78-48B8-A507-28C05F94ABC8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Angabe von den einzelnen Themen (Strom, Wärmet) ist rein informativ und wird nicht bewertet.</t>
        </r>
      </text>
    </comment>
    <comment ref="H203" authorId="0" shapeId="0" xr:uid="{EEA68A45-773E-4D8F-B80B-1199349A3122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  <comment ref="H206" authorId="0" shapeId="0" xr:uid="{A326D564-0A1B-44D6-A877-8F3D6D2174CA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Angabe von den einzelnen Themen ist rein informativ und wird nicht aggrigiert.</t>
        </r>
      </text>
    </comment>
    <comment ref="H210" authorId="0" shapeId="0" xr:uid="{ACC43ACE-0770-41DD-8110-262CA6E0B2DD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Summe aller Beurteilungsaspekte muss 100% ergeben.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kgoerich</author>
  </authors>
  <commentList>
    <comment ref="E28" authorId="0" shapeId="0" xr:uid="{EB43425E-16D8-4A6F-8F19-F27DFD684AF3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Eine Beurteilung kann nur mit 1 "erfüllt" oder mit 3 "nicht erfüllt" durchgeführt werden.</t>
        </r>
      </text>
    </comment>
    <comment ref="E39" authorId="0" shapeId="0" xr:uid="{EEFB7240-7F01-44CF-96F4-6413A39B1F6B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Kennwerte werden als Balkendiagramme im Register "Bericht" überführt.</t>
        </r>
      </text>
    </comment>
    <comment ref="E56" authorId="0" shapeId="0" xr:uid="{FD83CA0C-5751-45F3-B430-75B6892F3186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Kennwerte werden als Balkendiagramme im Register "Bericht" überführt.</t>
        </r>
      </text>
    </comment>
    <comment ref="E163" authorId="0" shapeId="0" xr:uid="{A411DEA3-E19B-4C1F-B335-1502DE401080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Kennwerte werden als Balkendiagramme im Register "Bericht" überführt.</t>
        </r>
      </text>
    </comment>
    <comment ref="E169" authorId="0" shapeId="0" xr:uid="{701760BC-581F-4CBB-A26D-73BE35320713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Kennwerte werden als Balkendiagramme im Register "Bericht" überführt.</t>
        </r>
      </text>
    </comment>
    <comment ref="E174" authorId="0" shapeId="0" xr:uid="{8DB77586-EACA-4110-98E4-18E15DFF716E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nur vorgenommen, wenn der Wert im Bericht erwähnt soll.</t>
        </r>
      </text>
    </comment>
    <comment ref="E178" authorId="0" shapeId="0" xr:uid="{4D520052-6A66-4FD0-BF12-2C0E475E9FF9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nur vorgenommen, wenn der Wert im Bericht erwähnt soll.</t>
        </r>
      </text>
    </comment>
    <comment ref="E183" authorId="0" shapeId="0" xr:uid="{462DA370-142B-4670-B84D-B65DF527D6F6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Kennwerte werden als Balkendiagramme im Register "Bericht" überführt.</t>
        </r>
      </text>
    </comment>
    <comment ref="E187" authorId="0" shapeId="0" xr:uid="{1C6BC911-D9A8-4268-9D1C-9CF5A00D5058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Kennwerte werden als Balkendiagramme im Register "Bericht" überführt.</t>
        </r>
      </text>
    </comment>
    <comment ref="E192" authorId="0" shapeId="0" xr:uid="{EF02B076-494B-4C41-A704-92B96AD5D7A9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nur vorgenommen, wenn der Wert im Bericht erwähnt soll.</t>
        </r>
      </text>
    </comment>
    <comment ref="E196" authorId="0" shapeId="0" xr:uid="{A2BA48E8-ED49-40D7-84E3-7D550536E9CA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nur vorgenommen, wenn der Wert im Bericht erwähnt soll.</t>
        </r>
      </text>
    </comment>
    <comment ref="E200" authorId="0" shapeId="0" xr:uid="{D819D965-7741-4D40-9481-F0865F06A06C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nur vorgenommen, wenn der Wert im Bericht erwähnt soll.</t>
        </r>
      </text>
    </comment>
    <comment ref="E204" authorId="0" shapeId="0" xr:uid="{0506725F-3B5E-4076-B360-286E49EAE823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nur vorgenommen, wenn der Wert im Bericht erwähnt soll.</t>
        </r>
      </text>
    </comment>
    <comment ref="E208" authorId="0" shapeId="0" xr:uid="{FA59C88C-0DE5-445B-A391-E489FB61E7F8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nur vorgenommen, wenn der Wert im Bericht erwähnt soll.</t>
        </r>
      </text>
    </comment>
    <comment ref="E214" authorId="0" shapeId="0" xr:uid="{8694DBED-14F1-436B-88A1-5409AB5F6921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Kennwerte werden als Balkendiagramme im Register "Bericht" überführt.</t>
        </r>
      </text>
    </comment>
    <comment ref="E223" authorId="0" shapeId="0" xr:uid="{1AA5AEE2-92FB-416B-B04D-307D1B1F77D4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nur vorgenommen, wenn der Wert im Bericht erwähnt soll.</t>
        </r>
      </text>
    </comment>
    <comment ref="E229" authorId="0" shapeId="0" xr:uid="{3DC4BA91-5504-47B8-BD69-20182EF3F582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nur vorgenommen, wenn der Wert im Bericht erwähnt soll.</t>
        </r>
      </text>
    </comment>
    <comment ref="E233" authorId="0" shapeId="0" xr:uid="{F57B750B-370F-464D-B72A-BB65878AE6C5}">
      <text>
        <r>
          <rPr>
            <b/>
            <sz val="9"/>
            <color rgb="FF000000"/>
            <rFont val="Segoe UI"/>
            <family val="2"/>
            <charset val="1"/>
          </rPr>
          <t>kgoerich: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Kennwerte werden als Balkendiagramme (Abweichung zum MW) im Register "Bericht" überführt.</t>
        </r>
      </text>
    </comment>
    <comment ref="E236" authorId="0" shapeId="0" xr:uid="{83B62434-79D2-47A1-BCF8-D5D7B1ED202B}">
      <text>
        <r>
          <rPr>
            <b/>
            <sz val="9"/>
            <color indexed="81"/>
            <rFont val="Segoe UI"/>
            <family val="2"/>
          </rPr>
          <t>kgoerich:</t>
        </r>
        <r>
          <rPr>
            <sz val="9"/>
            <color indexed="81"/>
            <rFont val="Segoe UI"/>
            <family val="2"/>
          </rPr>
          <t xml:space="preserve">
Kennwerte werden als Balkendiagramme im Register "Bericht" überführt.</t>
        </r>
      </text>
    </comment>
    <comment ref="E237" authorId="0" shapeId="0" xr:uid="{38782E78-6DBF-4889-9C97-89D1033AD70F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nur vorgenommen, wenn der Wert im Bericht erwähnt soll.</t>
        </r>
      </text>
    </comment>
    <comment ref="I250" authorId="0" shapeId="0" xr:uid="{AE1DAD59-5D23-4F19-8ACA-934E5E74C6BF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in die Zellen H141 bis AK 141, können die entsprechenden Kennwerte pro Teilnehmer kopiert werden. Die angezeigte Punktegrafik dient nun als Hilfestellung "Außreißer-Werte" zu plausiblisieren und die Bewertungsgrenzen zu bestimmen. Welche Teilnehmer bzw. Werte liegen im Wettbewerbsmittel und welche sind hoch oder niedrig zu bewerten (Beurteilung 1-3).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kgoerich</author>
  </authors>
  <commentList>
    <comment ref="E33" authorId="0" shapeId="0" xr:uid="{F062058B-6A29-44CB-9313-15207A3F9602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39" authorId="0" shapeId="0" xr:uid="{630C95D1-252A-4F01-B38B-99A457FA82E6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aus dem Register "Kennwerte" übernommen.</t>
        </r>
      </text>
    </comment>
    <comment ref="E52" authorId="0" shapeId="0" xr:uid="{BB1ED975-4C70-48D7-9524-2B7D9D87A406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aus dem Register "Kennwerte" übernommen.</t>
        </r>
      </text>
    </comment>
    <comment ref="E85" authorId="0" shapeId="0" xr:uid="{FA0633F3-1BB3-4846-8949-45B23C557547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88" authorId="0" shapeId="0" xr:uid="{44856330-FF20-49CC-A644-776876C27982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kgoerich</author>
  </authors>
  <commentList>
    <comment ref="E43" authorId="0" shapeId="0" xr:uid="{605A36B1-B9D0-4A2D-BC87-C618C7FC759A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aus dem Register "Kennwerte" übernommen.</t>
        </r>
      </text>
    </comment>
    <comment ref="E50" authorId="0" shapeId="0" xr:uid="{7DE141FC-A327-419D-8140-A5F7E22416D6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aus dem Register "Kennwerte" übernommen.</t>
        </r>
      </text>
    </comment>
    <comment ref="E57" authorId="0" shapeId="0" xr:uid="{7DF32FF6-2B05-4D8E-BACA-74CDD694B759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aus dem Register "Kennwerte" übernommen.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kgoerich</author>
  </authors>
  <commentList>
    <comment ref="E16" authorId="0" shapeId="0" xr:uid="{D459E58F-6968-4CF4-8E86-9F0F27C0BBB8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46" authorId="0" shapeId="0" xr:uid="{DFE2F120-41AE-4E45-92DF-5D257BC989A1}">
      <text>
        <r>
          <rPr>
            <b/>
            <sz val="9"/>
            <color indexed="81"/>
            <rFont val="Segoe UI"/>
            <family val="2"/>
          </rPr>
          <t>ee concept:</t>
        </r>
        <r>
          <rPr>
            <sz val="9"/>
            <color indexed="81"/>
            <rFont val="Segoe UI"/>
            <family val="2"/>
          </rPr>
          <t xml:space="preserve">
Die Beurteilung wird aus dem Register "Kennwerte" übernommen.</t>
        </r>
      </text>
    </comment>
    <comment ref="E62" authorId="0" shapeId="0" xr:uid="{D2A0E80D-4144-498A-997D-572D5B42B62F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65" authorId="0" shapeId="0" xr:uid="{9C451614-4255-4AC5-9E0F-4E8AF93E6D8A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Die Beurteilung wird aus dem Register "Kennwerte" übernommen.</t>
        </r>
        <r>
          <rPr>
            <sz val="9"/>
            <color rgb="FF000000"/>
            <rFont val="Calibri"/>
            <family val="2"/>
            <scheme val="minor"/>
          </rPr>
          <t xml:space="preserve">
</t>
        </r>
      </text>
    </comment>
    <comment ref="E68" authorId="0" shapeId="0" xr:uid="{A9A2ADD1-FEE2-47F3-9546-C10D98F64058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71" authorId="0" shapeId="0" xr:uid="{A90F42BE-2098-4AAF-8729-543D99034DAC}">
      <text>
        <r>
          <rPr>
            <b/>
            <sz val="9"/>
            <color rgb="FF000000"/>
            <rFont val="Segoe UI"/>
            <family val="2"/>
            <charset val="1"/>
          </rPr>
          <t xml:space="preserve">ee concept: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74" authorId="0" shapeId="0" xr:uid="{1C2699DE-B828-46C2-92D8-89C9A451DE8C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96" authorId="0" shapeId="0" xr:uid="{8B806C2A-5BD7-499A-B3FD-A840C69C489D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Der Energiebedarf wird als Abweichung vom Mittelwert ausgegeben.</t>
        </r>
      </text>
    </comment>
    <comment ref="E97" authorId="0" shapeId="0" xr:uid="{F7CB8B71-FE89-4408-8900-ACC28E052202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99" authorId="0" shapeId="0" xr:uid="{E2552596-8F61-4340-AD38-6FF7B4BF839B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Bedarfsdeckung wird absolut ausgegeben.</t>
        </r>
      </text>
    </comment>
    <comment ref="E100" authorId="0" shapeId="0" xr:uid="{932D46EB-59BA-4339-8BB6-23A4500B98D7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J104" authorId="0" shapeId="0" xr:uid="{A79F9F63-E041-4E97-A010-0731F691A167}">
      <text>
        <r>
          <rPr>
            <b/>
            <sz val="9"/>
            <color rgb="FF000000"/>
            <rFont val="Segoe UI"/>
            <charset val="1"/>
          </rPr>
          <t>ee concept: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Die Beurteilung wird aus dem Register "Kennwerte" unter "LCC-Gesamt" übernommen.</t>
        </r>
      </text>
    </comment>
    <comment ref="E106" authorId="0" shapeId="0" xr:uid="{0856FA31-9BD9-4C87-A945-25C4B2532FF8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Herstellungskosten werden als Abweichung vom Mittelwert ausgegeben.</t>
        </r>
      </text>
    </comment>
    <comment ref="E107" authorId="0" shapeId="0" xr:uid="{BD5D6880-5201-4F0E-BF15-358AAC7CD43B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109" authorId="0" shapeId="0" xr:uid="{5CD4A9F6-C7EE-40BE-B038-F5758B9E86DE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Reinigungs- und Instandhaltungskosten werden als Abweichung vom Mittelwert ausgegeben.</t>
        </r>
      </text>
    </comment>
    <comment ref="E110" authorId="0" shapeId="0" xr:uid="{5FB3ADC0-006C-4AB4-A5FF-CD27466317C3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112" authorId="0" shapeId="0" xr:uid="{D040B9F3-FCDA-4A79-A1A3-531653219AA4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Energiekosten werden als Abweichung vom Mittelwert ausgegeben.</t>
        </r>
      </text>
    </comment>
    <comment ref="E113" authorId="0" shapeId="0" xr:uid="{1EA3E9FE-C75B-4219-90C7-91F6E670539C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kgoerich</author>
  </authors>
  <commentList>
    <comment ref="E16" authorId="0" shapeId="0" xr:uid="{515A6070-9FE2-4EE1-8818-AF9C99D711B8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35" authorId="0" shapeId="0" xr:uid="{2A3B0C3F-8999-4693-85E2-7C03647DFC69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Baumasse unter Gelände wird als Abweichung vom Mittelwert ausgegeben.</t>
        </r>
      </text>
    </comment>
    <comment ref="E36" authorId="0" shapeId="0" xr:uid="{F3E43C1F-2DE1-456B-AF33-2B92FE69FA26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39" authorId="0" shapeId="0" xr:uid="{DA336DE2-CC34-4A95-9657-F03419135680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65" authorId="0" shapeId="0" xr:uid="{204AB19B-7A8D-4A6A-A7CD-89B7102E2F38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Das Treibhauspotential wird als Abweichung vom Mittelwert ausgegeben.</t>
        </r>
      </text>
    </comment>
    <comment ref="E66" authorId="0" shapeId="0" xr:uid="{67C9D543-754B-4ACC-8096-D8867DA1E0F9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68" authorId="0" shapeId="0" xr:uid="{EA718BFB-9721-4BE9-850A-C06BFAECE5AE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Das GWP der Konstruktion wird als Abweichung vom Mittelwert ausgegeben.</t>
        </r>
      </text>
    </comment>
    <comment ref="E69" authorId="0" shapeId="0" xr:uid="{9797F0F1-C5EA-4754-9299-F7090241BB35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71" authorId="0" shapeId="0" xr:uid="{EB1B5753-C193-430C-8FB8-F568C5074DFD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Das GWP des Gebäudebetriebes wird als Abweichung vom Mittelwert ausgegeben.</t>
        </r>
      </text>
    </comment>
    <comment ref="E72" authorId="0" shapeId="0" xr:uid="{C4EFD7D1-AD47-4171-921E-3E820AF0366A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81" authorId="0" shapeId="0" xr:uid="{EADCC050-EA0A-4903-9C78-5256818B436D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Der Gesamt-Endenergiebedarf wird als Abweichung vom Mittelwert ausgegeben.</t>
        </r>
      </text>
    </comment>
    <comment ref="E82" authorId="0" shapeId="0" xr:uid="{35A0A815-FF67-4066-98CC-C04B2BA5FF63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84" authorId="0" shapeId="0" xr:uid="{12AE88B7-E384-4485-BD36-2742991B209B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Der Wärmebedarf wird als Abweichung vom Mittelwert ausgegeben.</t>
        </r>
      </text>
    </comment>
    <comment ref="E85" authorId="0" shapeId="0" xr:uid="{4DD4BAC8-4878-4957-BE3D-8A45996D7147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87" authorId="0" shapeId="0" xr:uid="{1235AD5C-8D97-4782-B671-EFC3C7730B12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Der Strombedarf wird als Abweichung vom Mittelwert ausgegeben.</t>
        </r>
      </text>
    </comment>
    <comment ref="E88" authorId="0" shapeId="0" xr:uid="{EB755479-9A40-443D-9F35-F507D91BBA20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90" authorId="0" shapeId="0" xr:uid="{2176AAA5-E10A-4687-BAFE-3C11EDC4F33A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Der Kältebedarf wird als Abweichung vom Mittelwert ausgegeben.</t>
        </r>
      </text>
    </comment>
    <comment ref="E91" authorId="0" shapeId="0" xr:uid="{3D24FB72-1567-4270-885B-279B061D48B6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93" authorId="0" shapeId="0" xr:uid="{2E9B6091-72FA-45F7-9DEC-919F59B194A9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Der Beleuchtungsbedarf wird als Abweichung vom Mittelwert ausgegeben.</t>
        </r>
      </text>
    </comment>
    <comment ref="E94" authorId="0" shapeId="0" xr:uid="{7A97163F-5729-45CE-9819-FA7F23719EAF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96" authorId="0" shapeId="0" xr:uid="{09EF2D9E-B95B-4866-884B-F4F620CE44C8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Der Belüftungsbedarf wird als Abweichung vom Mittelwert ausgegeben.</t>
        </r>
      </text>
    </comment>
    <comment ref="E97" authorId="0" shapeId="0" xr:uid="{4B7FBBBD-125C-4584-B443-626E4D7F3D3E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107" authorId="0" shapeId="0" xr:uid="{DD403898-78CB-4B9C-97AD-91E0678BB376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110" authorId="0" shapeId="0" xr:uid="{4E97A9E9-725A-4C9F-B112-F60F8D6138F5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123" authorId="0" shapeId="0" xr:uid="{7C7387F4-2F80-49B4-A4E7-69D761E52ADE}">
      <text>
        <r>
          <rPr>
            <b/>
            <sz val="9"/>
            <color rgb="FF000000"/>
            <rFont val="Segoe UI"/>
            <family val="2"/>
            <charset val="1"/>
          </rPr>
          <t>kgoerich: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CO</t>
        </r>
        <r>
          <rPr>
            <vertAlign val="subscript"/>
            <sz val="9"/>
            <color rgb="FF000000"/>
            <rFont val="Segoe UI"/>
            <family val="2"/>
            <charset val="1"/>
          </rPr>
          <t>2</t>
        </r>
        <r>
          <rPr>
            <sz val="9"/>
            <color rgb="FF000000"/>
            <rFont val="Segoe UI"/>
            <family val="2"/>
            <charset val="1"/>
          </rPr>
          <t>-Emissionen werden als Abweichung vom Mittelwert ausgegeben.</t>
        </r>
      </text>
    </comment>
    <comment ref="E124" authorId="0" shapeId="0" xr:uid="{1783DCC5-DDB0-42FA-93C7-3BACC8D1D428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  <comment ref="E127" authorId="0" shapeId="0" xr:uid="{573FE449-1FC2-4707-AB63-C2BB63D64480}">
      <text>
        <r>
          <rPr>
            <b/>
            <sz val="9"/>
            <color rgb="FF000000"/>
            <rFont val="Segoe UI"/>
            <family val="2"/>
            <charset val="1"/>
          </rPr>
          <t>ee concept: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Die Beurteilung wird aus dem Register "Kennwerte" übernommen.</t>
        </r>
      </text>
    </comment>
  </commentList>
</comments>
</file>

<file path=xl/sharedStrings.xml><?xml version="1.0" encoding="utf-8"?>
<sst xmlns="http://schemas.openxmlformats.org/spreadsheetml/2006/main" count="1592" uniqueCount="537">
  <si>
    <t>Erschließung</t>
  </si>
  <si>
    <t>Externe Erschließung</t>
  </si>
  <si>
    <t>Vorfahrt</t>
  </si>
  <si>
    <t>Ver- und Entsorgung</t>
  </si>
  <si>
    <t>Fahrrad-Infrastruktur</t>
  </si>
  <si>
    <t>Anzahl</t>
  </si>
  <si>
    <t>Ausstattung</t>
  </si>
  <si>
    <t>Entfernung</t>
  </si>
  <si>
    <t>Fahrradkomfort</t>
  </si>
  <si>
    <t>Zugänglichkeit</t>
  </si>
  <si>
    <t>Öffnung des Gebäudes</t>
  </si>
  <si>
    <t>Öffentliche Zugänglichkeit</t>
  </si>
  <si>
    <t xml:space="preserve">Zonierung öffentlicher Nutzungen
</t>
  </si>
  <si>
    <t>Barrierefreiheit</t>
  </si>
  <si>
    <t>Außenanlagen</t>
  </si>
  <si>
    <t>Parkplätze</t>
  </si>
  <si>
    <t>Gebäude</t>
  </si>
  <si>
    <t>Haupteingang</t>
  </si>
  <si>
    <t>Aufzug</t>
  </si>
  <si>
    <t>Nutzflächen</t>
  </si>
  <si>
    <t>WCs</t>
  </si>
  <si>
    <t>Interne Erschließung</t>
  </si>
  <si>
    <t>Erkennbarkeit Treppe</t>
  </si>
  <si>
    <t>kurze Wege</t>
  </si>
  <si>
    <t>Sicherheit</t>
  </si>
  <si>
    <t>Brandschutz</t>
  </si>
  <si>
    <t>Sicherheitsempfinden</t>
  </si>
  <si>
    <t>Kommunikationszonen</t>
  </si>
  <si>
    <t>Angebot im Außenraum</t>
  </si>
  <si>
    <t>Angebot im Gebäude</t>
  </si>
  <si>
    <t>Schallschutz</t>
  </si>
  <si>
    <t>Freiräume</t>
  </si>
  <si>
    <t>Baulicher Schallschutz</t>
  </si>
  <si>
    <t>Orientierung</t>
  </si>
  <si>
    <t>Fassade</t>
  </si>
  <si>
    <t>Nutzungskonflikte</t>
  </si>
  <si>
    <t>Tageslicht</t>
  </si>
  <si>
    <t xml:space="preserve">Gesamtfensterflächenanteil
</t>
  </si>
  <si>
    <t>Gesamtfensterflächenanteil</t>
  </si>
  <si>
    <t>Gebäudetiefe</t>
  </si>
  <si>
    <t>Gebäudetiefe, ggf. Lichthöfe</t>
  </si>
  <si>
    <t>Raumtiefe Hauptnutzung</t>
  </si>
  <si>
    <t>Fensteranordnung</t>
  </si>
  <si>
    <t>Sturzausbildung</t>
  </si>
  <si>
    <t xml:space="preserve">Sichtverbindung zum Außenraum
</t>
  </si>
  <si>
    <t>Sichtverbindung</t>
  </si>
  <si>
    <t>Fassadenanbindung Erschließung</t>
  </si>
  <si>
    <t>Bauliche Besonderheiten</t>
  </si>
  <si>
    <t>Raumklima</t>
  </si>
  <si>
    <t xml:space="preserve">Fensterflächenanteil Ost-West </t>
  </si>
  <si>
    <t>Orientierung der Hauptnutzung</t>
  </si>
  <si>
    <t>Sonnenschutzkonzept</t>
  </si>
  <si>
    <t>Natürliche Lüftung</t>
  </si>
  <si>
    <t>Flächeneffizienz</t>
  </si>
  <si>
    <t>Flächeneffizienzfaktor</t>
  </si>
  <si>
    <t>Anpassungsfähigkeit</t>
  </si>
  <si>
    <t>Gebäudegeometrie und -abmessungen</t>
  </si>
  <si>
    <t>Grundriss</t>
  </si>
  <si>
    <t>Raumhöhe</t>
  </si>
  <si>
    <t>Nutzungseinheiten</t>
  </si>
  <si>
    <t>Größe</t>
  </si>
  <si>
    <t>Sanitärkern</t>
  </si>
  <si>
    <t>Lebenszykluskosten</t>
  </si>
  <si>
    <t>Herstellungskosten</t>
  </si>
  <si>
    <t>Brutto-Geschossfläche</t>
  </si>
  <si>
    <t>Brutto-Rauminhalt</t>
  </si>
  <si>
    <t>Baumasse unter Gelände</t>
  </si>
  <si>
    <t>Kompaktheit</t>
  </si>
  <si>
    <t>Glasflächenanteil</t>
  </si>
  <si>
    <t>Fassadenkonstruktion</t>
  </si>
  <si>
    <t>Reinigungs- und Instandhaltungskosten</t>
  </si>
  <si>
    <t>Reinigung opake Fassade</t>
  </si>
  <si>
    <t>Reinigung Glasflächen</t>
  </si>
  <si>
    <t>Dauerhaftigkeit der Fassade</t>
  </si>
  <si>
    <t>Energiekosten</t>
  </si>
  <si>
    <t>Endenergiebedarf</t>
  </si>
  <si>
    <t>Energiebedarfsdeckung</t>
  </si>
  <si>
    <t>Flächenversiegelung</t>
  </si>
  <si>
    <t>Gebäudefußabdruck</t>
  </si>
  <si>
    <t>Grundfläche</t>
  </si>
  <si>
    <t>Ausgleichsmaßnahmen</t>
  </si>
  <si>
    <t>Einschränkungen</t>
  </si>
  <si>
    <t>Baustoffe</t>
  </si>
  <si>
    <t>Baukörpereffizienz</t>
  </si>
  <si>
    <t>Primärenergieinhalt Rohstoffe</t>
  </si>
  <si>
    <t>Tragwerk</t>
  </si>
  <si>
    <t xml:space="preserve">Lebensdauer </t>
  </si>
  <si>
    <t>Elementier- und Austauschbarkeit</t>
  </si>
  <si>
    <t>Energiebedarf</t>
  </si>
  <si>
    <t>Gesamt-Endenergiebedarf</t>
  </si>
  <si>
    <t>Wärme</t>
  </si>
  <si>
    <t>Kälte</t>
  </si>
  <si>
    <t>Licht</t>
  </si>
  <si>
    <t>Luft</t>
  </si>
  <si>
    <t>Potentieller Eigendeckungsgrad</t>
  </si>
  <si>
    <t>Strom</t>
  </si>
  <si>
    <t>Formale Gebäudeintegration</t>
  </si>
  <si>
    <t>Solartechnikintegration in Dach und/oder Fassade</t>
  </si>
  <si>
    <t>bei interdisziplinären Verfahren: Gebäudetechnik</t>
  </si>
  <si>
    <t>Technikflächen</t>
  </si>
  <si>
    <t>Plausibilität des Versorgungskonzeptes</t>
  </si>
  <si>
    <t>FUNKTIONALITÄT</t>
  </si>
  <si>
    <t>NUTZERKOMFORT</t>
  </si>
  <si>
    <t>WIRTSCHAFTLICHKEIT</t>
  </si>
  <si>
    <t>RESSOURCEN UND ENERGIE</t>
  </si>
  <si>
    <t>Gewichtung</t>
  </si>
  <si>
    <t>GRUNDEINSTELLUNGEN</t>
  </si>
  <si>
    <t>2 |</t>
  </si>
  <si>
    <t>Thema - Kriterium - Indikator - Aspekt</t>
  </si>
  <si>
    <t>Aspekt</t>
  </si>
  <si>
    <t>Indikator</t>
  </si>
  <si>
    <t>Textbausteine</t>
  </si>
  <si>
    <t>Anmerkung</t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</si>
  <si>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-Emissionen</t>
    </r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</si>
  <si>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-Emissionen Wärme und Strom</t>
    </r>
  </si>
  <si>
    <t>quantitativ</t>
  </si>
  <si>
    <t>qualitativ</t>
  </si>
  <si>
    <t>Beurteilung</t>
  </si>
  <si>
    <t>x</t>
  </si>
  <si>
    <t>Haupteingang erkennbar</t>
  </si>
  <si>
    <t>Haupteingang nicht erkennbar</t>
  </si>
  <si>
    <t>Ver- und Entsorgung
berücksichtigt</t>
  </si>
  <si>
    <t>Ver- und Entsorgung
nicht berücksichtigt</t>
  </si>
  <si>
    <t>Fahrrad-Infrastruktur funktional</t>
  </si>
  <si>
    <t>Fahrrad-Infrastruktur teilw. funktional</t>
  </si>
  <si>
    <t>Fahrrad-Infrastruktur nicht funktional</t>
  </si>
  <si>
    <t>Anzahl erfüllt</t>
  </si>
  <si>
    <t>Anzahl nicht erfüllt</t>
  </si>
  <si>
    <t>-</t>
  </si>
  <si>
    <t>Ausstattung günstig</t>
  </si>
  <si>
    <t>Ausstattung mäßig</t>
  </si>
  <si>
    <t>Ausstattung ungünstig</t>
  </si>
  <si>
    <t>Entfernung günstig</t>
  </si>
  <si>
    <t>Entfernung ungünstig</t>
  </si>
  <si>
    <t>Entfernung mäßig</t>
  </si>
  <si>
    <t>Komfort günstig</t>
  </si>
  <si>
    <t>Komfort ungünstig</t>
  </si>
  <si>
    <t>Komfort mäßig</t>
  </si>
  <si>
    <t>kurze interne Wege</t>
  </si>
  <si>
    <t>lange interne Wege</t>
  </si>
  <si>
    <t>Öffnung des Gebäudes teilw. berücksichtigt</t>
  </si>
  <si>
    <t>Öffnung des Gebäudes nicht berücksichtigt</t>
  </si>
  <si>
    <t>Zugänglichkeit günstig</t>
  </si>
  <si>
    <t>Zugänglichkeit mäßig</t>
  </si>
  <si>
    <t>Zugänglichkeit ungünstig</t>
  </si>
  <si>
    <t>Zonierung öffentlicher Nutzungen günstig</t>
  </si>
  <si>
    <t>Zonierung öffentlicher Nutzungen mäßig</t>
  </si>
  <si>
    <t>Zonierung öffentlicher Nutzungen ungünstig</t>
  </si>
  <si>
    <t>Außenanlagen teilw. barrierefrei</t>
  </si>
  <si>
    <t>Außenanlagen nicht barrierefrei</t>
  </si>
  <si>
    <t>Außenanlagen barrierefrei</t>
  </si>
  <si>
    <t>Erschließungsflächen</t>
  </si>
  <si>
    <t>Aufenthaltsflächen</t>
  </si>
  <si>
    <t>Erschließung mäßig</t>
  </si>
  <si>
    <t>Erschließung ungünstig</t>
  </si>
  <si>
    <t>Erschließung günstig</t>
  </si>
  <si>
    <t>Aufenthaltsflächen günstig</t>
  </si>
  <si>
    <t>Aufenthaltsflächen mäßig</t>
  </si>
  <si>
    <t>Aufenthaltsflächen ungünstig</t>
  </si>
  <si>
    <t>Parkplätze barrierefrei</t>
  </si>
  <si>
    <t>Parkplätze teilw. barrierefrei</t>
  </si>
  <si>
    <t>Parkplätze nicht barrierefrei</t>
  </si>
  <si>
    <t>Gebäude barrierefrei</t>
  </si>
  <si>
    <t>Gebäude teilw. barrierefrei</t>
  </si>
  <si>
    <t>Gebäude nicht barrierefrei</t>
  </si>
  <si>
    <t>Haupteingang barrierefrei</t>
  </si>
  <si>
    <t>Haupteingang teilw. barrierefrei</t>
  </si>
  <si>
    <t>Haupteingang nicht barrierefrei</t>
  </si>
  <si>
    <t>Aufzug barrierefrei</t>
  </si>
  <si>
    <t>Aufzug teilw. barrierefrei</t>
  </si>
  <si>
    <t>Aufzug nicht barrierefrei</t>
  </si>
  <si>
    <t>Nutzflächen barrierefrei</t>
  </si>
  <si>
    <t>Nutzflächen teilw. barrierefrei</t>
  </si>
  <si>
    <t>Nutzflächen nicht barrierefrei</t>
  </si>
  <si>
    <t>barrierefreie WCs vorhanden</t>
  </si>
  <si>
    <t>barrierefreie WCs nicht vorhanden</t>
  </si>
  <si>
    <t>Brandschutz berücksichtigt</t>
  </si>
  <si>
    <t>Brandschutz teilw. berücksichtigt</t>
  </si>
  <si>
    <t>Brandschutz nicht berücksichtigt</t>
  </si>
  <si>
    <t>Sicherheitsempfinden berücksichtigt</t>
  </si>
  <si>
    <t>Sicherheitsempfinden teilw. berücksichtigt</t>
  </si>
  <si>
    <t>Sicherheitsempfinden nicht berücksichtigt</t>
  </si>
  <si>
    <t>Angebot im Außenraum vorhanden</t>
  </si>
  <si>
    <t>Angebot im Außenraum teilw. vorhanden</t>
  </si>
  <si>
    <t>Angebot im Gebäude vorhanden</t>
  </si>
  <si>
    <t>Angebot im Gebäude teilw. vorhanden</t>
  </si>
  <si>
    <t>kein Angebot im Außenraum vorhanden</t>
  </si>
  <si>
    <t>kein Angebot im Gebäude vorhanden</t>
  </si>
  <si>
    <t>1 |</t>
  </si>
  <si>
    <t>EINLEITUNG</t>
  </si>
  <si>
    <t>3a |</t>
  </si>
  <si>
    <t>Teilnehmer</t>
  </si>
  <si>
    <t>Beurteilung (1-3)</t>
  </si>
  <si>
    <t>#C6E0B4</t>
  </si>
  <si>
    <t>#FFD966</t>
  </si>
  <si>
    <t>#FF8585</t>
  </si>
  <si>
    <t>ggf. Anmerkung</t>
  </si>
  <si>
    <t xml:space="preserve">Beurteilung (1-3) </t>
  </si>
  <si>
    <t>a</t>
  </si>
  <si>
    <t>b</t>
  </si>
  <si>
    <t>ggf. Anmerkung einfügen</t>
  </si>
  <si>
    <t>Berichtsbaustein</t>
  </si>
  <si>
    <t>Ver- und Entsorgung berücksichtigt</t>
  </si>
  <si>
    <t>Ver- und Entsorgung nicht berücksichtigt</t>
  </si>
  <si>
    <t>Ver- und Entsorgung teilw. berücksichtigt</t>
  </si>
  <si>
    <t>Öffnung des Gebäudes berücksichtigt</t>
  </si>
  <si>
    <t>Einheit</t>
  </si>
  <si>
    <t>Abweichung zum Mittelwert</t>
  </si>
  <si>
    <t>[%]</t>
  </si>
  <si>
    <t>Grenzwerte</t>
  </si>
  <si>
    <t>MIN</t>
  </si>
  <si>
    <t>MITTEL</t>
  </si>
  <si>
    <t>MAX</t>
  </si>
  <si>
    <t>ALLGEMEINES</t>
  </si>
  <si>
    <t>Anzahl der Teilnehmer</t>
  </si>
  <si>
    <t>erste Tarnnummer</t>
  </si>
  <si>
    <t>[m]</t>
  </si>
  <si>
    <t>Länge der internen Wege</t>
  </si>
  <si>
    <t>Fassadenfläche (N/O/S/W)</t>
  </si>
  <si>
    <t>Fensterfläche (N/O/S/W)</t>
  </si>
  <si>
    <t>0 |</t>
  </si>
  <si>
    <t>KENNWERTE</t>
  </si>
  <si>
    <t>4 |</t>
  </si>
  <si>
    <t>ÜBERSICHT</t>
  </si>
  <si>
    <t>Thema - Kriterium</t>
  </si>
  <si>
    <t>Energie- und Nachhaltigkeitskennwerte</t>
  </si>
  <si>
    <t>Energie- und Nachhaltigkeitskriterien</t>
  </si>
  <si>
    <t>c</t>
  </si>
  <si>
    <t>d</t>
  </si>
  <si>
    <t>Freiräume funktional</t>
  </si>
  <si>
    <t>Freiräume teilw. eingeschränkt</t>
  </si>
  <si>
    <t>Freiräume eingeschränkt</t>
  </si>
  <si>
    <t>baul. Schallschutz vorhanden</t>
  </si>
  <si>
    <t>baul. Schallschutz nicht vorhanden</t>
  </si>
  <si>
    <t>Orientierung günstig</t>
  </si>
  <si>
    <t>Orientierung mäßig</t>
  </si>
  <si>
    <t>Orientierung ungünstig</t>
  </si>
  <si>
    <t>Fassadenausbildung günstig</t>
  </si>
  <si>
    <t>Fassadenausbildung mäßig</t>
  </si>
  <si>
    <t>Fassadenausbildung ungünstig</t>
  </si>
  <si>
    <t>Nutzungskonflikte nicht zu erwarten</t>
  </si>
  <si>
    <t>Nutzungskonflikte teilw. zu erwarten</t>
  </si>
  <si>
    <t>Nutzungskonflikte zu erwarten</t>
  </si>
  <si>
    <t>hoher Gesamtfensterflächenanteil</t>
  </si>
  <si>
    <t>mittlerer Gesamtfensterflächenanteil</t>
  </si>
  <si>
    <t>geringer Gesamtfensterflächenanteil</t>
  </si>
  <si>
    <t>geringe Gebäudetiefe</t>
  </si>
  <si>
    <t>mittlerer Gebäudetiefe</t>
  </si>
  <si>
    <t>hohe Gebäudetiefe</t>
  </si>
  <si>
    <t>geringe Raumtiefe</t>
  </si>
  <si>
    <t>mittlerer Raumtiefe</t>
  </si>
  <si>
    <t>hohe Raumtiefe</t>
  </si>
  <si>
    <t>Fensteranordnung günstig</t>
  </si>
  <si>
    <t>Fensteranordnung mäßig</t>
  </si>
  <si>
    <t>Fensteranordnung ungünstig</t>
  </si>
  <si>
    <t>Sturzausbildung günstig</t>
  </si>
  <si>
    <t>Sturzausbildung mäßig</t>
  </si>
  <si>
    <t>Sturzausbildung ungünstig</t>
  </si>
  <si>
    <t>Sichtverbindungen zum Außenraum vorhanden</t>
  </si>
  <si>
    <t>Sichtverbindungen zum Außenraum eingeschränkt</t>
  </si>
  <si>
    <t>Fassadenanbindung Erschließung günstig</t>
  </si>
  <si>
    <t>Fassadenanbindung Erschließung mäßig</t>
  </si>
  <si>
    <t>Fassadenanbindung Erschließung ungünstig</t>
  </si>
  <si>
    <t>baul. Besonderheiten günstig</t>
  </si>
  <si>
    <t>keine baul. Besonderheiten</t>
  </si>
  <si>
    <t>baul. Besonderheiten ungünstig</t>
  </si>
  <si>
    <t>geringer Fensterflächenanteil O/W</t>
  </si>
  <si>
    <t>mittlerer Fensterflächenanteil O/W</t>
  </si>
  <si>
    <t>hoher Fensterflächenanteil O/W</t>
  </si>
  <si>
    <t>Orientierung der Hauptnutzung günstig</t>
  </si>
  <si>
    <t>Orientierung der Hauptnutzung mäßig</t>
  </si>
  <si>
    <t>Orientierung der Hauptnutzung ungünstig</t>
  </si>
  <si>
    <t>effizientes Sonnenschutzkonzept</t>
  </si>
  <si>
    <t>mäßiges Sonnenschutzkonzept</t>
  </si>
  <si>
    <t>ineffizientes Sonnenschutzkonzept</t>
  </si>
  <si>
    <t>natürliche Lüftung günstig</t>
  </si>
  <si>
    <t>natürliche Lüftung mäßig</t>
  </si>
  <si>
    <t>Natürliche Lüftung eingeschränkt</t>
  </si>
  <si>
    <t>hohe Flächeneffizienz</t>
  </si>
  <si>
    <t>mittlere Flächeneffizienz</t>
  </si>
  <si>
    <t>geringe Flächeneffizienz</t>
  </si>
  <si>
    <t>Grundriss günstig</t>
  </si>
  <si>
    <t>Grundriss mäßig</t>
  </si>
  <si>
    <t>Grundriss ungünstig</t>
  </si>
  <si>
    <t>Gebäudetiefe günstig</t>
  </si>
  <si>
    <t>Gebäudetiefe mäßig</t>
  </si>
  <si>
    <t>Gebäudetiefe ungünstig</t>
  </si>
  <si>
    <t>Nutzungseinheiten günstig</t>
  </si>
  <si>
    <t>Nutzungseinheiten mäßig</t>
  </si>
  <si>
    <t>Nutzungseinheiten ungünstig</t>
  </si>
  <si>
    <t>Sanitär günstig</t>
  </si>
  <si>
    <t>Sanitär mäßig</t>
  </si>
  <si>
    <t>Sanitär ungünstig</t>
  </si>
  <si>
    <t>geringe Herstellungskosten</t>
  </si>
  <si>
    <t>mittlere Herstellungskosten</t>
  </si>
  <si>
    <t>hohe Herstellungskosten</t>
  </si>
  <si>
    <t>BGF gering</t>
  </si>
  <si>
    <t>BGF mittel</t>
  </si>
  <si>
    <t>BGF hoch</t>
  </si>
  <si>
    <t>BRI gering</t>
  </si>
  <si>
    <t>BRI mittel</t>
  </si>
  <si>
    <t>BRI hoch</t>
  </si>
  <si>
    <t>hohe Kompaktheit</t>
  </si>
  <si>
    <t>mittlere Kompaktheit</t>
  </si>
  <si>
    <t>geringe Kompaktheit</t>
  </si>
  <si>
    <t>hoher Glasflächenanteil</t>
  </si>
  <si>
    <t>mittlerer Glasflächenanteil</t>
  </si>
  <si>
    <t>geringer Glasflächenanteil</t>
  </si>
  <si>
    <t>Fassadenkonstruktion günstig</t>
  </si>
  <si>
    <t>Fassadenkonstruktion mäßig</t>
  </si>
  <si>
    <t>Fassadenkonstruktion ungünstig</t>
  </si>
  <si>
    <t>geringe Reinigungs- und Instandhaltungskosten</t>
  </si>
  <si>
    <t>mittlere Reinigungs- und Instandhaltungskosten</t>
  </si>
  <si>
    <t>hohe Reinigungs- und Instandhaltungskosten</t>
  </si>
  <si>
    <t>Reinigung opake Fassade günstig</t>
  </si>
  <si>
    <t>Reinigung opake Fassade mäßig</t>
  </si>
  <si>
    <t>Reinigung opake Fassade ungünstig</t>
  </si>
  <si>
    <t>Reinigung Glasflächen günstig</t>
  </si>
  <si>
    <t>Reinigung Glasflächen mäßig</t>
  </si>
  <si>
    <t>Fassade dauerhaft</t>
  </si>
  <si>
    <t>Fassade teilw. dauerhaft</t>
  </si>
  <si>
    <t>Fassade nicht dauerhaft</t>
  </si>
  <si>
    <t>geringe Energiekosten</t>
  </si>
  <si>
    <t>mittlere Energiekosten</t>
  </si>
  <si>
    <t>hohe Energiekosten</t>
  </si>
  <si>
    <t>geringer Endenergiebedarf</t>
  </si>
  <si>
    <t>mittlerer Endenergiebedarf</t>
  </si>
  <si>
    <t>hoher Endenergiebedarf</t>
  </si>
  <si>
    <t>hohe Energiebedarfsdeckung</t>
  </si>
  <si>
    <t>mittlere Energiebedarfsdeckung</t>
  </si>
  <si>
    <t>geringe Energiebedarfsdeckung</t>
  </si>
  <si>
    <t>mittlerer Gebäudefußabdruck</t>
  </si>
  <si>
    <t>Ausgleichsmaßnahmen vorhanden</t>
  </si>
  <si>
    <t>Ausgleichsmaßnahmen teilw. Vorhanden</t>
  </si>
  <si>
    <t>keine Ausgleichsmaßnahmen</t>
  </si>
  <si>
    <t>keine Einschränkungen vorhanden</t>
  </si>
  <si>
    <t>teilw. Einschränkungen vorhanden</t>
  </si>
  <si>
    <t>Einschränkungen vorhanden</t>
  </si>
  <si>
    <t>effizienter Baukörper</t>
  </si>
  <si>
    <t>mäßig effizienter Baukörper</t>
  </si>
  <si>
    <t>ineffizienter Baukörper</t>
  </si>
  <si>
    <t>geringe Baumasse unter Gelände</t>
  </si>
  <si>
    <t>mittlere Baumasse unter Gelände</t>
  </si>
  <si>
    <t>hohe Baumasse unter Gelände</t>
  </si>
  <si>
    <t>nachwachsende Rohstoffe vorhanden</t>
  </si>
  <si>
    <t>keine nachwachsenden Rohstoffe vorhanden</t>
  </si>
  <si>
    <t>Tragwerk [+]</t>
  </si>
  <si>
    <t>Tragwerk [o]</t>
  </si>
  <si>
    <t>Tragwerk [-]</t>
  </si>
  <si>
    <t>Fassade [+]</t>
  </si>
  <si>
    <t>Fassade [o]</t>
  </si>
  <si>
    <t>Fassade [-]</t>
  </si>
  <si>
    <t>Fassade bedingt dauerhaft</t>
  </si>
  <si>
    <t>hohe Lebensdauer</t>
  </si>
  <si>
    <t>mittlere Lebensdauer</t>
  </si>
  <si>
    <t>geringe Lebensdauer</t>
  </si>
  <si>
    <t>elementier- und austauschbar</t>
  </si>
  <si>
    <t>teilw. elementier- und austauschbar</t>
  </si>
  <si>
    <t>eingeschränkt elementier- und austauschbar</t>
  </si>
  <si>
    <t>geringer Gesamt-Endenergiebedarf</t>
  </si>
  <si>
    <t>mittlerer Gesamt-Endenergiebedarf</t>
  </si>
  <si>
    <t>hoher Gesamt-Endenergiebedarf</t>
  </si>
  <si>
    <t>hoher pot. Eigendeckungsgrad</t>
  </si>
  <si>
    <t>mittlerer pot. Eigendeckungsgrad</t>
  </si>
  <si>
    <t>geringer pot. Eigendeckungsgrad</t>
  </si>
  <si>
    <t>formale Gebäudeintegration vorhanden</t>
  </si>
  <si>
    <t>formale Gebäudeintegration teilw. vorhanden</t>
  </si>
  <si>
    <t>formale Gebäudeintegration nicht vorhanden</t>
  </si>
  <si>
    <r>
      <t>geringe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-Emissionen</t>
    </r>
  </si>
  <si>
    <r>
      <t>mittlere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-Emissionen</t>
    </r>
  </si>
  <si>
    <r>
      <t>hohe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-Emissionen</t>
    </r>
  </si>
  <si>
    <t>Gebäudetechnik günstig</t>
  </si>
  <si>
    <t>Gebäudetechnik mäßig</t>
  </si>
  <si>
    <t>Gebäudetechnik ungünstig</t>
  </si>
  <si>
    <t>Versorgungskonzept plausibel</t>
  </si>
  <si>
    <t>Versorgungskonzept teilw. plausibel</t>
  </si>
  <si>
    <t>Versorgungskonzept unplausibel</t>
  </si>
  <si>
    <t>3b |</t>
  </si>
  <si>
    <t>baul. Schallschutz teilw. vorhanden</t>
  </si>
  <si>
    <t>[m²]</t>
  </si>
  <si>
    <t>Sichtverbindungen zum Außenraum teilw. vorhanden</t>
  </si>
  <si>
    <t>3c |</t>
  </si>
  <si>
    <t>günstige Gebäudegeometrie und -abmessungen</t>
  </si>
  <si>
    <t>mäßige Gebäudegeometrie und -abmessungen</t>
  </si>
  <si>
    <t>ungünstige Gebäudegeometrie und -abmessungen</t>
  </si>
  <si>
    <t>e</t>
  </si>
  <si>
    <t>f</t>
  </si>
  <si>
    <t>Stk.</t>
  </si>
  <si>
    <t>[1-3]</t>
  </si>
  <si>
    <t>Fensterfläche (O/W)</t>
  </si>
  <si>
    <t>NF</t>
  </si>
  <si>
    <t>BGF</t>
  </si>
  <si>
    <t>[NF/BGF]</t>
  </si>
  <si>
    <t>[m³]</t>
  </si>
  <si>
    <t>beheiztes Volumen</t>
  </si>
  <si>
    <t>Hüllfläche</t>
  </si>
  <si>
    <r>
      <t>[m</t>
    </r>
    <r>
      <rPr>
        <vertAlign val="superscript"/>
        <sz val="11"/>
        <color theme="1" tint="0.249977111117893"/>
        <rFont val="Arial"/>
        <family val="2"/>
      </rPr>
      <t>-1</t>
    </r>
    <r>
      <rPr>
        <sz val="11"/>
        <color theme="1" tint="0.249977111117893"/>
        <rFont val="Arial"/>
        <family val="2"/>
      </rPr>
      <t>]</t>
    </r>
  </si>
  <si>
    <t>Glasfläche gesamt</t>
  </si>
  <si>
    <t>[kWh/a]</t>
  </si>
  <si>
    <t>Energieerzeugung</t>
  </si>
  <si>
    <r>
      <t>Endenergiebedarf pro m</t>
    </r>
    <r>
      <rPr>
        <vertAlign val="superscript"/>
        <sz val="11"/>
        <color theme="1"/>
        <rFont val="Arial"/>
        <family val="2"/>
      </rPr>
      <t>2</t>
    </r>
  </si>
  <si>
    <r>
      <t>[kWh/(m</t>
    </r>
    <r>
      <rPr>
        <vertAlign val="superscript"/>
        <sz val="11"/>
        <color theme="1" tint="0.249977111117893"/>
        <rFont val="Arial"/>
        <family val="2"/>
      </rPr>
      <t>2</t>
    </r>
    <r>
      <rPr>
        <sz val="11"/>
        <color theme="1" tint="0.249977111117893"/>
        <rFont val="Arial"/>
        <family val="2"/>
      </rPr>
      <t>a)]</t>
    </r>
  </si>
  <si>
    <t>Endenergiebedarf Srom</t>
  </si>
  <si>
    <t>Endenergiebedarf Wärme</t>
  </si>
  <si>
    <t>Wärmeproduktion</t>
  </si>
  <si>
    <t>[kgCO₂/a]</t>
  </si>
  <si>
    <t>Technikfläche SOLL</t>
  </si>
  <si>
    <t>Abweichung zum SOLL-Wert</t>
  </si>
  <si>
    <t>Diagrammtitel</t>
  </si>
  <si>
    <t>gewünschter Wert</t>
  </si>
  <si>
    <t>Gesamt-FF-Anteil [%]</t>
  </si>
  <si>
    <t>A/V-Verhältnis</t>
  </si>
  <si>
    <r>
      <t>Energiebedarf pro m</t>
    </r>
    <r>
      <rPr>
        <vertAlign val="superscript"/>
        <sz val="11"/>
        <color theme="1"/>
        <rFont val="Arial"/>
        <family val="2"/>
      </rPr>
      <t>2</t>
    </r>
  </si>
  <si>
    <t>Energiebedarf Gesamt</t>
  </si>
  <si>
    <t>pot. PV-Strombedarfsdeckung</t>
  </si>
  <si>
    <t>BALKENDIAGRAMME</t>
  </si>
  <si>
    <t>Neutral</t>
  </si>
  <si>
    <t>Gesamt-Fensterflächenanteil %</t>
  </si>
  <si>
    <t>min</t>
  </si>
  <si>
    <t>max</t>
  </si>
  <si>
    <t>ø</t>
  </si>
  <si>
    <t>Mittelwert %</t>
  </si>
  <si>
    <t>Indikatorwert %</t>
  </si>
  <si>
    <t>bis Indikatorwert</t>
  </si>
  <si>
    <t>ab Indikatorwert</t>
  </si>
  <si>
    <t>Datenreihe ø</t>
  </si>
  <si>
    <t>Datenreihe MIN</t>
  </si>
  <si>
    <t>Datenreihe MAX</t>
  </si>
  <si>
    <t>Beschriftung ø</t>
  </si>
  <si>
    <t>Abweichung</t>
  </si>
  <si>
    <t>Rangfolge</t>
  </si>
  <si>
    <r>
      <t>Endenergiebedarf pro m</t>
    </r>
    <r>
      <rPr>
        <b/>
        <vertAlign val="superscript"/>
        <sz val="11"/>
        <color theme="1"/>
        <rFont val="Arial"/>
        <family val="2"/>
      </rPr>
      <t>2</t>
    </r>
  </si>
  <si>
    <t>Endenergiebedarf Gesamt</t>
  </si>
  <si>
    <t>Raumhöhe erfüllt</t>
  </si>
  <si>
    <t>Raumhöhe nicht erfüllt</t>
  </si>
  <si>
    <t>geringe Anteil Baumasse unter Gelände</t>
  </si>
  <si>
    <t>mittlerer Anteil Baumasse unter Gelände</t>
  </si>
  <si>
    <t xml:space="preserve">hoher Anteil Baumasse unter Gelände </t>
  </si>
  <si>
    <t>Reinigung Glasflächen ungünstig</t>
  </si>
  <si>
    <t>Nutzungseinheiten ≤ 400qm</t>
  </si>
  <si>
    <t>Nutzungseinheiten ≤ 600qm</t>
  </si>
  <si>
    <t>Nutzungseinheiten ≥ 600qm</t>
  </si>
  <si>
    <t>3d |</t>
  </si>
  <si>
    <t>geringer Gebäudefußabdruck</t>
  </si>
  <si>
    <t>großer Gebäudefußabdruck</t>
  </si>
  <si>
    <t>Alternativ: Lebenszykluskosten berechnet</t>
  </si>
  <si>
    <t>geringe Lebenszykluskosten</t>
  </si>
  <si>
    <t>mittlere Lebenszykluskosten</t>
  </si>
  <si>
    <t>hohe Lebenszykluskosten</t>
  </si>
  <si>
    <t>LCC Gesamt</t>
  </si>
  <si>
    <t>[€/a]</t>
  </si>
  <si>
    <t>ALTERNATIV: LCC Berechnet</t>
  </si>
  <si>
    <t>Betriebskosten</t>
  </si>
  <si>
    <t>Fassadenfläche (O/W)</t>
  </si>
  <si>
    <t>interne Erschließung günstig</t>
  </si>
  <si>
    <t>interne Erschließung mäßig</t>
  </si>
  <si>
    <t>interne Erschließung ungünstig</t>
  </si>
  <si>
    <t>nachwachsende Rohstoffe teilw. vorhanden</t>
  </si>
  <si>
    <t>Stromproduktion / Stromeigennutzung</t>
  </si>
  <si>
    <t>Fassadenraster [+]</t>
  </si>
  <si>
    <t>Fassadenraster [o]</t>
  </si>
  <si>
    <t>Fassadenraster [-]</t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</si>
  <si>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-Einsparung</t>
    </r>
  </si>
  <si>
    <r>
      <t>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-Emissionen</t>
    </r>
  </si>
  <si>
    <r>
      <t>hohe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-Einsparung</t>
    </r>
  </si>
  <si>
    <r>
      <t>mittlere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-Einsparung</t>
    </r>
  </si>
  <si>
    <r>
      <t>geringe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-Einsparung</t>
    </r>
  </si>
  <si>
    <t>Haupteingang bedingt erkennbar</t>
  </si>
  <si>
    <t>Treppe [+]</t>
  </si>
  <si>
    <t>Treppe [o]</t>
  </si>
  <si>
    <t>Treppe [-]</t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</si>
  <si>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-Einsparung PV</t>
    </r>
  </si>
  <si>
    <t>Schachtflächen mäßig</t>
  </si>
  <si>
    <t>Schachtflächen ungünstig</t>
  </si>
  <si>
    <t>Schachtflächen k.A.</t>
  </si>
  <si>
    <t>Schachtflächen günstig</t>
  </si>
  <si>
    <t>Externe Erschließung funktional</t>
  </si>
  <si>
    <t>Externe Erschließung teilw. funktional</t>
  </si>
  <si>
    <t>Externe Erschließung nicht funktional</t>
  </si>
  <si>
    <t>Vorfahrt berücksichtigt</t>
  </si>
  <si>
    <t>Vorfahrt teilw. berücksichtigt</t>
  </si>
  <si>
    <t>Vorfahrt nicht berücksichtigt</t>
  </si>
  <si>
    <t>kompakter Baukörper</t>
  </si>
  <si>
    <t>mäßig kompakter Baukörper</t>
  </si>
  <si>
    <t>wenig kompakter Baukörper</t>
  </si>
  <si>
    <t>günstig 
[+]</t>
  </si>
  <si>
    <t>mäßig 
[o]</t>
  </si>
  <si>
    <t>ungünstig 
[-]</t>
  </si>
  <si>
    <t>fördernde Maßnahmen</t>
  </si>
  <si>
    <t>fördernde Maßnahmen vorhanden</t>
  </si>
  <si>
    <t>keine fördernden Maßnahmen vorhanden</t>
  </si>
  <si>
    <t>baul. Einschränkungen vorhanden</t>
  </si>
  <si>
    <t>keine baul. Einschränkungen</t>
  </si>
  <si>
    <t>teilw. baul. Einschränkungen</t>
  </si>
  <si>
    <t>Schachtflächen</t>
  </si>
  <si>
    <t>baul. Einschränkungen</t>
  </si>
  <si>
    <t>CO2-Einsparung PV</t>
  </si>
  <si>
    <t>Funktionalität</t>
  </si>
  <si>
    <t>Nutzerkomfort</t>
  </si>
  <si>
    <t>Wirtschaftlichkeit</t>
  </si>
  <si>
    <t>Ressourcen und Energie</t>
  </si>
  <si>
    <t>Anpassungs-fähigkeit</t>
  </si>
  <si>
    <t>Lebenszyklus-kosten</t>
  </si>
  <si>
    <t>Flächen-versiegelung</t>
  </si>
  <si>
    <t>Kommunikations-zonen</t>
  </si>
  <si>
    <t>Strom Eigendeckung</t>
  </si>
  <si>
    <t>Wärme Eigendeckung</t>
  </si>
  <si>
    <t>Ver- und Entsorgung
teilw. berücksichtigt</t>
  </si>
  <si>
    <t>teilw. lange interne Wege</t>
  </si>
  <si>
    <t>teilw. baul. Besonderheiten</t>
  </si>
  <si>
    <t>Fassadenraster</t>
  </si>
  <si>
    <t>Alternativ: Treibhauspotential (GWP) berechnet</t>
  </si>
  <si>
    <t>Konstruktion</t>
  </si>
  <si>
    <t>Betrieb</t>
  </si>
  <si>
    <t>geringes Treibhauspotential</t>
  </si>
  <si>
    <t>mittleres Treibhauspotential</t>
  </si>
  <si>
    <t>hohes Treibhauspotential</t>
  </si>
  <si>
    <t>Treibhauspotential</t>
  </si>
  <si>
    <t>ALTERNATIV: GWP Berechnet</t>
  </si>
  <si>
    <t>Treibhauspotential Gesamt</t>
  </si>
  <si>
    <t>Potentieller Eigendeckungsgrad Gesamt</t>
  </si>
  <si>
    <t>Energieproduktion / Eigennutzung</t>
  </si>
  <si>
    <t>Eigendeckung</t>
  </si>
  <si>
    <t>Wärme und Strom [+]</t>
  </si>
  <si>
    <t>Wärme und Strom [o]</t>
  </si>
  <si>
    <t>Wärme und Strom [-]</t>
  </si>
  <si>
    <r>
      <t>CO</t>
    </r>
    <r>
      <rPr>
        <vertAlign val="subscript"/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Arial"/>
        <family val="2"/>
      </rPr>
      <t>-Emissionen Wärme und Strom</t>
    </r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</si>
  <si>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-Emissionen inkl. Gutschrift</t>
    </r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</si>
  <si>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-Emissionsgutschrift</t>
    </r>
  </si>
  <si>
    <t>CO2-Emissionen Wärme und Strom</t>
  </si>
  <si>
    <t>barrierefreie WCs teilw. vorhanden</t>
  </si>
  <si>
    <t>TGA-Flächen günstig</t>
  </si>
  <si>
    <t>TGA-Flächen mäßig</t>
  </si>
  <si>
    <t>TGA-Flächen ungünstig</t>
  </si>
  <si>
    <t>LCC</t>
  </si>
  <si>
    <t>LCC-Gesamt</t>
  </si>
  <si>
    <t>Energiebedarfs-deckung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</si>
</sst>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1"/>
      <color theme="0" tint="-0.499984740745262"/>
      <name val="Arial"/>
      <family val="2"/>
    </font>
    <font>
      <sz val="11"/>
      <name val="Arial"/>
      <family val="2"/>
    </font>
    <font>
      <b/>
      <sz val="11"/>
      <color rgb="FFC00000"/>
      <name val="Arial"/>
      <family val="2"/>
    </font>
    <font>
      <b/>
      <sz val="11"/>
      <name val="Arial"/>
      <family val="2"/>
    </font>
    <font>
      <vertAlign val="subscript"/>
      <sz val="11"/>
      <color theme="1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b/>
      <sz val="11"/>
      <color theme="0" tint="-0.499984740745262"/>
      <name val="Arial"/>
      <family val="2"/>
    </font>
    <font>
      <sz val="22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theme="1" tint="0.249977111117893"/>
      <name val="Arial"/>
      <family val="2"/>
    </font>
    <font>
      <vertAlign val="superscript"/>
      <sz val="11"/>
      <color theme="1" tint="0.249977111117893"/>
      <name val="Arial"/>
      <family val="2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sz val="11"/>
      <color theme="0" tint="-0.499984740745262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vertAlign val="subscript"/>
      <sz val="11"/>
      <color theme="0" tint="-0.499984740745262"/>
      <name val="Arial"/>
      <family val="2"/>
    </font>
    <font>
      <b/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i/>
      <sz val="11"/>
      <color theme="1" tint="0.49998474074526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vertAlign val="subscript"/>
      <sz val="11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  <font>
      <vertAlign val="subscript"/>
      <sz val="9"/>
      <color rgb="FF000000"/>
      <name val="Segoe U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6" borderId="0" xfId="0" applyFont="1" applyFill="1" applyAlignment="1">
      <alignment horizontal="right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4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/>
    </xf>
    <xf numFmtId="9" fontId="3" fillId="3" borderId="1" xfId="1" applyFont="1" applyFill="1" applyBorder="1" applyAlignment="1">
      <alignment horizontal="center" vertical="center"/>
    </xf>
    <xf numFmtId="9" fontId="10" fillId="0" borderId="0" xfId="0" applyNumberFormat="1" applyFont="1" applyFill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9" fontId="3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9" fontId="8" fillId="3" borderId="1" xfId="1" applyFont="1" applyFill="1" applyBorder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2" fontId="3" fillId="0" borderId="7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top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0" borderId="14" xfId="0" quotePrefix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/>
    <xf numFmtId="0" fontId="3" fillId="0" borderId="6" xfId="0" applyFont="1" applyBorder="1"/>
    <xf numFmtId="2" fontId="7" fillId="0" borderId="6" xfId="0" applyNumberFormat="1" applyFont="1" applyBorder="1"/>
    <xf numFmtId="0" fontId="3" fillId="0" borderId="5" xfId="0" applyFont="1" applyBorder="1"/>
    <xf numFmtId="0" fontId="7" fillId="0" borderId="5" xfId="0" applyFont="1" applyBorder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9" fontId="7" fillId="3" borderId="17" xfId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top"/>
    </xf>
    <xf numFmtId="9" fontId="10" fillId="0" borderId="6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top"/>
    </xf>
    <xf numFmtId="9" fontId="1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9" fontId="10" fillId="0" borderId="2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3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6" borderId="0" xfId="0" applyFont="1" applyFill="1" applyAlignment="1">
      <alignment horizontal="right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4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/>
    </xf>
    <xf numFmtId="9" fontId="10" fillId="0" borderId="0" xfId="0" applyNumberFormat="1" applyFont="1" applyFill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9" fontId="3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9" fontId="3" fillId="0" borderId="6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3" fillId="12" borderId="1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9" fontId="10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9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8" fillId="0" borderId="6" xfId="0" applyFont="1" applyBorder="1" applyAlignment="1">
      <alignment vertical="center"/>
    </xf>
    <xf numFmtId="0" fontId="8" fillId="0" borderId="6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9" fontId="7" fillId="0" borderId="12" xfId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top"/>
    </xf>
    <xf numFmtId="0" fontId="2" fillId="0" borderId="6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2" fontId="3" fillId="0" borderId="21" xfId="0" quotePrefix="1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2" fillId="4" borderId="1" xfId="0" applyFont="1" applyFill="1" applyBorder="1"/>
    <xf numFmtId="0" fontId="3" fillId="4" borderId="1" xfId="0" applyFont="1" applyFill="1" applyBorder="1"/>
    <xf numFmtId="0" fontId="3" fillId="0" borderId="0" xfId="0" applyFont="1" applyAlignment="1">
      <alignment horizontal="center"/>
    </xf>
    <xf numFmtId="0" fontId="2" fillId="5" borderId="1" xfId="0" applyFont="1" applyFill="1" applyBorder="1"/>
    <xf numFmtId="0" fontId="3" fillId="5" borderId="1" xfId="0" applyFont="1" applyFill="1" applyBorder="1"/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7" fillId="3" borderId="16" xfId="1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12" borderId="1" xfId="0" applyFont="1" applyFill="1" applyBorder="1" applyAlignment="1">
      <alignment horizontal="center"/>
    </xf>
    <xf numFmtId="0" fontId="7" fillId="0" borderId="6" xfId="0" applyFont="1" applyBorder="1"/>
    <xf numFmtId="2" fontId="7" fillId="3" borderId="17" xfId="1" applyNumberFormat="1" applyFont="1" applyFill="1" applyBorder="1" applyAlignment="1">
      <alignment horizontal="center" wrapText="1"/>
    </xf>
    <xf numFmtId="2" fontId="7" fillId="3" borderId="16" xfId="1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9" fontId="7" fillId="3" borderId="16" xfId="1" applyFont="1" applyFill="1" applyBorder="1" applyAlignment="1">
      <alignment horizontal="center"/>
    </xf>
    <xf numFmtId="2" fontId="7" fillId="3" borderId="17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7" fillId="14" borderId="1" xfId="0" applyFont="1" applyFill="1" applyBorder="1"/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15" fillId="0" borderId="0" xfId="0" applyFont="1"/>
    <xf numFmtId="0" fontId="7" fillId="0" borderId="0" xfId="0" applyFont="1" applyAlignment="1">
      <alignment vertical="center"/>
    </xf>
    <xf numFmtId="9" fontId="3" fillId="0" borderId="0" xfId="0" quotePrefix="1" applyNumberFormat="1" applyFont="1" applyAlignment="1">
      <alignment horizontal="right" vertical="center"/>
    </xf>
    <xf numFmtId="0" fontId="3" fillId="0" borderId="1" xfId="0" applyFont="1" applyBorder="1"/>
    <xf numFmtId="2" fontId="3" fillId="0" borderId="0" xfId="0" applyNumberFormat="1" applyFont="1" applyAlignment="1">
      <alignment vertical="top" wrapText="1"/>
    </xf>
    <xf numFmtId="0" fontId="4" fillId="6" borderId="0" xfId="0" applyFont="1" applyFill="1" applyAlignment="1">
      <alignment horizontal="center" vertical="center"/>
    </xf>
    <xf numFmtId="0" fontId="2" fillId="5" borderId="16" xfId="0" applyFont="1" applyFill="1" applyBorder="1"/>
    <xf numFmtId="9" fontId="0" fillId="0" borderId="16" xfId="0" applyNumberFormat="1" applyBorder="1"/>
    <xf numFmtId="0" fontId="0" fillId="0" borderId="17" xfId="0" applyBorder="1" applyAlignment="1">
      <alignment horizontal="right"/>
    </xf>
    <xf numFmtId="9" fontId="0" fillId="0" borderId="17" xfId="0" applyNumberFormat="1" applyBorder="1"/>
    <xf numFmtId="9" fontId="0" fillId="0" borderId="17" xfId="1" applyFont="1" applyBorder="1"/>
    <xf numFmtId="0" fontId="0" fillId="0" borderId="17" xfId="1" applyNumberFormat="1" applyFont="1" applyBorder="1"/>
    <xf numFmtId="0" fontId="0" fillId="0" borderId="17" xfId="0" applyBorder="1"/>
    <xf numFmtId="0" fontId="0" fillId="0" borderId="18" xfId="0" applyBorder="1" applyAlignment="1">
      <alignment horizontal="right"/>
    </xf>
    <xf numFmtId="0" fontId="0" fillId="0" borderId="18" xfId="0" applyBorder="1"/>
    <xf numFmtId="2" fontId="0" fillId="0" borderId="16" xfId="0" applyNumberFormat="1" applyBorder="1"/>
    <xf numFmtId="2" fontId="0" fillId="0" borderId="17" xfId="0" applyNumberFormat="1" applyBorder="1"/>
    <xf numFmtId="0" fontId="21" fillId="0" borderId="17" xfId="0" applyFont="1" applyBorder="1"/>
    <xf numFmtId="2" fontId="0" fillId="0" borderId="18" xfId="0" applyNumberFormat="1" applyBorder="1"/>
    <xf numFmtId="9" fontId="0" fillId="0" borderId="16" xfId="1" applyFont="1" applyBorder="1"/>
    <xf numFmtId="0" fontId="3" fillId="0" borderId="0" xfId="0" quotePrefix="1" applyFont="1"/>
    <xf numFmtId="0" fontId="7" fillId="0" borderId="0" xfId="0" applyFont="1" applyBorder="1"/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9" fontId="7" fillId="3" borderId="16" xfId="1" applyNumberFormat="1" applyFont="1" applyFill="1" applyBorder="1" applyAlignment="1">
      <alignment horizontal="center"/>
    </xf>
    <xf numFmtId="164" fontId="0" fillId="0" borderId="17" xfId="0" applyNumberFormat="1" applyBorder="1"/>
    <xf numFmtId="0" fontId="2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25" fillId="5" borderId="1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top"/>
    </xf>
    <xf numFmtId="0" fontId="25" fillId="0" borderId="0" xfId="0" applyFont="1" applyAlignment="1">
      <alignment vertical="top"/>
    </xf>
    <xf numFmtId="0" fontId="4" fillId="4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vertical="top"/>
    </xf>
    <xf numFmtId="0" fontId="17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3" fontId="7" fillId="0" borderId="16" xfId="1" applyNumberFormat="1" applyFont="1" applyFill="1" applyBorder="1" applyAlignment="1">
      <alignment horizontal="center"/>
    </xf>
    <xf numFmtId="3" fontId="7" fillId="0" borderId="17" xfId="1" applyNumberFormat="1" applyFont="1" applyFill="1" applyBorder="1" applyAlignment="1">
      <alignment horizontal="center"/>
    </xf>
    <xf numFmtId="9" fontId="7" fillId="3" borderId="18" xfId="1" applyFont="1" applyFill="1" applyBorder="1" applyAlignment="1">
      <alignment horizontal="center"/>
    </xf>
    <xf numFmtId="165" fontId="7" fillId="0" borderId="16" xfId="1" applyNumberFormat="1" applyFont="1" applyFill="1" applyBorder="1" applyAlignment="1">
      <alignment horizontal="center"/>
    </xf>
    <xf numFmtId="9" fontId="30" fillId="3" borderId="1" xfId="1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1" fillId="0" borderId="26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4" fontId="7" fillId="3" borderId="16" xfId="1" applyNumberFormat="1" applyFont="1" applyFill="1" applyBorder="1" applyAlignment="1">
      <alignment horizontal="center"/>
    </xf>
    <xf numFmtId="4" fontId="3" fillId="0" borderId="0" xfId="0" applyNumberFormat="1" applyFont="1"/>
    <xf numFmtId="4" fontId="7" fillId="3" borderId="17" xfId="1" applyNumberFormat="1" applyFont="1" applyFill="1" applyBorder="1" applyAlignment="1">
      <alignment horizontal="center"/>
    </xf>
    <xf numFmtId="9" fontId="7" fillId="3" borderId="17" xfId="1" applyFont="1" applyFill="1" applyBorder="1" applyAlignment="1">
      <alignment horizontal="center"/>
    </xf>
    <xf numFmtId="9" fontId="7" fillId="3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3" fillId="12" borderId="1" xfId="0" applyFont="1" applyFill="1" applyBorder="1" applyAlignment="1" applyProtection="1">
      <alignment horizontal="center" vertical="center" wrapText="1"/>
      <protection locked="0"/>
    </xf>
    <xf numFmtId="0" fontId="8" fillId="1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0" fontId="8" fillId="0" borderId="0" xfId="0" applyFont="1" applyAlignment="1">
      <alignment horizontal="left"/>
    </xf>
    <xf numFmtId="9" fontId="7" fillId="1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8" fillId="0" borderId="0" xfId="0" applyFont="1" applyFill="1" applyAlignment="1">
      <alignment horizontal="center" vertical="top"/>
    </xf>
    <xf numFmtId="0" fontId="8" fillId="0" borderId="0" xfId="0" applyFont="1" applyAlignment="1">
      <alignment vertical="center" wrapText="1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>
      <alignment horizontal="center" vertical="top"/>
    </xf>
    <xf numFmtId="0" fontId="4" fillId="6" borderId="0" xfId="0" applyFont="1" applyFill="1" applyAlignment="1">
      <alignment vertical="center" wrapText="1"/>
    </xf>
    <xf numFmtId="0" fontId="4" fillId="6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4" borderId="1" xfId="0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1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quotePrefix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left" vertical="center" wrapText="1"/>
      <protection locked="0"/>
    </xf>
    <xf numFmtId="0" fontId="29" fillId="3" borderId="1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9" fontId="3" fillId="3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9" fontId="8" fillId="3" borderId="1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top"/>
    </xf>
    <xf numFmtId="0" fontId="14" fillId="0" borderId="0" xfId="0" applyFont="1" applyAlignment="1">
      <alignment vertical="top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top"/>
    </xf>
    <xf numFmtId="0" fontId="8" fillId="2" borderId="16" xfId="1" applyNumberFormat="1" applyFont="1" applyFill="1" applyBorder="1" applyAlignment="1" applyProtection="1">
      <alignment horizontal="center"/>
      <protection locked="0"/>
    </xf>
    <xf numFmtId="0" fontId="3" fillId="2" borderId="16" xfId="1" applyNumberFormat="1" applyFont="1" applyFill="1" applyBorder="1" applyAlignment="1" applyProtection="1">
      <alignment horizontal="center"/>
      <protection locked="0"/>
    </xf>
    <xf numFmtId="0" fontId="8" fillId="12" borderId="18" xfId="1" applyNumberFormat="1" applyFont="1" applyFill="1" applyBorder="1" applyAlignment="1" applyProtection="1">
      <alignment horizontal="center"/>
      <protection locked="0"/>
    </xf>
    <xf numFmtId="0" fontId="3" fillId="12" borderId="18" xfId="1" applyNumberFormat="1" applyFont="1" applyFill="1" applyBorder="1" applyAlignment="1" applyProtection="1">
      <alignment horizontal="center"/>
      <protection locked="0"/>
    </xf>
    <xf numFmtId="3" fontId="3" fillId="2" borderId="16" xfId="1" applyNumberFormat="1" applyFont="1" applyFill="1" applyBorder="1" applyAlignment="1" applyProtection="1">
      <alignment horizontal="center"/>
      <protection locked="0"/>
    </xf>
    <xf numFmtId="3" fontId="3" fillId="2" borderId="17" xfId="1" applyNumberFormat="1" applyFont="1" applyFill="1" applyBorder="1" applyAlignment="1" applyProtection="1">
      <alignment horizontal="center"/>
      <protection locked="0"/>
    </xf>
    <xf numFmtId="0" fontId="3" fillId="2" borderId="17" xfId="1" applyNumberFormat="1" applyFont="1" applyFill="1" applyBorder="1" applyAlignment="1" applyProtection="1">
      <alignment horizontal="center"/>
      <protection locked="0"/>
    </xf>
    <xf numFmtId="4" fontId="3" fillId="2" borderId="16" xfId="1" applyNumberFormat="1" applyFont="1" applyFill="1" applyBorder="1" applyAlignment="1" applyProtection="1">
      <alignment horizontal="center"/>
      <protection locked="0"/>
    </xf>
    <xf numFmtId="4" fontId="3" fillId="2" borderId="17" xfId="1" applyNumberFormat="1" applyFont="1" applyFill="1" applyBorder="1" applyAlignment="1" applyProtection="1">
      <alignment horizontal="center"/>
      <protection locked="0"/>
    </xf>
    <xf numFmtId="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9" fontId="3" fillId="0" borderId="0" xfId="0" applyNumberFormat="1" applyFont="1" applyAlignment="1">
      <alignment horizontal="left" vertical="center"/>
    </xf>
    <xf numFmtId="2" fontId="3" fillId="0" borderId="0" xfId="0" applyNumberFormat="1" applyFont="1" applyBorder="1" applyAlignment="1">
      <alignment horizontal="left" vertical="top" wrapText="1"/>
    </xf>
    <xf numFmtId="0" fontId="23" fillId="0" borderId="10" xfId="0" applyFont="1" applyBorder="1" applyAlignment="1">
      <alignment vertical="center"/>
    </xf>
    <xf numFmtId="0" fontId="7" fillId="5" borderId="1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5" fillId="5" borderId="0" xfId="0" applyFont="1" applyFill="1" applyProtection="1">
      <protection locked="0"/>
    </xf>
    <xf numFmtId="0" fontId="3" fillId="6" borderId="0" xfId="0" applyFont="1" applyFill="1" applyBorder="1" applyAlignment="1">
      <alignment horizontal="center" vertical="top"/>
    </xf>
    <xf numFmtId="0" fontId="3" fillId="2" borderId="1" xfId="0" quotePrefix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horizontal="left" vertical="top" wrapText="1"/>
    </xf>
    <xf numFmtId="2" fontId="3" fillId="0" borderId="5" xfId="0" applyNumberFormat="1" applyFont="1" applyBorder="1" applyAlignment="1">
      <alignment horizontal="left" vertical="top" wrapText="1"/>
    </xf>
    <xf numFmtId="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9" fontId="3" fillId="0" borderId="0" xfId="0" applyNumberFormat="1" applyFont="1" applyAlignment="1">
      <alignment horizontal="left" vertical="center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</cellXfs>
  <cellStyles count="2">
    <cellStyle name="Prozent" xfId="1" builtinId="5"/>
    <cellStyle name="Standard" xfId="0" builtinId="0"/>
  </cellStyles>
  <dxfs count="785"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FF8585"/>
        </patternFill>
      </fill>
    </dxf>
    <dxf>
      <fill>
        <patternFill>
          <bgColor rgb="FFFFD966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>
          <bgColor rgb="FFC6E0B4"/>
        </patternFill>
      </fill>
    </dxf>
    <dxf>
      <fill>
        <patternFill>
          <bgColor rgb="FFFFD966"/>
        </patternFill>
      </fill>
    </dxf>
    <dxf>
      <fill>
        <patternFill>
          <bgColor rgb="FFFF8585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none">
          <bgColor auto="1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fgColor theme="7" tint="0.39994506668294322"/>
          <bgColor theme="7" tint="0.39994506668294322"/>
        </patternFill>
      </fill>
    </dxf>
    <dxf>
      <fill>
        <patternFill>
          <fgColor rgb="FFFF8585"/>
          <bgColor rgb="FFFF8585"/>
        </patternFill>
      </fill>
    </dxf>
  </dxfs>
  <tableStyles count="0" defaultTableStyle="TableStyleMedium2" defaultPivotStyle="PivotStyleLight16"/>
  <colors>
    <mruColors>
      <color rgb="FFEDF1F9"/>
      <color rgb="FF84B5BD"/>
      <color rgb="FF002D50"/>
      <color rgb="FFB4C6E7"/>
      <color rgb="FFFF8585"/>
      <color rgb="FFFFD966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'2 | Kennwerte'!$I$250:$AL$250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D1-40E0-A540-4347A6B09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548336"/>
        <c:axId val="1803560816"/>
      </c:scatterChart>
      <c:valAx>
        <c:axId val="1803548336"/>
        <c:scaling>
          <c:orientation val="minMax"/>
          <c:max val="1030"/>
          <c:min val="1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3560816"/>
        <c:crosses val="autoZero"/>
        <c:crossBetween val="midCat"/>
        <c:majorUnit val="1"/>
      </c:valAx>
      <c:valAx>
        <c:axId val="180356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3548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43114159876326"/>
          <c:y val="0.45646520146520148"/>
          <c:w val="0.82081330260998231"/>
          <c:h val="0.50415445665445668"/>
        </c:manualLayout>
      </c:layout>
      <c:scatterChart>
        <c:scatterStyle val="smoothMarker"/>
        <c:varyColors val="0"/>
        <c:ser>
          <c:idx val="7"/>
          <c:order val="0"/>
          <c:spPr>
            <a:ln w="304800" cap="flat">
              <a:solidFill>
                <a:srgbClr val="E7E6E6"/>
              </a:solidFill>
            </a:ln>
          </c:spPr>
          <c:marker>
            <c:symbol val="none"/>
          </c:marker>
          <c:xVal>
            <c:numRef>
              <c:f>Balkendiagramme!$B$16:$B$17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Balkendiagramme!$B$18:$B$19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EE-FA4D-8052-66AB6647CDD3}"/>
            </c:ext>
          </c:extLst>
        </c:ser>
        <c:ser>
          <c:idx val="6"/>
          <c:order val="1"/>
          <c:tx>
            <c:strRef>
              <c:f>Balkendiagramme!$B$6</c:f>
              <c:strCache>
                <c:ptCount val="1"/>
                <c:pt idx="0">
                  <c:v>wird berechnet</c:v>
                </c:pt>
              </c:strCache>
            </c:strRef>
          </c:tx>
          <c:spPr>
            <a:ln w="304800" cap="flat"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F2A3B201-737D-534D-AF6A-34ACCC88E98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FEE-FA4D-8052-66AB6647CD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FEE-FA4D-8052-66AB6647C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Balkendiagramme!$B$12:$B$13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Balkendiagramme!$B$14:$B$15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Balkendiagramme!$B$6</c15:f>
                <c15:dlblRangeCache>
                  <c:ptCount val="1"/>
                  <c:pt idx="0">
                    <c:v>wird berechnet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8FEE-FA4D-8052-66AB6647CDD3}"/>
            </c:ext>
          </c:extLst>
        </c:ser>
        <c:ser>
          <c:idx val="8"/>
          <c:order val="2"/>
          <c:tx>
            <c:strRef>
              <c:f>Balkendiagramme!$B$32</c:f>
              <c:strCache>
                <c:ptCount val="1"/>
                <c:pt idx="0">
                  <c:v>#DIV/0!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46153846153854E-2"/>
                  <c:y val="-0.52777777777777779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/>
                    </a:pPr>
                    <a:fld id="{65E67B55-BA9B-4D43-A861-10317517A431}" type="CELLRANGE">
                      <a:rPr lang="en-US"/>
                      <a:pPr>
                        <a:defRPr sz="1100"/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FEE-FA4D-8052-66AB6647CD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FEE-FA4D-8052-66AB6647CD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Balkendiagramme!$B$20:$B$21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Balkendiagramme!$B$22:$B$23</c:f>
              <c:numCache>
                <c:formatCode>General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Balkendiagramme!$B$9</c15:f>
                <c15:dlblRangeCache>
                  <c:ptCount val="1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8FEE-FA4D-8052-66AB6647CDD3}"/>
            </c:ext>
          </c:extLst>
        </c:ser>
        <c:ser>
          <c:idx val="9"/>
          <c:order val="3"/>
          <c:tx>
            <c:strRef>
              <c:f>Balkendiagramme!$B$7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636004400834241E-2"/>
                  <c:y val="-0.55603021071392489"/>
                </c:manualLayout>
              </c:layout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FB7A5D6A-903A-BC44-AA73-F4DC6EB86D37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FEE-FA4D-8052-66AB6647CD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FEE-FA4D-8052-66AB6647CD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Balkendiagramme!$B$24:$B$25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Balkendiagramme!$B$26:$B$27</c:f>
              <c:numCache>
                <c:formatCode>General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Balkendiagramme!$B$7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8FEE-FA4D-8052-66AB6647CDD3}"/>
            </c:ext>
          </c:extLst>
        </c:ser>
        <c:ser>
          <c:idx val="0"/>
          <c:order val="4"/>
          <c:tx>
            <c:strRef>
              <c:f>Balkendiagramme!$B$8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461499604133871E-2"/>
                  <c:y val="-0.55555507779495328"/>
                </c:manualLayout>
              </c:layout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327FBDD5-0E8F-674F-A758-94F240A4BFE2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FEE-FA4D-8052-66AB6647CD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FEE-FA4D-8052-66AB6647CD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Balkendiagramme!$B$28:$B$29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Balkendiagramme!$B$30:$B$31</c:f>
              <c:numCache>
                <c:formatCode>General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Balkendiagramme!$B$8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8FEE-FA4D-8052-66AB6647C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92904"/>
        <c:axId val="662593296"/>
      </c:scatterChart>
      <c:valAx>
        <c:axId val="66259290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one"/>
        <c:crossAx val="662593296"/>
        <c:crosses val="autoZero"/>
        <c:crossBetween val="midCat"/>
      </c:valAx>
      <c:valAx>
        <c:axId val="66259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62592904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43114159876326"/>
          <c:y val="0.45646520146520148"/>
          <c:w val="0.82081330260998231"/>
          <c:h val="0.50415445665445668"/>
        </c:manualLayout>
      </c:layout>
      <c:scatterChart>
        <c:scatterStyle val="smoothMarker"/>
        <c:varyColors val="0"/>
        <c:ser>
          <c:idx val="7"/>
          <c:order val="0"/>
          <c:spPr>
            <a:ln w="304800" cap="flat">
              <a:solidFill>
                <a:srgbClr val="E7E6E6"/>
              </a:solidFill>
            </a:ln>
          </c:spPr>
          <c:marker>
            <c:symbol val="none"/>
          </c:marker>
          <c:xVal>
            <c:numRef>
              <c:f>Balkendiagramme!$B$46:$B$47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Balkendiagramme!$B$48:$B$49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7A-B94B-AD0B-A1B37C9D4E68}"/>
            </c:ext>
          </c:extLst>
        </c:ser>
        <c:ser>
          <c:idx val="6"/>
          <c:order val="1"/>
          <c:tx>
            <c:strRef>
              <c:f>Balkendiagramme!$B$36</c:f>
              <c:strCache>
                <c:ptCount val="1"/>
                <c:pt idx="0">
                  <c:v>wird berechnet</c:v>
                </c:pt>
              </c:strCache>
            </c:strRef>
          </c:tx>
          <c:spPr>
            <a:ln w="304800" cap="flat"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A5FC9F59-9CEC-6149-A485-6C7AA50485A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17A-B94B-AD0B-A1B37C9D4E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17A-B94B-AD0B-A1B37C9D4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Balkendiagramme!$B$42:$B$43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Balkendiagramme!$B$44:$B$45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Balkendiagramme!$B$36</c15:f>
                <c15:dlblRangeCache>
                  <c:ptCount val="1"/>
                  <c:pt idx="0">
                    <c:v>wird berechnet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B17A-B94B-AD0B-A1B37C9D4E68}"/>
            </c:ext>
          </c:extLst>
        </c:ser>
        <c:ser>
          <c:idx val="8"/>
          <c:order val="2"/>
          <c:tx>
            <c:strRef>
              <c:f>Balkendiagramme!$B$62</c:f>
              <c:strCache>
                <c:ptCount val="1"/>
                <c:pt idx="0">
                  <c:v>#DIV/0!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324786324786404E-2"/>
                  <c:y val="-0.5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/>
                    </a:pPr>
                    <a:fld id="{9DE98CE7-9AA2-5746-8D13-3F0B4C5F4781}" type="CELLRANGE">
                      <a:rPr lang="en-US"/>
                      <a:pPr>
                        <a:defRPr sz="1100"/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17A-B94B-AD0B-A1B37C9D4E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17A-B94B-AD0B-A1B37C9D4E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Balkendiagramme!$B$50:$B$51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Balkendiagramme!$B$52:$B$53</c:f>
              <c:numCache>
                <c:formatCode>General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Balkendiagramme!$B$62</c15:f>
                <c15:dlblRangeCache>
                  <c:ptCount val="1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17A-B94B-AD0B-A1B37C9D4E68}"/>
            </c:ext>
          </c:extLst>
        </c:ser>
        <c:ser>
          <c:idx val="9"/>
          <c:order val="3"/>
          <c:tx>
            <c:strRef>
              <c:f>Balkendiagramme!$B$37</c:f>
              <c:strCache>
                <c:ptCount val="1"/>
                <c:pt idx="0">
                  <c:v>0,00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914529914529923E-2"/>
                  <c:y val="-0.5"/>
                </c:manualLayout>
              </c:layout>
              <c:tx>
                <c:rich>
                  <a:bodyPr/>
                  <a:lstStyle/>
                  <a:p>
                    <a:fld id="{1D8F7640-3C3A-E247-91C6-19C95837270E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17A-B94B-AD0B-A1B37C9D4E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17A-B94B-AD0B-A1B37C9D4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Balkendiagramme!$B$54:$B$55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Balkendiagramme!$B$56:$B$57</c:f>
              <c:numCache>
                <c:formatCode>General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Balkendiagramme!$B$37</c15:f>
                <c15:dlblRangeCache>
                  <c:ptCount val="1"/>
                  <c:pt idx="0">
                    <c:v>0,00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B17A-B94B-AD0B-A1B37C9D4E68}"/>
            </c:ext>
          </c:extLst>
        </c:ser>
        <c:ser>
          <c:idx val="0"/>
          <c:order val="4"/>
          <c:tx>
            <c:strRef>
              <c:f>Balkendiagramme!$B$38</c:f>
              <c:strCache>
                <c:ptCount val="1"/>
                <c:pt idx="0">
                  <c:v>0,00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599952112134387E-2"/>
                  <c:y val="-0.55438969915908443"/>
                </c:manualLayout>
              </c:layout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9B7F3B5F-4001-2D4F-9011-F2EBF52F7931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17A-B94B-AD0B-A1B37C9D4E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17A-B94B-AD0B-A1B37C9D4E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Balkendiagramme!$B$58:$B$59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Balkendiagramme!$B$60:$B$61</c:f>
              <c:numCache>
                <c:formatCode>General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Balkendiagramme!$B$38</c15:f>
                <c15:dlblRangeCache>
                  <c:ptCount val="1"/>
                  <c:pt idx="0">
                    <c:v>0,00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B17A-B94B-AD0B-A1B37C9D4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92904"/>
        <c:axId val="662593296"/>
      </c:scatterChart>
      <c:valAx>
        <c:axId val="66259290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one"/>
        <c:crossAx val="662593296"/>
        <c:crosses val="autoZero"/>
        <c:crossBetween val="midCat"/>
      </c:valAx>
      <c:valAx>
        <c:axId val="66259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62592904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43114159876326"/>
          <c:y val="0.45646520146520148"/>
          <c:w val="0.82081330260998231"/>
          <c:h val="0.50415445665445668"/>
        </c:manualLayout>
      </c:layout>
      <c:scatterChart>
        <c:scatterStyle val="smoothMarker"/>
        <c:varyColors val="0"/>
        <c:ser>
          <c:idx val="7"/>
          <c:order val="0"/>
          <c:spPr>
            <a:ln w="304800" cap="flat">
              <a:solidFill>
                <a:srgbClr val="E7E6E6"/>
              </a:solidFill>
            </a:ln>
          </c:spPr>
          <c:marker>
            <c:symbol val="none"/>
          </c:marker>
          <c:xVal>
            <c:numRef>
              <c:f>Balkendiagramme!$B$76:$B$77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Balkendiagramme!$B$78:$B$79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BC-1446-B6EC-828FF4A2D1E9}"/>
            </c:ext>
          </c:extLst>
        </c:ser>
        <c:ser>
          <c:idx val="6"/>
          <c:order val="1"/>
          <c:tx>
            <c:strRef>
              <c:f>Balkendiagramme!$B$66</c:f>
              <c:strCache>
                <c:ptCount val="1"/>
                <c:pt idx="0">
                  <c:v>wird berechnet</c:v>
                </c:pt>
              </c:strCache>
            </c:strRef>
          </c:tx>
          <c:spPr>
            <a:ln w="304800" cap="flat"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A30C497E-648E-3041-A306-C341F6C1C81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CBC-1446-B6EC-828FF4A2D1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CBC-1446-B6EC-828FF4A2D1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Balkendiagramme!$B$72:$B$73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Balkendiagramme!$B$74:$B$75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Balkendiagramme!$B$66</c15:f>
                <c15:dlblRangeCache>
                  <c:ptCount val="1"/>
                  <c:pt idx="0">
                    <c:v>wird berechnet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DCBC-1446-B6EC-828FF4A2D1E9}"/>
            </c:ext>
          </c:extLst>
        </c:ser>
        <c:ser>
          <c:idx val="8"/>
          <c:order val="2"/>
          <c:tx>
            <c:strRef>
              <c:f>Balkendiagramme!$B$92</c:f>
              <c:strCache>
                <c:ptCount val="1"/>
                <c:pt idx="0">
                  <c:v>#DIV/0!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30597652012823E-2"/>
                  <c:y val="-0.4939957688376405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/>
                    </a:pPr>
                    <a:fld id="{CDE128AC-A349-EA4D-A35C-ACB2A662CA7C}" type="CELLRANGE">
                      <a:rPr lang="en-US"/>
                      <a:pPr>
                        <a:defRPr sz="1100"/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CBC-1446-B6EC-828FF4A2D1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CBC-1446-B6EC-828FF4A2D1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Balkendiagramme!$B$80:$B$81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Balkendiagramme!$B$82:$B$83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Balkendiagramme!$B$92</c15:f>
                <c15:dlblRangeCache>
                  <c:ptCount val="1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DCBC-1446-B6EC-828FF4A2D1E9}"/>
            </c:ext>
          </c:extLst>
        </c:ser>
        <c:ser>
          <c:idx val="9"/>
          <c:order val="3"/>
          <c:tx>
            <c:strRef>
              <c:f>Balkendiagramme!$B$67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522939621396833E-2"/>
                  <c:y val="-0.54878119665111635"/>
                </c:manualLayout>
              </c:layout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A3CAEE65-1447-E048-BB12-8A8099D3E189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CBC-1446-B6EC-828FF4A2D1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CBC-1446-B6EC-828FF4A2D1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Balkendiagramme!$B$84:$B$85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Balkendiagramme!$B$86:$B$87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Balkendiagramme!$B$67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DCBC-1446-B6EC-828FF4A2D1E9}"/>
            </c:ext>
          </c:extLst>
        </c:ser>
        <c:ser>
          <c:idx val="0"/>
          <c:order val="4"/>
          <c:tx>
            <c:strRef>
              <c:f>Balkendiagramme!$B$68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887881435937493E-2"/>
                  <c:y val="-0.57601666621483816"/>
                </c:manualLayout>
              </c:layout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F53F1C15-74CF-5C4D-B5AC-EC20874F459A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CBC-1446-B6EC-828FF4A2D1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CBC-1446-B6EC-828FF4A2D1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Balkendiagramme!$B$88:$B$89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Balkendiagramme!$B$90:$B$91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Balkendiagramme!$B$68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DCBC-1446-B6EC-828FF4A2D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92904"/>
        <c:axId val="662593296"/>
      </c:scatterChart>
      <c:valAx>
        <c:axId val="66259290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one"/>
        <c:crossAx val="662593296"/>
        <c:crosses val="autoZero"/>
        <c:crossBetween val="midCat"/>
      </c:valAx>
      <c:valAx>
        <c:axId val="66259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62592904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43114159876326"/>
          <c:y val="0.45646520146520148"/>
          <c:w val="0.82081330260998231"/>
          <c:h val="0.50415445665445668"/>
        </c:manualLayout>
      </c:layout>
      <c:scatterChart>
        <c:scatterStyle val="smoothMarker"/>
        <c:varyColors val="0"/>
        <c:ser>
          <c:idx val="7"/>
          <c:order val="0"/>
          <c:spPr>
            <a:ln w="304800" cap="flat">
              <a:solidFill>
                <a:srgbClr val="E7E6E6"/>
              </a:solidFill>
            </a:ln>
          </c:spPr>
          <c:marker>
            <c:symbol val="none"/>
          </c:marker>
          <c:xVal>
            <c:numRef>
              <c:f>Balkendiagramme!$B$106:$B$107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Balkendiagramme!$B$108:$B$109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E8-A742-88A5-8DA94AE01D3A}"/>
            </c:ext>
          </c:extLst>
        </c:ser>
        <c:ser>
          <c:idx val="6"/>
          <c:order val="1"/>
          <c:tx>
            <c:strRef>
              <c:f>Balkendiagramme!$B$96</c:f>
              <c:strCache>
                <c:ptCount val="1"/>
                <c:pt idx="0">
                  <c:v>wird berechnet</c:v>
                </c:pt>
              </c:strCache>
            </c:strRef>
          </c:tx>
          <c:spPr>
            <a:ln w="304800" cap="flat"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E4B4F491-AC89-7D4F-8FFC-7CE369FC31F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CE8-A742-88A5-8DA94AE01D3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CE8-A742-88A5-8DA94AE01D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Balkendiagramme!$B$102:$B$103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Balkendiagramme!$B$104:$B$105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Balkendiagramme!$B$96</c15:f>
                <c15:dlblRangeCache>
                  <c:ptCount val="1"/>
                  <c:pt idx="0">
                    <c:v>wird berechnet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7CE8-A742-88A5-8DA94AE01D3A}"/>
            </c:ext>
          </c:extLst>
        </c:ser>
        <c:ser>
          <c:idx val="8"/>
          <c:order val="2"/>
          <c:tx>
            <c:strRef>
              <c:f>Balkendiagramme!$B$122</c:f>
              <c:strCache>
                <c:ptCount val="1"/>
                <c:pt idx="0">
                  <c:v>#DIV/0!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699100948575659E-2"/>
                  <c:y val="-0.5459054938725331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/>
                    </a:pPr>
                    <a:fld id="{9023BFB4-C6FD-204A-8AD9-A5AEA3C392A7}" type="CELLRANGE">
                      <a:rPr lang="en-US"/>
                      <a:pPr>
                        <a:defRPr sz="1100"/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CE8-A742-88A5-8DA94AE01D3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CE8-A742-88A5-8DA94AE01D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Balkendiagramme!$B$110:$B$111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Balkendiagramme!$B$112:$B$113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Balkendiagramme!$B$122</c15:f>
                <c15:dlblRangeCache>
                  <c:ptCount val="1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CE8-A742-88A5-8DA94AE01D3A}"/>
            </c:ext>
          </c:extLst>
        </c:ser>
        <c:ser>
          <c:idx val="9"/>
          <c:order val="3"/>
          <c:tx>
            <c:strRef>
              <c:f>Balkendiagramme!$B$97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754415616574189E-2"/>
                  <c:y val="-0.5186102191789066"/>
                </c:manualLayout>
              </c:layout>
              <c:tx>
                <c:rich>
                  <a:bodyPr wrap="square" lIns="38100" tIns="0" rIns="3810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3938C414-6230-E348-805A-2AC98D4A6F81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CE8-A742-88A5-8DA94AE01D3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CE8-A742-88A5-8DA94AE01D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Balkendiagramme!$B$114:$B$115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Balkendiagramme!$B$116:$B$117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Balkendiagramme!$B$97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7CE8-A742-88A5-8DA94AE01D3A}"/>
            </c:ext>
          </c:extLst>
        </c:ser>
        <c:ser>
          <c:idx val="0"/>
          <c:order val="4"/>
          <c:tx>
            <c:strRef>
              <c:f>Balkendiagramme!$B$98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340298099321373E-2"/>
                  <c:y val="-0.5459062377610534"/>
                </c:manualLayout>
              </c:layout>
              <c:tx>
                <c:rich>
                  <a:bodyPr wrap="square" lIns="38100" tIns="0" rIns="3810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8B78F559-BC34-E14E-98C8-6E6F6A76D2AE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CE8-A742-88A5-8DA94AE01D3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CE8-A742-88A5-8DA94AE01D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Balkendiagramme!$B$118:$B$119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Balkendiagramme!$B$120:$B$121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Balkendiagramme!$B$98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7CE8-A742-88A5-8DA94AE01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92904"/>
        <c:axId val="662593296"/>
      </c:scatterChart>
      <c:valAx>
        <c:axId val="66259290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one"/>
        <c:crossAx val="662593296"/>
        <c:crosses val="autoZero"/>
        <c:crossBetween val="midCat"/>
      </c:valAx>
      <c:valAx>
        <c:axId val="66259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62592904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43114159876326"/>
          <c:y val="0.45646520146520148"/>
          <c:w val="0.82081330260998231"/>
          <c:h val="0.50415445665445668"/>
        </c:manualLayout>
      </c:layout>
      <c:scatterChart>
        <c:scatterStyle val="smoothMarker"/>
        <c:varyColors val="0"/>
        <c:ser>
          <c:idx val="7"/>
          <c:order val="0"/>
          <c:spPr>
            <a:ln w="304800" cap="flat">
              <a:solidFill>
                <a:srgbClr val="E7E6E6"/>
              </a:solidFill>
            </a:ln>
          </c:spPr>
          <c:marker>
            <c:symbol val="none"/>
          </c:marker>
          <c:xVal>
            <c:numRef>
              <c:f>Balkendiagramme!$B$166:$B$167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Balkendiagramme!$B$168:$B$169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CB-6F4E-BB0B-B7C5226C6A51}"/>
            </c:ext>
          </c:extLst>
        </c:ser>
        <c:ser>
          <c:idx val="6"/>
          <c:order val="1"/>
          <c:tx>
            <c:strRef>
              <c:f>Balkendiagramme!$B$156</c:f>
              <c:strCache>
                <c:ptCount val="1"/>
                <c:pt idx="0">
                  <c:v>wird berechnet</c:v>
                </c:pt>
              </c:strCache>
            </c:strRef>
          </c:tx>
          <c:spPr>
            <a:ln w="304800" cap="flat"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D5125FCD-9914-5B4C-979E-93E225736EE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Balkendiagramme!$B$162:$B$163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Balkendiagramme!$B$164:$B$165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Balkendiagramme!$B$156</c15:f>
                <c15:dlblRangeCache>
                  <c:ptCount val="1"/>
                  <c:pt idx="0">
                    <c:v>wird berechnet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97CB-6F4E-BB0B-B7C5226C6A51}"/>
            </c:ext>
          </c:extLst>
        </c:ser>
        <c:ser>
          <c:idx val="8"/>
          <c:order val="2"/>
          <c:tx>
            <c:strRef>
              <c:f>Balkendiagramme!$B$182</c:f>
              <c:strCache>
                <c:ptCount val="1"/>
                <c:pt idx="0">
                  <c:v>#DIV/0!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09311329694933E-2"/>
                  <c:y val="-0.5288094883280590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/>
                    </a:pPr>
                    <a:fld id="{34C2B23C-327A-F04E-921E-CAB1B3E5651F}" type="CELLRANGE">
                      <a:rPr lang="en-US"/>
                      <a:pPr>
                        <a:defRPr sz="1100"/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Balkendiagramme!$B$170:$B$171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Balkendiagramme!$B$172:$B$173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Balkendiagramme!$B$182</c15:f>
                <c15:dlblRangeCache>
                  <c:ptCount val="1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7CB-6F4E-BB0B-B7C5226C6A51}"/>
            </c:ext>
          </c:extLst>
        </c:ser>
        <c:ser>
          <c:idx val="9"/>
          <c:order val="3"/>
          <c:tx>
            <c:strRef>
              <c:f>Balkendiagramme!$B$157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510653927718117E-2"/>
                  <c:y val="-0.52880948832805907"/>
                </c:manualLayout>
              </c:layout>
              <c:tx>
                <c:rich>
                  <a:bodyPr wrap="square" lIns="38100" tIns="0" rIns="3810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BBAE3EA7-5296-E24F-AB6D-5B58C9019A84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Balkendiagramme!$B$174:$B$175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Balkendiagramme!$B$176:$B$177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Balkendiagramme!$B$157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97CB-6F4E-BB0B-B7C5226C6A51}"/>
            </c:ext>
          </c:extLst>
        </c:ser>
        <c:ser>
          <c:idx val="0"/>
          <c:order val="4"/>
          <c:tx>
            <c:strRef>
              <c:f>Balkendiagramme!$B$158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95972205930442E-2"/>
                  <c:y val="-0.55664156666111486"/>
                </c:manualLayout>
              </c:layout>
              <c:tx>
                <c:rich>
                  <a:bodyPr wrap="square" lIns="38100" tIns="0" rIns="3810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B9A69C59-48EC-C245-9BCE-B7F24E7BB38B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Balkendiagramme!$B$178:$B$179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Balkendiagramme!$B$180:$B$181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Balkendiagramme!$B$158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97CB-6F4E-BB0B-B7C5226C6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92904"/>
        <c:axId val="662593296"/>
      </c:scatterChart>
      <c:valAx>
        <c:axId val="66259290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one"/>
        <c:crossAx val="662593296"/>
        <c:crosses val="autoZero"/>
        <c:crossBetween val="midCat"/>
      </c:valAx>
      <c:valAx>
        <c:axId val="66259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62592904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43114159876326"/>
          <c:y val="0.45646520146520148"/>
          <c:w val="0.82081330260998231"/>
          <c:h val="0.50415445665445668"/>
        </c:manualLayout>
      </c:layout>
      <c:scatterChart>
        <c:scatterStyle val="smoothMarker"/>
        <c:varyColors val="0"/>
        <c:ser>
          <c:idx val="7"/>
          <c:order val="0"/>
          <c:spPr>
            <a:ln w="304800" cap="flat">
              <a:solidFill>
                <a:srgbClr val="E7E6E6"/>
              </a:solidFill>
            </a:ln>
          </c:spPr>
          <c:marker>
            <c:symbol val="none"/>
          </c:marker>
          <c:xVal>
            <c:numRef>
              <c:f>Balkendiagramme!$B$136:$B$137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Balkendiagramme!$B$138:$B$139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CB-6F4E-BB0B-B7C5226C6A51}"/>
            </c:ext>
          </c:extLst>
        </c:ser>
        <c:ser>
          <c:idx val="6"/>
          <c:order val="1"/>
          <c:tx>
            <c:strRef>
              <c:f>Balkendiagramme!$B$126</c:f>
              <c:strCache>
                <c:ptCount val="1"/>
                <c:pt idx="0">
                  <c:v>wird berechnet</c:v>
                </c:pt>
              </c:strCache>
            </c:strRef>
          </c:tx>
          <c:spPr>
            <a:ln w="304800" cap="flat"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EAF57A4B-D74C-9741-BBD3-5ABF0D3C2D4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Balkendiagramme!$B$132:$B$133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Balkendiagramme!$B$134:$B$135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Balkendiagramme!$B$126</c15:f>
                <c15:dlblRangeCache>
                  <c:ptCount val="1"/>
                  <c:pt idx="0">
                    <c:v>wird berechnet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97CB-6F4E-BB0B-B7C5226C6A51}"/>
            </c:ext>
          </c:extLst>
        </c:ser>
        <c:ser>
          <c:idx val="8"/>
          <c:order val="2"/>
          <c:tx>
            <c:strRef>
              <c:f>Balkendiagramme!$B$152</c:f>
              <c:strCache>
                <c:ptCount val="1"/>
                <c:pt idx="0">
                  <c:v>#DIV/0!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169748144975371E-2"/>
                  <c:y val="-0.51660169003470413"/>
                </c:manualLayout>
              </c:layout>
              <c:tx>
                <c:rich>
                  <a:bodyPr/>
                  <a:lstStyle/>
                  <a:p>
                    <a:fld id="{5A69CAC4-4E71-4A4A-9909-5A06054F512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Balkendiagramme!$B$140:$B$141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Balkendiagramme!$B$142:$B$143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Balkendiagramme!$B$152</c15:f>
                <c15:dlblRangeCache>
                  <c:ptCount val="1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7CB-6F4E-BB0B-B7C5226C6A51}"/>
            </c:ext>
          </c:extLst>
        </c:ser>
        <c:ser>
          <c:idx val="9"/>
          <c:order val="3"/>
          <c:tx>
            <c:strRef>
              <c:f>Balkendiagramme!$B$127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955912853284259E-2"/>
                  <c:y val="-0.5169260565516166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1708779F-390C-48B8-BE5E-52DD40C56199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Balkendiagramme!$B$144:$B$145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Balkendiagramme!$B$146:$B$147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Balkendiagramme!$B$127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97CB-6F4E-BB0B-B7C5226C6A51}"/>
            </c:ext>
          </c:extLst>
        </c:ser>
        <c:ser>
          <c:idx val="0"/>
          <c:order val="4"/>
          <c:tx>
            <c:strRef>
              <c:f>Balkendiagramme!$B$128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9756795479046149E-2"/>
                  <c:y val="-0.5434969706052367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D8BAE2BC-7A7C-4D6B-9EA5-360F03F0B13F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Balkendiagramme!$B$148:$B$149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Balkendiagramme!$B$150:$B$151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Balkendiagramme!$B$128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97CB-6F4E-BB0B-B7C5226C6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92904"/>
        <c:axId val="662593296"/>
      </c:scatterChart>
      <c:valAx>
        <c:axId val="66259290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one"/>
        <c:crossAx val="662593296"/>
        <c:crosses val="autoZero"/>
        <c:crossBetween val="midCat"/>
      </c:valAx>
      <c:valAx>
        <c:axId val="66259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62592904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43114159876326"/>
          <c:y val="0.45646520146520148"/>
          <c:w val="0.82081330260998231"/>
          <c:h val="0.50415445665445668"/>
        </c:manualLayout>
      </c:layout>
      <c:scatterChart>
        <c:scatterStyle val="smoothMarker"/>
        <c:varyColors val="0"/>
        <c:ser>
          <c:idx val="7"/>
          <c:order val="0"/>
          <c:spPr>
            <a:ln w="304800" cap="flat">
              <a:solidFill>
                <a:srgbClr val="E7E6E6"/>
              </a:solidFill>
            </a:ln>
          </c:spPr>
          <c:marker>
            <c:symbol val="none"/>
          </c:marker>
          <c:xVal>
            <c:numRef>
              <c:f>Balkendiagramme!$B$196:$B$197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Balkendiagramme!$B$198:$B$199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CB-6F4E-BB0B-B7C5226C6A51}"/>
            </c:ext>
          </c:extLst>
        </c:ser>
        <c:ser>
          <c:idx val="6"/>
          <c:order val="1"/>
          <c:tx>
            <c:strRef>
              <c:f>Balkendiagramme!$B$186</c:f>
              <c:strCache>
                <c:ptCount val="1"/>
                <c:pt idx="0">
                  <c:v>wird berechnet</c:v>
                </c:pt>
              </c:strCache>
            </c:strRef>
          </c:tx>
          <c:spPr>
            <a:ln w="304800" cap="flat">
              <a:solidFill>
                <a:srgbClr val="E7E6E6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724F0B74-53E9-4645-AF35-DD3800A106A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Balkendiagramme!$B$192:$B$193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Balkendiagramme!$B$194:$B$195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Balkendiagramme!$B$186</c15:f>
                <c15:dlblRangeCache>
                  <c:ptCount val="1"/>
                  <c:pt idx="0">
                    <c:v>wird berechnet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97CB-6F4E-BB0B-B7C5226C6A51}"/>
            </c:ext>
          </c:extLst>
        </c:ser>
        <c:ser>
          <c:idx val="8"/>
          <c:order val="2"/>
          <c:tx>
            <c:strRef>
              <c:f>Balkendiagramme!$B$212</c:f>
              <c:strCache>
                <c:ptCount val="1"/>
                <c:pt idx="0">
                  <c:v>#DIV/0!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086307295323948E-2"/>
                  <c:y val="-0.5427350427350428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fld id="{BE2B65C6-FBD7-D645-8711-B5E87DD78397}" type="CELLRANGE">
                      <a:rPr lang="en-US"/>
                      <a:pPr>
                        <a:defRPr sz="1050"/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Balkendiagramme!$B$200:$B$201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Balkendiagramme!$B$202:$B$203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Balkendiagramme!$B$212</c15:f>
                <c15:dlblRangeCache>
                  <c:ptCount val="1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7CB-6F4E-BB0B-B7C5226C6A51}"/>
            </c:ext>
          </c:extLst>
        </c:ser>
        <c:ser>
          <c:idx val="9"/>
          <c:order val="3"/>
          <c:tx>
            <c:strRef>
              <c:f>Balkendiagramme!$B$187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503256066563705E-2"/>
                  <c:y val="-0.56987179487179485"/>
                </c:manualLayout>
              </c:layout>
              <c:tx>
                <c:rich>
                  <a:bodyPr/>
                  <a:lstStyle/>
                  <a:p>
                    <a:fld id="{FDC41677-4BF5-42EA-884B-011DAC8B3B64}" type="CELLRANG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Balkendiagramme!$B$204:$B$205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Balkendiagramme!$B$206:$B$207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Balkendiagramme!$B$187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97CB-6F4E-BB0B-B7C5226C6A51}"/>
            </c:ext>
          </c:extLst>
        </c:ser>
        <c:ser>
          <c:idx val="0"/>
          <c:order val="4"/>
          <c:tx>
            <c:strRef>
              <c:f>Balkendiagramme!$B$188</c:f>
              <c:strCache>
                <c:ptCount val="1"/>
                <c:pt idx="0">
                  <c:v>0%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6334257829226E-2"/>
                  <c:y val="-0.54273504273504269"/>
                </c:manualLayout>
              </c:layout>
              <c:tx>
                <c:rich>
                  <a:bodyPr/>
                  <a:lstStyle/>
                  <a:p>
                    <a:fld id="{976EA3CE-7BCB-9F43-80B8-FC609EC34C3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7CB-6F4E-BB0B-B7C5226C6A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7CB-6F4E-BB0B-B7C5226C6A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Balkendiagramme!$B$208:$B$209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Balkendiagramme!$B$210:$B$211</c:f>
              <c:numCache>
                <c:formatCode>0%</c:formatCode>
                <c:ptCount val="2"/>
                <c:pt idx="0">
                  <c:v>0.45</c:v>
                </c:pt>
                <c:pt idx="1">
                  <c:v>1.55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Balkendiagramme!$B$188</c15:f>
                <c15:dlblRangeCache>
                  <c:ptCount val="1"/>
                  <c:pt idx="0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97CB-6F4E-BB0B-B7C5226C6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92904"/>
        <c:axId val="662593296"/>
      </c:scatterChart>
      <c:valAx>
        <c:axId val="66259290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one"/>
        <c:crossAx val="662593296"/>
        <c:crosses val="autoZero"/>
        <c:crossBetween val="midCat"/>
      </c:valAx>
      <c:valAx>
        <c:axId val="66259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62592904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41385</xdr:colOff>
      <xdr:row>49</xdr:row>
      <xdr:rowOff>20054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E29F8A5-C60F-4062-ACAD-84829579C248}"/>
            </a:ext>
          </a:extLst>
        </xdr:cNvPr>
        <xdr:cNvSpPr txBox="1"/>
      </xdr:nvSpPr>
      <xdr:spPr>
        <a:xfrm>
          <a:off x="360947" y="802105"/>
          <a:ext cx="8303070" cy="8783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Instrument dient der zeitökonomischen, vergleichenden und transparenten Vorprüfung von Wettbewerbsbeiträgen in Bezug auf die jeweils projektspezifisch definierten Nachhaltigkeitsanforderungen. Das Excel basierte Tool besteht aus insgesamt 9 Registerseiten die sich in folgende Bearbeitungsschritte untergliedern:  </a:t>
          </a:r>
        </a:p>
        <a:p>
          <a:b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0. Einführung </a:t>
          </a:r>
          <a:r>
            <a:rPr lang="de-D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[Register</a:t>
          </a:r>
          <a:r>
            <a:rPr lang="de-D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1]</a:t>
          </a:r>
          <a:b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Grundeinstellungen </a:t>
          </a:r>
          <a:r>
            <a:rPr lang="de-D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[Register</a:t>
          </a:r>
          <a:r>
            <a:rPr lang="de-D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2]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Festlegung der zu prüfenden Kriterien, Indikatoren und Beurteilungsaspekte sowie deren Gewichtung. Textbausteine werden für den SNAP-Vorprüfbericht normiert.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Kennwerte </a:t>
          </a:r>
          <a:r>
            <a:rPr lang="de-D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[Register</a:t>
          </a:r>
          <a:r>
            <a:rPr lang="de-D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3]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Übersicht und Evaluation der quantitativen Beurteilungsaspekte hinsichtlich des gesamten Teilnehmerfeldes. Die Ausgabe von Punktegrafiken dient als Hilfestellung zur Festlegung von Grenzwerten.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Vorprüfung </a:t>
          </a:r>
          <a:r>
            <a:rPr lang="de-D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[Register</a:t>
          </a:r>
          <a:r>
            <a:rPr lang="de-D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4-7]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Evaluation der vordefinierten Kriterien für alle Wettbewerbsbeiträge hinsichtlich der Auslobungsanforderungen („erfüllt“, „teilweise erfüllt“, „nicht erfüllt“). In den Anmerkungen können zusätzlich entwurfsspezifische Merkmale aufgeführt werden.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Kriterienübersicht </a:t>
          </a:r>
          <a:r>
            <a:rPr lang="de-D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[Register</a:t>
          </a:r>
          <a:r>
            <a:rPr lang="de-D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8]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Ergebnisse werden in einer tabellarischen Gesamtübersicht dargestellt und ermöglichen einen Quer- und Plausibilitätscheck aller Wettbewerbsbeiträge.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Bericht / Layout </a:t>
          </a:r>
          <a:r>
            <a:rPr lang="de-D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[Register</a:t>
          </a:r>
          <a:r>
            <a:rPr lang="de-D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9]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Berichtsausgabe der SNAP-Nachhaltigkeitsevaluation erfolgt automatisch und setzt sich aus Balkendiagrammen, textlichen Beschreibungen und grafischen Darstellungen zusammen.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Registerseiten bauen aufeinander auf und sind auf unterschiedlichen Ebenen miteinander verknüpft. Eine weiterführende Erläuterung zur Arbeit mit dem vorliegenden Werkzeug sind der Broschüre „SNAP – Planungs- und Arbeitshilfen“ Zukunft Bauen: Forschung für die Praxis | Band 29 zu entnehmen.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Darüber hinaus sind folgende aktualisierte Dokumente zum Themenbereich „Systematik für Nachhaltigkeitsanforderungen in Planungswettbewerben“ erhältlich.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„SNAP – Wettbewerbsverfahren“ Zukunft Bauen: Forschung für die Praxis | Band 28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SNAP – Werkzeug zur Abschätzung der Lebenszykluskosten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Diese sind für den Gebrauch dieses Werkzeugs nicht direkt notwendig, allerdings für die Einbettung der Anwendung in einen ganzheitlich nachhaltig ausgerichteten Wettbewerb unbedingt empfehlenswert. </a:t>
          </a:r>
        </a:p>
        <a:p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 _ _ _ _ _ _ _ _ _ _ _ _ _ _ _ _ _ _ _ _ _ _ _ _ _ _ _ _ _ _ _ _ _ _ _ _ _ _ _ _ _ _ _ _ _ _ _ _ _ _ _ _ _ _ _ _ _ _ _ _ _ _ _ _ _ _ _ _ _ _ _ _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</a:t>
          </a:r>
          <a:endParaRPr lang="de-DE">
            <a:effectLst/>
          </a:endParaRPr>
        </a:p>
        <a:p>
          <a:pPr fontAlgn="auto" hangingPunct="1"/>
          <a:endParaRPr lang="de-DE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auto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SNAP_Werkzeug zur Vorprüfung  | Version 11/2021</a:t>
          </a:r>
          <a:endParaRPr lang="de-DE">
            <a:effectLst/>
          </a:endParaRPr>
        </a:p>
        <a:p>
          <a:br>
            <a:rPr lang="de-DE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Quelle</a:t>
          </a: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vorliegende Dokument ist Bestandteil des Forschungsprojektes 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„Überarbeitung und Ergänzung der - Systematik für Nachhaltigkeitsanforderungen im Planungswettbewerb (SNAP)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Aktenzeichen: 10.08.17.7-19.04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Projektlaufzeit: 08/2019 - 09/2021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wurde bearbeitet von der ee concept GmbH, Darmstadt  www.ee-concept.de</a:t>
          </a:r>
        </a:p>
        <a:p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Hinweise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Rückfragen zum Werkzeug richten Sie bitte an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nachhaltiges-bauen@bbr.bund.de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182350</xdr:colOff>
      <xdr:row>252</xdr:row>
      <xdr:rowOff>1391</xdr:rowOff>
    </xdr:from>
    <xdr:to>
      <xdr:col>18</xdr:col>
      <xdr:colOff>0</xdr:colOff>
      <xdr:row>281</xdr:row>
      <xdr:rowOff>106293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0DB1776-003B-4615-9AA3-5909A871E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9</xdr:row>
      <xdr:rowOff>23458</xdr:rowOff>
    </xdr:from>
    <xdr:to>
      <xdr:col>10</xdr:col>
      <xdr:colOff>408150</xdr:colOff>
      <xdr:row>11</xdr:row>
      <xdr:rowOff>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67FC6BC-021F-A04A-989F-5A0BBC038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582467</xdr:colOff>
      <xdr:row>12</xdr:row>
      <xdr:rowOff>19285</xdr:rowOff>
    </xdr:from>
    <xdr:to>
      <xdr:col>10</xdr:col>
      <xdr:colOff>409592</xdr:colOff>
      <xdr:row>13</xdr:row>
      <xdr:rowOff>311185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A29A8FD-AC45-C64F-B0A2-A0FB868A6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576116</xdr:colOff>
      <xdr:row>15</xdr:row>
      <xdr:rowOff>29911</xdr:rowOff>
    </xdr:from>
    <xdr:to>
      <xdr:col>10</xdr:col>
      <xdr:colOff>403241</xdr:colOff>
      <xdr:row>17</xdr:row>
      <xdr:rowOff>6753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AA7FEC5-61CA-8443-A1CA-3E3DA9A7A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576116</xdr:colOff>
      <xdr:row>18</xdr:row>
      <xdr:rowOff>20254</xdr:rowOff>
    </xdr:from>
    <xdr:to>
      <xdr:col>10</xdr:col>
      <xdr:colOff>403241</xdr:colOff>
      <xdr:row>19</xdr:row>
      <xdr:rowOff>312154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708B0E5F-4371-B64F-AB18-061433148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581024</xdr:colOff>
      <xdr:row>24</xdr:row>
      <xdr:rowOff>22306</xdr:rowOff>
    </xdr:from>
    <xdr:to>
      <xdr:col>10</xdr:col>
      <xdr:colOff>409574</xdr:colOff>
      <xdr:row>25</xdr:row>
      <xdr:rowOff>314206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7A9E28E8-823A-5141-97A2-E5E23335A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579291</xdr:colOff>
      <xdr:row>21</xdr:row>
      <xdr:rowOff>29308</xdr:rowOff>
    </xdr:from>
    <xdr:to>
      <xdr:col>10</xdr:col>
      <xdr:colOff>406416</xdr:colOff>
      <xdr:row>23</xdr:row>
      <xdr:rowOff>6150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AF216CE-DE73-4140-BEAD-F7724554C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581024</xdr:colOff>
      <xdr:row>27</xdr:row>
      <xdr:rowOff>22303</xdr:rowOff>
    </xdr:from>
    <xdr:to>
      <xdr:col>10</xdr:col>
      <xdr:colOff>409574</xdr:colOff>
      <xdr:row>28</xdr:row>
      <xdr:rowOff>314203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4DB6992-6E14-455A-BB5B-E78FAC17B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6F3B4-C679-4882-BA1F-0B63972A1FDD}">
  <dimension ref="A2:P4"/>
  <sheetViews>
    <sheetView zoomScale="95" zoomScaleNormal="95" workbookViewId="0">
      <pane ySplit="3" topLeftCell="A4" activePane="bottomLeft" state="frozen"/>
      <selection pane="bottomLeft" activeCell="E59" sqref="E59"/>
    </sheetView>
  </sheetViews>
  <sheetFormatPr baseColWidth="10" defaultColWidth="11.42578125" defaultRowHeight="15" x14ac:dyDescent="0.25"/>
  <cols>
    <col min="1" max="1" width="5.42578125" style="2" customWidth="1"/>
    <col min="2" max="2" width="3.42578125" style="1" customWidth="1"/>
    <col min="3" max="4" width="3.42578125" style="34" customWidth="1"/>
    <col min="5" max="5" width="48.140625" style="34" bestFit="1" customWidth="1"/>
    <col min="6" max="6" width="2.42578125" style="3" customWidth="1"/>
    <col min="7" max="8" width="13.140625" style="22" bestFit="1" customWidth="1"/>
    <col min="9" max="9" width="2.42578125" style="3" customWidth="1"/>
    <col min="10" max="13" width="36.140625" style="30" customWidth="1"/>
    <col min="14" max="14" width="2.42578125" style="3" customWidth="1"/>
    <col min="15" max="16" width="13.140625" style="22" bestFit="1" customWidth="1"/>
    <col min="17" max="16384" width="11.42578125" style="2"/>
  </cols>
  <sheetData>
    <row r="2" spans="1:16" s="8" customFormat="1" ht="33" customHeight="1" x14ac:dyDescent="0.25">
      <c r="A2" s="109" t="s">
        <v>220</v>
      </c>
      <c r="B2" s="104" t="s">
        <v>189</v>
      </c>
      <c r="C2" s="105"/>
      <c r="D2" s="105"/>
      <c r="E2" s="105"/>
      <c r="F2" s="229"/>
      <c r="G2" s="229"/>
      <c r="H2" s="229"/>
      <c r="I2" s="229"/>
      <c r="J2" s="357"/>
      <c r="K2" s="19"/>
      <c r="L2" s="19"/>
      <c r="M2" s="19"/>
      <c r="N2" s="6"/>
      <c r="O2" s="7"/>
      <c r="P2" s="7"/>
    </row>
    <row r="3" spans="1:16" s="10" customFormat="1" x14ac:dyDescent="0.25">
      <c r="B3" s="11"/>
      <c r="C3" s="34"/>
      <c r="D3" s="34"/>
      <c r="E3" s="34"/>
      <c r="F3" s="12"/>
      <c r="G3" s="22"/>
      <c r="H3" s="22"/>
      <c r="I3" s="12"/>
      <c r="J3" s="30"/>
      <c r="K3" s="30"/>
      <c r="L3" s="30"/>
      <c r="M3" s="30"/>
      <c r="N3" s="12"/>
      <c r="O3" s="22"/>
      <c r="P3" s="22"/>
    </row>
    <row r="4" spans="1:16" s="10" customFormat="1" x14ac:dyDescent="0.25">
      <c r="B4" s="11"/>
      <c r="C4" s="34"/>
      <c r="D4" s="34"/>
      <c r="E4" s="34"/>
      <c r="F4" s="12"/>
      <c r="G4" s="22"/>
      <c r="H4" s="22"/>
      <c r="I4" s="17"/>
      <c r="J4" s="44"/>
      <c r="K4" s="44"/>
      <c r="L4" s="44"/>
      <c r="M4" s="44"/>
      <c r="N4" s="12"/>
      <c r="O4" s="22"/>
      <c r="P4" s="22"/>
    </row>
  </sheetData>
  <sheetProtection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7F1D-2329-9F4C-AC1A-99ACBF49109B}">
  <dimension ref="A2:AF214"/>
  <sheetViews>
    <sheetView zoomScaleNormal="100" workbookViewId="0">
      <pane xSplit="1" ySplit="5" topLeftCell="B23" activePane="bottomRight" state="frozen"/>
      <selection pane="topRight" activeCell="B1" sqref="B1"/>
      <selection pane="bottomLeft" activeCell="A6" sqref="A6"/>
      <selection pane="bottomRight" activeCell="A63" sqref="A63:XFD63"/>
    </sheetView>
  </sheetViews>
  <sheetFormatPr baseColWidth="10" defaultRowHeight="15" x14ac:dyDescent="0.25"/>
  <cols>
    <col min="1" max="1" width="30.42578125" customWidth="1"/>
    <col min="2" max="15" width="12.42578125" bestFit="1" customWidth="1"/>
    <col min="16" max="32" width="12.42578125" customWidth="1"/>
  </cols>
  <sheetData>
    <row r="2" spans="1:32" ht="18" x14ac:dyDescent="0.25">
      <c r="A2" s="109"/>
      <c r="B2" s="104" t="s">
        <v>415</v>
      </c>
      <c r="C2" s="104"/>
      <c r="D2" s="105"/>
      <c r="E2" s="105"/>
      <c r="F2" s="105"/>
      <c r="G2" s="229"/>
      <c r="H2" s="105"/>
    </row>
    <row r="4" spans="1:32" x14ac:dyDescent="0.25">
      <c r="B4" s="374" t="s">
        <v>191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6"/>
    </row>
    <row r="5" spans="1:32" x14ac:dyDescent="0.25">
      <c r="B5" s="220" t="s">
        <v>416</v>
      </c>
      <c r="C5" s="220">
        <f>'2 | Kennwerte'!I5</f>
        <v>1001</v>
      </c>
      <c r="D5" s="220">
        <f>C5+1</f>
        <v>1002</v>
      </c>
      <c r="E5" s="220">
        <f>D5+1</f>
        <v>1003</v>
      </c>
      <c r="F5" s="220">
        <f t="shared" ref="F5:AF5" si="0">E5+1</f>
        <v>1004</v>
      </c>
      <c r="G5" s="220">
        <f t="shared" si="0"/>
        <v>1005</v>
      </c>
      <c r="H5" s="220">
        <f t="shared" si="0"/>
        <v>1006</v>
      </c>
      <c r="I5" s="220">
        <f t="shared" si="0"/>
        <v>1007</v>
      </c>
      <c r="J5" s="220">
        <f t="shared" si="0"/>
        <v>1008</v>
      </c>
      <c r="K5" s="220">
        <f t="shared" si="0"/>
        <v>1009</v>
      </c>
      <c r="L5" s="220">
        <f t="shared" si="0"/>
        <v>1010</v>
      </c>
      <c r="M5" s="220">
        <f t="shared" si="0"/>
        <v>1011</v>
      </c>
      <c r="N5" s="220">
        <f t="shared" si="0"/>
        <v>1012</v>
      </c>
      <c r="O5" s="220">
        <f t="shared" si="0"/>
        <v>1013</v>
      </c>
      <c r="P5" s="220">
        <f t="shared" si="0"/>
        <v>1014</v>
      </c>
      <c r="Q5" s="220">
        <f t="shared" si="0"/>
        <v>1015</v>
      </c>
      <c r="R5" s="220">
        <f t="shared" si="0"/>
        <v>1016</v>
      </c>
      <c r="S5" s="220">
        <f t="shared" si="0"/>
        <v>1017</v>
      </c>
      <c r="T5" s="220">
        <f t="shared" si="0"/>
        <v>1018</v>
      </c>
      <c r="U5" s="220">
        <f t="shared" si="0"/>
        <v>1019</v>
      </c>
      <c r="V5" s="220">
        <f t="shared" si="0"/>
        <v>1020</v>
      </c>
      <c r="W5" s="220">
        <f t="shared" si="0"/>
        <v>1021</v>
      </c>
      <c r="X5" s="220">
        <f t="shared" si="0"/>
        <v>1022</v>
      </c>
      <c r="Y5" s="220">
        <f t="shared" si="0"/>
        <v>1023</v>
      </c>
      <c r="Z5" s="220">
        <f t="shared" si="0"/>
        <v>1024</v>
      </c>
      <c r="AA5" s="220">
        <f t="shared" si="0"/>
        <v>1025</v>
      </c>
      <c r="AB5" s="220">
        <f t="shared" si="0"/>
        <v>1026</v>
      </c>
      <c r="AC5" s="220">
        <f t="shared" si="0"/>
        <v>1027</v>
      </c>
      <c r="AD5" s="220">
        <f t="shared" si="0"/>
        <v>1028</v>
      </c>
      <c r="AE5" s="220">
        <f t="shared" si="0"/>
        <v>1029</v>
      </c>
      <c r="AF5" s="220">
        <f t="shared" si="0"/>
        <v>1030</v>
      </c>
    </row>
    <row r="6" spans="1:32" x14ac:dyDescent="0.25">
      <c r="A6" s="230" t="s">
        <v>417</v>
      </c>
      <c r="B6" s="231" t="str">
        <f>IF('5 | Bericht'!P7='2 | Kennwerte'!I5,'2 | Kennwerte'!I39,IF('5 | Bericht'!P7='2 | Kennwerte'!J5,'2 | Kennwerte'!J39,IF('5 | Bericht'!P7='2 | Kennwerte'!K5,'2 | Kennwerte'!K39,IF('5 | Bericht'!P7='2 | Kennwerte'!L5,'2 | Kennwerte'!L39,IF('5 | Bericht'!P7='2 | Kennwerte'!M5,'2 | Kennwerte'!M39,IF('5 | Bericht'!P7='2 | Kennwerte'!N5,'2 | Kennwerte'!N39,IF('5 | Bericht'!P7='2 | Kennwerte'!O5,'2 | Kennwerte'!O39,IF('5 | Bericht'!P7='2 | Kennwerte'!P5,'2 | Kennwerte'!P39,IF('5 | Bericht'!P7='2 | Kennwerte'!Q5,'2 | Kennwerte'!Q39,IF('5 | Bericht'!P7='2 | Kennwerte'!R5,'2 | Kennwerte'!R39,IF('5 | Bericht'!P7='2 | Kennwerte'!S5,'2 | Kennwerte'!S39,IF('5 | Bericht'!P7='2 | Kennwerte'!T5,'2 | Kennwerte'!T39,IF('5 | Bericht'!P7='2 | Kennwerte'!U5,'2 | Kennwerte'!U39,IF('5 | Bericht'!P7='2 | Kennwerte'!V5,'2 | Kennwerte'!V39,IF('5 | Bericht'!P7='2 | Kennwerte'!W5,'2 | Kennwerte'!W39,IF('5 | Bericht'!P7='2 | Kennwerte'!X5,'2 | Kennwerte'!X39,IF('5 | Bericht'!P7='2 | Kennwerte'!Y5,'2 | Kennwerte'!Y39,IF('5 | Bericht'!P7='2 | Kennwerte'!Z5,'2 | Kennwerte'!Z39,IF('5 | Bericht'!P7='2 | Kennwerte'!AA5,'2 | Kennwerte'!AA39,IF('5 | Bericht'!P7='2 | Kennwerte'!AB5,'2 | Kennwerte'!AB39,IF('5 | Bericht'!P7='2 | Kennwerte'!AC5,'2 | Kennwerte'!AC39,IF('5 | Bericht'!P7='2 | Kennwerte'!AD5,'2 | Kennwerte'!AD39,IF('5 | Bericht'!P7='2 | Kennwerte'!AE5,'2 | Kennwerte'!AE39,IF('5 | Bericht'!P7='2 | Kennwerte'!AF5,'2 | Kennwerte'!AF39,IF('5 | Bericht'!P7='2 | Kennwerte'!AG5,'2 | Kennwerte'!AG39,IF('5 | Bericht'!P7='2 | Kennwerte'!AH5,'2 | Kennwerte'!AH39,IF('5 | Bericht'!P7='2 | Kennwerte'!AI5,'2 | Kennwerte'!AI39,IF('5 | Bericht'!P7='2 | Kennwerte'!AJ5,'2 | Kennwerte'!AJ39,IF('5 | Bericht'!P7='2 | Kennwerte'!AK5,'2 | Kennwerte'!AK39,IF('5 | Bericht'!P7='2 | Kennwerte'!AL5,'2 | Kennwerte'!AL39))))))))))))))))))))))))))))))</f>
        <v>wird berechnet</v>
      </c>
      <c r="C6" s="231" t="str">
        <f>'2 | Kennwerte'!I39</f>
        <v>wird berechnet</v>
      </c>
      <c r="D6" s="231" t="str">
        <f>'2 | Kennwerte'!J39</f>
        <v>wird berechnet</v>
      </c>
      <c r="E6" s="231" t="str">
        <f>'2 | Kennwerte'!K39</f>
        <v>wird berechnet</v>
      </c>
      <c r="F6" s="231" t="str">
        <f>'2 | Kennwerte'!L39</f>
        <v>wird berechnet</v>
      </c>
      <c r="G6" s="231" t="str">
        <f>'2 | Kennwerte'!M39</f>
        <v>wird berechnet</v>
      </c>
      <c r="H6" s="231" t="str">
        <f>'2 | Kennwerte'!N39</f>
        <v>wird berechnet</v>
      </c>
      <c r="I6" s="231" t="str">
        <f>'2 | Kennwerte'!O39</f>
        <v>wird berechnet</v>
      </c>
      <c r="J6" s="231" t="str">
        <f>'2 | Kennwerte'!P39</f>
        <v>wird berechnet</v>
      </c>
      <c r="K6" s="231" t="str">
        <f>'2 | Kennwerte'!Q39</f>
        <v>wird berechnet</v>
      </c>
      <c r="L6" s="231" t="str">
        <f>'2 | Kennwerte'!R39</f>
        <v>wird berechnet</v>
      </c>
      <c r="M6" s="231" t="str">
        <f>'2 | Kennwerte'!S39</f>
        <v>wird berechnet</v>
      </c>
      <c r="N6" s="231" t="str">
        <f>'2 | Kennwerte'!T39</f>
        <v>wird berechnet</v>
      </c>
      <c r="O6" s="231" t="str">
        <f>'2 | Kennwerte'!U39</f>
        <v>wird berechnet</v>
      </c>
      <c r="P6" s="231" t="str">
        <f>'2 | Kennwerte'!V39</f>
        <v>wird berechnet</v>
      </c>
      <c r="Q6" s="231" t="str">
        <f>'2 | Kennwerte'!W39</f>
        <v>wird berechnet</v>
      </c>
      <c r="R6" s="231" t="str">
        <f>'2 | Kennwerte'!X39</f>
        <v>wird berechnet</v>
      </c>
      <c r="S6" s="231" t="str">
        <f>'2 | Kennwerte'!Y39</f>
        <v>wird berechnet</v>
      </c>
      <c r="T6" s="231" t="str">
        <f>'2 | Kennwerte'!Z39</f>
        <v>wird berechnet</v>
      </c>
      <c r="U6" s="231" t="str">
        <f>'2 | Kennwerte'!AA39</f>
        <v>wird berechnet</v>
      </c>
      <c r="V6" s="231" t="str">
        <f>'2 | Kennwerte'!AB39</f>
        <v>wird berechnet</v>
      </c>
      <c r="W6" s="231" t="str">
        <f>'2 | Kennwerte'!AC39</f>
        <v>wird berechnet</v>
      </c>
      <c r="X6" s="231" t="str">
        <f>'2 | Kennwerte'!AD39</f>
        <v>wird berechnet</v>
      </c>
      <c r="Y6" s="231" t="str">
        <f>'2 | Kennwerte'!AE39</f>
        <v>wird berechnet</v>
      </c>
      <c r="Z6" s="231" t="str">
        <f>'2 | Kennwerte'!AF39</f>
        <v>wird berechnet</v>
      </c>
      <c r="AA6" s="231" t="str">
        <f>'2 | Kennwerte'!AG39</f>
        <v>wird berechnet</v>
      </c>
      <c r="AB6" s="231" t="str">
        <f>'2 | Kennwerte'!AH39</f>
        <v>wird berechnet</v>
      </c>
      <c r="AC6" s="231" t="str">
        <f>'2 | Kennwerte'!AI39</f>
        <v>wird berechnet</v>
      </c>
      <c r="AD6" s="231" t="str">
        <f>'2 | Kennwerte'!AJ39</f>
        <v>wird berechnet</v>
      </c>
      <c r="AE6" s="231" t="str">
        <f>'2 | Kennwerte'!AK39</f>
        <v>wird berechnet</v>
      </c>
      <c r="AF6" s="231" t="str">
        <f>'2 | Kennwerte'!AL39</f>
        <v>wird berechnet</v>
      </c>
    </row>
    <row r="7" spans="1:32" x14ac:dyDescent="0.25">
      <c r="A7" s="232" t="s">
        <v>418</v>
      </c>
      <c r="B7" s="233">
        <f>'2 | Kennwerte'!$AM$39</f>
        <v>0</v>
      </c>
      <c r="C7" s="233">
        <f>'2 | Kennwerte'!$AM$39</f>
        <v>0</v>
      </c>
      <c r="D7" s="233">
        <f>'2 | Kennwerte'!$AM$39</f>
        <v>0</v>
      </c>
      <c r="E7" s="233">
        <f>'2 | Kennwerte'!$AM$39</f>
        <v>0</v>
      </c>
      <c r="F7" s="233">
        <f>'2 | Kennwerte'!$AM$39</f>
        <v>0</v>
      </c>
      <c r="G7" s="233">
        <f>'2 | Kennwerte'!$AM$39</f>
        <v>0</v>
      </c>
      <c r="H7" s="233">
        <f>'2 | Kennwerte'!$AM$39</f>
        <v>0</v>
      </c>
      <c r="I7" s="233">
        <f>'2 | Kennwerte'!$AM$39</f>
        <v>0</v>
      </c>
      <c r="J7" s="233">
        <f>'2 | Kennwerte'!$AM$39</f>
        <v>0</v>
      </c>
      <c r="K7" s="233">
        <f>'2 | Kennwerte'!$AM$39</f>
        <v>0</v>
      </c>
      <c r="L7" s="233">
        <f>'2 | Kennwerte'!$AM$39</f>
        <v>0</v>
      </c>
      <c r="M7" s="233">
        <f>'2 | Kennwerte'!$AM$39</f>
        <v>0</v>
      </c>
      <c r="N7" s="233">
        <f>'2 | Kennwerte'!$AM$39</f>
        <v>0</v>
      </c>
      <c r="O7" s="233">
        <f>'2 | Kennwerte'!$AM$39</f>
        <v>0</v>
      </c>
      <c r="P7" s="233">
        <f>'2 | Kennwerte'!$AM$39</f>
        <v>0</v>
      </c>
      <c r="Q7" s="233">
        <f>'2 | Kennwerte'!$AM$39</f>
        <v>0</v>
      </c>
      <c r="R7" s="233">
        <f>'2 | Kennwerte'!$AM$39</f>
        <v>0</v>
      </c>
      <c r="S7" s="233">
        <f>'2 | Kennwerte'!$AM$39</f>
        <v>0</v>
      </c>
      <c r="T7" s="233">
        <f>'2 | Kennwerte'!$AM$39</f>
        <v>0</v>
      </c>
      <c r="U7" s="233">
        <f>'2 | Kennwerte'!$AM$39</f>
        <v>0</v>
      </c>
      <c r="V7" s="233">
        <f>'2 | Kennwerte'!$AM$39</f>
        <v>0</v>
      </c>
      <c r="W7" s="233">
        <f>'2 | Kennwerte'!$AM$39</f>
        <v>0</v>
      </c>
      <c r="X7" s="233">
        <f>'2 | Kennwerte'!$AM$39</f>
        <v>0</v>
      </c>
      <c r="Y7" s="233">
        <f>'2 | Kennwerte'!$AM$39</f>
        <v>0</v>
      </c>
      <c r="Z7" s="233">
        <f>'2 | Kennwerte'!$AM$39</f>
        <v>0</v>
      </c>
      <c r="AA7" s="233">
        <f>'2 | Kennwerte'!$AM$39</f>
        <v>0</v>
      </c>
      <c r="AB7" s="233">
        <f>'2 | Kennwerte'!$AM$39</f>
        <v>0</v>
      </c>
      <c r="AC7" s="233">
        <f>'2 | Kennwerte'!$AM$39</f>
        <v>0</v>
      </c>
      <c r="AD7" s="233">
        <f>'2 | Kennwerte'!$AM$39</f>
        <v>0</v>
      </c>
      <c r="AE7" s="233">
        <f>'2 | Kennwerte'!$AM$39</f>
        <v>0</v>
      </c>
      <c r="AF7" s="233">
        <f>'2 | Kennwerte'!$AM$39</f>
        <v>0</v>
      </c>
    </row>
    <row r="8" spans="1:32" x14ac:dyDescent="0.25">
      <c r="A8" s="232" t="s">
        <v>419</v>
      </c>
      <c r="B8" s="233">
        <f>'2 | Kennwerte'!$AO$39</f>
        <v>0</v>
      </c>
      <c r="C8" s="233">
        <f>'2 | Kennwerte'!$AO$39</f>
        <v>0</v>
      </c>
      <c r="D8" s="233">
        <f>'2 | Kennwerte'!$AO$39</f>
        <v>0</v>
      </c>
      <c r="E8" s="233">
        <f>'2 | Kennwerte'!$AO$39</f>
        <v>0</v>
      </c>
      <c r="F8" s="233">
        <f>'2 | Kennwerte'!$AO$39</f>
        <v>0</v>
      </c>
      <c r="G8" s="233">
        <f>'2 | Kennwerte'!$AO$39</f>
        <v>0</v>
      </c>
      <c r="H8" s="233">
        <f>'2 | Kennwerte'!$AO$39</f>
        <v>0</v>
      </c>
      <c r="I8" s="233">
        <f>'2 | Kennwerte'!$AO$39</f>
        <v>0</v>
      </c>
      <c r="J8" s="233">
        <f>'2 | Kennwerte'!$AO$39</f>
        <v>0</v>
      </c>
      <c r="K8" s="233">
        <f>'2 | Kennwerte'!$AO$39</f>
        <v>0</v>
      </c>
      <c r="L8" s="233">
        <f>'2 | Kennwerte'!$AO$39</f>
        <v>0</v>
      </c>
      <c r="M8" s="233">
        <f>'2 | Kennwerte'!$AO$39</f>
        <v>0</v>
      </c>
      <c r="N8" s="233">
        <f>'2 | Kennwerte'!$AO$39</f>
        <v>0</v>
      </c>
      <c r="O8" s="233">
        <f>'2 | Kennwerte'!$AO$39</f>
        <v>0</v>
      </c>
      <c r="P8" s="233">
        <f>'2 | Kennwerte'!$AO$39</f>
        <v>0</v>
      </c>
      <c r="Q8" s="233">
        <f>'2 | Kennwerte'!$AO$39</f>
        <v>0</v>
      </c>
      <c r="R8" s="233">
        <f>'2 | Kennwerte'!$AO$39</f>
        <v>0</v>
      </c>
      <c r="S8" s="233">
        <f>'2 | Kennwerte'!$AO$39</f>
        <v>0</v>
      </c>
      <c r="T8" s="233">
        <f>'2 | Kennwerte'!$AO$39</f>
        <v>0</v>
      </c>
      <c r="U8" s="233">
        <f>'2 | Kennwerte'!$AO$39</f>
        <v>0</v>
      </c>
      <c r="V8" s="233">
        <f>'2 | Kennwerte'!$AO$39</f>
        <v>0</v>
      </c>
      <c r="W8" s="233">
        <f>'2 | Kennwerte'!$AO$39</f>
        <v>0</v>
      </c>
      <c r="X8" s="233">
        <f>'2 | Kennwerte'!$AO$39</f>
        <v>0</v>
      </c>
      <c r="Y8" s="233">
        <f>'2 | Kennwerte'!$AO$39</f>
        <v>0</v>
      </c>
      <c r="Z8" s="233">
        <f>'2 | Kennwerte'!$AO$39</f>
        <v>0</v>
      </c>
      <c r="AA8" s="233">
        <f>'2 | Kennwerte'!$AO$39</f>
        <v>0</v>
      </c>
      <c r="AB8" s="233">
        <f>'2 | Kennwerte'!$AO$39</f>
        <v>0</v>
      </c>
      <c r="AC8" s="233">
        <f>'2 | Kennwerte'!$AO$39</f>
        <v>0</v>
      </c>
      <c r="AD8" s="233">
        <f>'2 | Kennwerte'!$AO$39</f>
        <v>0</v>
      </c>
      <c r="AE8" s="233">
        <f>'2 | Kennwerte'!$AO$39</f>
        <v>0</v>
      </c>
      <c r="AF8" s="233">
        <f>'2 | Kennwerte'!$AO$39</f>
        <v>0</v>
      </c>
    </row>
    <row r="9" spans="1:32" x14ac:dyDescent="0.25">
      <c r="A9" s="232" t="s">
        <v>420</v>
      </c>
      <c r="B9" s="233" t="e">
        <f>'2 | Kennwerte'!$AN$39</f>
        <v>#DIV/0!</v>
      </c>
      <c r="C9" s="233" t="e">
        <f>'2 | Kennwerte'!$AN$39</f>
        <v>#DIV/0!</v>
      </c>
      <c r="D9" s="233" t="e">
        <f>'2 | Kennwerte'!$AN$39</f>
        <v>#DIV/0!</v>
      </c>
      <c r="E9" s="233" t="e">
        <f>'2 | Kennwerte'!$AN$39</f>
        <v>#DIV/0!</v>
      </c>
      <c r="F9" s="233" t="e">
        <f>'2 | Kennwerte'!$AN$39</f>
        <v>#DIV/0!</v>
      </c>
      <c r="G9" s="233" t="e">
        <f>'2 | Kennwerte'!$AN$39</f>
        <v>#DIV/0!</v>
      </c>
      <c r="H9" s="233" t="e">
        <f>'2 | Kennwerte'!$AN$39</f>
        <v>#DIV/0!</v>
      </c>
      <c r="I9" s="233" t="e">
        <f>'2 | Kennwerte'!$AN$39</f>
        <v>#DIV/0!</v>
      </c>
      <c r="J9" s="233" t="e">
        <f>'2 | Kennwerte'!$AN$39</f>
        <v>#DIV/0!</v>
      </c>
      <c r="K9" s="233" t="e">
        <f>'2 | Kennwerte'!$AN$39</f>
        <v>#DIV/0!</v>
      </c>
      <c r="L9" s="233" t="e">
        <f>'2 | Kennwerte'!$AN$39</f>
        <v>#DIV/0!</v>
      </c>
      <c r="M9" s="233" t="e">
        <f>'2 | Kennwerte'!$AN$39</f>
        <v>#DIV/0!</v>
      </c>
      <c r="N9" s="233" t="e">
        <f>'2 | Kennwerte'!$AN$39</f>
        <v>#DIV/0!</v>
      </c>
      <c r="O9" s="233" t="e">
        <f>'2 | Kennwerte'!$AN$39</f>
        <v>#DIV/0!</v>
      </c>
      <c r="P9" s="233" t="e">
        <f>'2 | Kennwerte'!$AN$39</f>
        <v>#DIV/0!</v>
      </c>
      <c r="Q9" s="233" t="e">
        <f>'2 | Kennwerte'!$AN$39</f>
        <v>#DIV/0!</v>
      </c>
      <c r="R9" s="233" t="e">
        <f>'2 | Kennwerte'!$AN$39</f>
        <v>#DIV/0!</v>
      </c>
      <c r="S9" s="233" t="e">
        <f>'2 | Kennwerte'!$AN$39</f>
        <v>#DIV/0!</v>
      </c>
      <c r="T9" s="233" t="e">
        <f>'2 | Kennwerte'!$AN$39</f>
        <v>#DIV/0!</v>
      </c>
      <c r="U9" s="233" t="e">
        <f>'2 | Kennwerte'!$AN$39</f>
        <v>#DIV/0!</v>
      </c>
      <c r="V9" s="233" t="e">
        <f>'2 | Kennwerte'!$AN$39</f>
        <v>#DIV/0!</v>
      </c>
      <c r="W9" s="233" t="e">
        <f>'2 | Kennwerte'!$AN$39</f>
        <v>#DIV/0!</v>
      </c>
      <c r="X9" s="233" t="e">
        <f>'2 | Kennwerte'!$AN$39</f>
        <v>#DIV/0!</v>
      </c>
      <c r="Y9" s="233" t="e">
        <f>'2 | Kennwerte'!$AN$39</f>
        <v>#DIV/0!</v>
      </c>
      <c r="Z9" s="233" t="e">
        <f>'2 | Kennwerte'!$AN$39</f>
        <v>#DIV/0!</v>
      </c>
      <c r="AA9" s="233" t="e">
        <f>'2 | Kennwerte'!$AN$39</f>
        <v>#DIV/0!</v>
      </c>
      <c r="AB9" s="233" t="e">
        <f>'2 | Kennwerte'!$AN$39</f>
        <v>#DIV/0!</v>
      </c>
      <c r="AC9" s="233" t="e">
        <f>'2 | Kennwerte'!$AN$39</f>
        <v>#DIV/0!</v>
      </c>
      <c r="AD9" s="233" t="e">
        <f>'2 | Kennwerte'!$AN$39</f>
        <v>#DIV/0!</v>
      </c>
      <c r="AE9" s="233" t="e">
        <f>'2 | Kennwerte'!$AN$39</f>
        <v>#DIV/0!</v>
      </c>
      <c r="AF9" s="233" t="e">
        <f>'2 | Kennwerte'!$AN$39</f>
        <v>#DIV/0!</v>
      </c>
    </row>
    <row r="10" spans="1:32" x14ac:dyDescent="0.25">
      <c r="A10" s="232" t="s">
        <v>421</v>
      </c>
      <c r="B10" s="234" t="e">
        <f>ROUND((B9-B7)/(B8-B7),2)</f>
        <v>#DIV/0!</v>
      </c>
      <c r="C10" s="234" t="e">
        <f>ROUND((C9-C7)/(C8-C7),2)</f>
        <v>#DIV/0!</v>
      </c>
      <c r="D10" s="234" t="e">
        <f t="shared" ref="D10:AF10" si="1">ROUND((D9-D7)/(D8-D7),2)</f>
        <v>#DIV/0!</v>
      </c>
      <c r="E10" s="234" t="e">
        <f t="shared" si="1"/>
        <v>#DIV/0!</v>
      </c>
      <c r="F10" s="234" t="e">
        <f t="shared" si="1"/>
        <v>#DIV/0!</v>
      </c>
      <c r="G10" s="234" t="e">
        <f t="shared" si="1"/>
        <v>#DIV/0!</v>
      </c>
      <c r="H10" s="234" t="e">
        <f t="shared" si="1"/>
        <v>#DIV/0!</v>
      </c>
      <c r="I10" s="234" t="e">
        <f t="shared" si="1"/>
        <v>#DIV/0!</v>
      </c>
      <c r="J10" s="234" t="e">
        <f t="shared" si="1"/>
        <v>#DIV/0!</v>
      </c>
      <c r="K10" s="234" t="e">
        <f t="shared" si="1"/>
        <v>#DIV/0!</v>
      </c>
      <c r="L10" s="234" t="e">
        <f t="shared" si="1"/>
        <v>#DIV/0!</v>
      </c>
      <c r="M10" s="234" t="e">
        <f t="shared" si="1"/>
        <v>#DIV/0!</v>
      </c>
      <c r="N10" s="234" t="e">
        <f t="shared" si="1"/>
        <v>#DIV/0!</v>
      </c>
      <c r="O10" s="234" t="e">
        <f t="shared" si="1"/>
        <v>#DIV/0!</v>
      </c>
      <c r="P10" s="234" t="e">
        <f t="shared" si="1"/>
        <v>#DIV/0!</v>
      </c>
      <c r="Q10" s="234" t="e">
        <f t="shared" si="1"/>
        <v>#DIV/0!</v>
      </c>
      <c r="R10" s="234" t="e">
        <f t="shared" si="1"/>
        <v>#DIV/0!</v>
      </c>
      <c r="S10" s="234" t="e">
        <f t="shared" si="1"/>
        <v>#DIV/0!</v>
      </c>
      <c r="T10" s="234" t="e">
        <f t="shared" si="1"/>
        <v>#DIV/0!</v>
      </c>
      <c r="U10" s="234" t="e">
        <f t="shared" si="1"/>
        <v>#DIV/0!</v>
      </c>
      <c r="V10" s="234" t="e">
        <f t="shared" si="1"/>
        <v>#DIV/0!</v>
      </c>
      <c r="W10" s="234" t="e">
        <f t="shared" si="1"/>
        <v>#DIV/0!</v>
      </c>
      <c r="X10" s="234" t="e">
        <f t="shared" si="1"/>
        <v>#DIV/0!</v>
      </c>
      <c r="Y10" s="234" t="e">
        <f t="shared" si="1"/>
        <v>#DIV/0!</v>
      </c>
      <c r="Z10" s="234" t="e">
        <f t="shared" si="1"/>
        <v>#DIV/0!</v>
      </c>
      <c r="AA10" s="234" t="e">
        <f t="shared" si="1"/>
        <v>#DIV/0!</v>
      </c>
      <c r="AB10" s="234" t="e">
        <f t="shared" si="1"/>
        <v>#DIV/0!</v>
      </c>
      <c r="AC10" s="234" t="e">
        <f t="shared" si="1"/>
        <v>#DIV/0!</v>
      </c>
      <c r="AD10" s="234" t="e">
        <f t="shared" si="1"/>
        <v>#DIV/0!</v>
      </c>
      <c r="AE10" s="234" t="e">
        <f t="shared" si="1"/>
        <v>#DIV/0!</v>
      </c>
      <c r="AF10" s="234" t="e">
        <f t="shared" si="1"/>
        <v>#DIV/0!</v>
      </c>
    </row>
    <row r="11" spans="1:32" x14ac:dyDescent="0.25">
      <c r="A11" s="232" t="s">
        <v>422</v>
      </c>
      <c r="B11" s="234" t="e">
        <f>ROUND((B6-B7)/(B8-B7),2)</f>
        <v>#VALUE!</v>
      </c>
      <c r="C11" s="234" t="e">
        <f>ROUND((C6-C7)/(C8-C7),2)</f>
        <v>#VALUE!</v>
      </c>
      <c r="D11" s="234" t="e">
        <f t="shared" ref="D11:AF11" si="2">ROUND((D6-D7)/(D8-D7),2)</f>
        <v>#VALUE!</v>
      </c>
      <c r="E11" s="234" t="e">
        <f t="shared" si="2"/>
        <v>#VALUE!</v>
      </c>
      <c r="F11" s="234" t="e">
        <f t="shared" si="2"/>
        <v>#VALUE!</v>
      </c>
      <c r="G11" s="234" t="e">
        <f>ROUND((G6-G7)/(G8-G7),2)</f>
        <v>#VALUE!</v>
      </c>
      <c r="H11" s="234" t="e">
        <f t="shared" si="2"/>
        <v>#VALUE!</v>
      </c>
      <c r="I11" s="234" t="e">
        <f t="shared" si="2"/>
        <v>#VALUE!</v>
      </c>
      <c r="J11" s="234" t="e">
        <f t="shared" si="2"/>
        <v>#VALUE!</v>
      </c>
      <c r="K11" s="234" t="e">
        <f t="shared" si="2"/>
        <v>#VALUE!</v>
      </c>
      <c r="L11" s="234" t="e">
        <f t="shared" si="2"/>
        <v>#VALUE!</v>
      </c>
      <c r="M11" s="234" t="e">
        <f t="shared" si="2"/>
        <v>#VALUE!</v>
      </c>
      <c r="N11" s="234" t="e">
        <f t="shared" si="2"/>
        <v>#VALUE!</v>
      </c>
      <c r="O11" s="234" t="e">
        <f t="shared" si="2"/>
        <v>#VALUE!</v>
      </c>
      <c r="P11" s="234" t="e">
        <f t="shared" si="2"/>
        <v>#VALUE!</v>
      </c>
      <c r="Q11" s="234" t="e">
        <f t="shared" si="2"/>
        <v>#VALUE!</v>
      </c>
      <c r="R11" s="234" t="e">
        <f t="shared" si="2"/>
        <v>#VALUE!</v>
      </c>
      <c r="S11" s="234" t="e">
        <f t="shared" si="2"/>
        <v>#VALUE!</v>
      </c>
      <c r="T11" s="234" t="e">
        <f t="shared" si="2"/>
        <v>#VALUE!</v>
      </c>
      <c r="U11" s="234" t="e">
        <f t="shared" si="2"/>
        <v>#VALUE!</v>
      </c>
      <c r="V11" s="234" t="e">
        <f t="shared" si="2"/>
        <v>#VALUE!</v>
      </c>
      <c r="W11" s="234" t="e">
        <f t="shared" si="2"/>
        <v>#VALUE!</v>
      </c>
      <c r="X11" s="234" t="e">
        <f t="shared" si="2"/>
        <v>#VALUE!</v>
      </c>
      <c r="Y11" s="234" t="e">
        <f t="shared" si="2"/>
        <v>#VALUE!</v>
      </c>
      <c r="Z11" s="234" t="e">
        <f t="shared" si="2"/>
        <v>#VALUE!</v>
      </c>
      <c r="AA11" s="234" t="e">
        <f t="shared" si="2"/>
        <v>#VALUE!</v>
      </c>
      <c r="AB11" s="234" t="e">
        <f t="shared" si="2"/>
        <v>#VALUE!</v>
      </c>
      <c r="AC11" s="234" t="e">
        <f t="shared" si="2"/>
        <v>#VALUE!</v>
      </c>
      <c r="AD11" s="234" t="e">
        <f t="shared" si="2"/>
        <v>#VALUE!</v>
      </c>
      <c r="AE11" s="234" t="e">
        <f t="shared" si="2"/>
        <v>#VALUE!</v>
      </c>
      <c r="AF11" s="234" t="e">
        <f t="shared" si="2"/>
        <v>#VALUE!</v>
      </c>
    </row>
    <row r="12" spans="1:32" x14ac:dyDescent="0.25">
      <c r="A12" s="394" t="s">
        <v>423</v>
      </c>
      <c r="B12" s="234">
        <v>0</v>
      </c>
      <c r="C12" s="234">
        <v>0</v>
      </c>
      <c r="D12" s="234">
        <v>0</v>
      </c>
      <c r="E12" s="234">
        <v>0</v>
      </c>
      <c r="F12" s="234">
        <v>0</v>
      </c>
      <c r="G12" s="234">
        <v>0</v>
      </c>
      <c r="H12" s="234">
        <v>0</v>
      </c>
      <c r="I12" s="234">
        <v>0</v>
      </c>
      <c r="J12" s="234">
        <v>0</v>
      </c>
      <c r="K12" s="234">
        <v>0</v>
      </c>
      <c r="L12" s="234">
        <v>0</v>
      </c>
      <c r="M12" s="234">
        <v>0</v>
      </c>
      <c r="N12" s="234">
        <v>0</v>
      </c>
      <c r="O12" s="234">
        <v>0</v>
      </c>
      <c r="P12" s="234">
        <v>0</v>
      </c>
      <c r="Q12" s="234">
        <v>0</v>
      </c>
      <c r="R12" s="234">
        <v>0</v>
      </c>
      <c r="S12" s="234">
        <v>0</v>
      </c>
      <c r="T12" s="234">
        <v>0</v>
      </c>
      <c r="U12" s="234">
        <v>0</v>
      </c>
      <c r="V12" s="234">
        <v>0</v>
      </c>
      <c r="W12" s="234">
        <v>0</v>
      </c>
      <c r="X12" s="234">
        <v>0</v>
      </c>
      <c r="Y12" s="234">
        <v>0</v>
      </c>
      <c r="Z12" s="234">
        <v>0</v>
      </c>
      <c r="AA12" s="234">
        <v>0</v>
      </c>
      <c r="AB12" s="234">
        <v>0</v>
      </c>
      <c r="AC12" s="234">
        <v>0</v>
      </c>
      <c r="AD12" s="234">
        <v>0</v>
      </c>
      <c r="AE12" s="234">
        <v>0</v>
      </c>
      <c r="AF12" s="234">
        <v>0</v>
      </c>
    </row>
    <row r="13" spans="1:32" x14ac:dyDescent="0.25">
      <c r="A13" s="394"/>
      <c r="B13" s="234" t="e">
        <f>B11</f>
        <v>#VALUE!</v>
      </c>
      <c r="C13" s="234" t="e">
        <f>C11</f>
        <v>#VALUE!</v>
      </c>
      <c r="D13" s="234" t="e">
        <f t="shared" ref="D13:AF13" si="3">D11</f>
        <v>#VALUE!</v>
      </c>
      <c r="E13" s="234" t="e">
        <f t="shared" si="3"/>
        <v>#VALUE!</v>
      </c>
      <c r="F13" s="234" t="e">
        <f t="shared" si="3"/>
        <v>#VALUE!</v>
      </c>
      <c r="G13" s="234" t="e">
        <f>G11</f>
        <v>#VALUE!</v>
      </c>
      <c r="H13" s="234" t="e">
        <f t="shared" si="3"/>
        <v>#VALUE!</v>
      </c>
      <c r="I13" s="234" t="e">
        <f t="shared" si="3"/>
        <v>#VALUE!</v>
      </c>
      <c r="J13" s="234" t="e">
        <f t="shared" si="3"/>
        <v>#VALUE!</v>
      </c>
      <c r="K13" s="234" t="e">
        <f t="shared" si="3"/>
        <v>#VALUE!</v>
      </c>
      <c r="L13" s="234" t="e">
        <f t="shared" si="3"/>
        <v>#VALUE!</v>
      </c>
      <c r="M13" s="234" t="e">
        <f t="shared" si="3"/>
        <v>#VALUE!</v>
      </c>
      <c r="N13" s="234" t="e">
        <f t="shared" si="3"/>
        <v>#VALUE!</v>
      </c>
      <c r="O13" s="234" t="e">
        <f t="shared" si="3"/>
        <v>#VALUE!</v>
      </c>
      <c r="P13" s="234" t="e">
        <f t="shared" si="3"/>
        <v>#VALUE!</v>
      </c>
      <c r="Q13" s="234" t="e">
        <f t="shared" si="3"/>
        <v>#VALUE!</v>
      </c>
      <c r="R13" s="234" t="e">
        <f t="shared" si="3"/>
        <v>#VALUE!</v>
      </c>
      <c r="S13" s="234" t="e">
        <f t="shared" si="3"/>
        <v>#VALUE!</v>
      </c>
      <c r="T13" s="234" t="e">
        <f t="shared" si="3"/>
        <v>#VALUE!</v>
      </c>
      <c r="U13" s="234" t="e">
        <f t="shared" si="3"/>
        <v>#VALUE!</v>
      </c>
      <c r="V13" s="234" t="e">
        <f t="shared" si="3"/>
        <v>#VALUE!</v>
      </c>
      <c r="W13" s="234" t="e">
        <f t="shared" si="3"/>
        <v>#VALUE!</v>
      </c>
      <c r="X13" s="234" t="e">
        <f t="shared" si="3"/>
        <v>#VALUE!</v>
      </c>
      <c r="Y13" s="234" t="e">
        <f t="shared" si="3"/>
        <v>#VALUE!</v>
      </c>
      <c r="Z13" s="234" t="e">
        <f t="shared" si="3"/>
        <v>#VALUE!</v>
      </c>
      <c r="AA13" s="234" t="e">
        <f t="shared" si="3"/>
        <v>#VALUE!</v>
      </c>
      <c r="AB13" s="234" t="e">
        <f t="shared" si="3"/>
        <v>#VALUE!</v>
      </c>
      <c r="AC13" s="234" t="e">
        <f t="shared" si="3"/>
        <v>#VALUE!</v>
      </c>
      <c r="AD13" s="234" t="e">
        <f t="shared" si="3"/>
        <v>#VALUE!</v>
      </c>
      <c r="AE13" s="234" t="e">
        <f t="shared" si="3"/>
        <v>#VALUE!</v>
      </c>
      <c r="AF13" s="234" t="e">
        <f t="shared" si="3"/>
        <v>#VALUE!</v>
      </c>
    </row>
    <row r="14" spans="1:32" x14ac:dyDescent="0.25">
      <c r="A14" s="393" t="s">
        <v>423</v>
      </c>
      <c r="B14" s="235">
        <v>1</v>
      </c>
      <c r="C14" s="235">
        <v>1</v>
      </c>
      <c r="D14" s="235">
        <v>1</v>
      </c>
      <c r="E14" s="235">
        <v>1</v>
      </c>
      <c r="F14" s="235">
        <v>1</v>
      </c>
      <c r="G14" s="235">
        <v>1</v>
      </c>
      <c r="H14" s="235">
        <v>1</v>
      </c>
      <c r="I14" s="235">
        <v>1</v>
      </c>
      <c r="J14" s="235">
        <v>1</v>
      </c>
      <c r="K14" s="235">
        <v>1</v>
      </c>
      <c r="L14" s="235">
        <v>1</v>
      </c>
      <c r="M14" s="235">
        <v>1</v>
      </c>
      <c r="N14" s="235">
        <v>1</v>
      </c>
      <c r="O14" s="235">
        <v>1</v>
      </c>
      <c r="P14" s="235">
        <v>1</v>
      </c>
      <c r="Q14" s="235">
        <v>1</v>
      </c>
      <c r="R14" s="235">
        <v>1</v>
      </c>
      <c r="S14" s="235">
        <v>1</v>
      </c>
      <c r="T14" s="235">
        <v>1</v>
      </c>
      <c r="U14" s="235">
        <v>1</v>
      </c>
      <c r="V14" s="235">
        <v>1</v>
      </c>
      <c r="W14" s="235">
        <v>1</v>
      </c>
      <c r="X14" s="235">
        <v>1</v>
      </c>
      <c r="Y14" s="235">
        <v>1</v>
      </c>
      <c r="Z14" s="235">
        <v>1</v>
      </c>
      <c r="AA14" s="235">
        <v>1</v>
      </c>
      <c r="AB14" s="235">
        <v>1</v>
      </c>
      <c r="AC14" s="235">
        <v>1</v>
      </c>
      <c r="AD14" s="235">
        <v>1</v>
      </c>
      <c r="AE14" s="235">
        <v>1</v>
      </c>
      <c r="AF14" s="235">
        <v>1</v>
      </c>
    </row>
    <row r="15" spans="1:32" x14ac:dyDescent="0.25">
      <c r="A15" s="393"/>
      <c r="B15" s="235">
        <v>1</v>
      </c>
      <c r="C15" s="235">
        <v>1</v>
      </c>
      <c r="D15" s="235">
        <v>1</v>
      </c>
      <c r="E15" s="235">
        <v>1</v>
      </c>
      <c r="F15" s="235">
        <v>1</v>
      </c>
      <c r="G15" s="235">
        <v>1</v>
      </c>
      <c r="H15" s="235">
        <v>1</v>
      </c>
      <c r="I15" s="235">
        <v>1</v>
      </c>
      <c r="J15" s="235">
        <v>1</v>
      </c>
      <c r="K15" s="235">
        <v>1</v>
      </c>
      <c r="L15" s="235">
        <v>1</v>
      </c>
      <c r="M15" s="235">
        <v>1</v>
      </c>
      <c r="N15" s="235">
        <v>1</v>
      </c>
      <c r="O15" s="235">
        <v>1</v>
      </c>
      <c r="P15" s="235">
        <v>1</v>
      </c>
      <c r="Q15" s="235">
        <v>1</v>
      </c>
      <c r="R15" s="235">
        <v>1</v>
      </c>
      <c r="S15" s="235">
        <v>1</v>
      </c>
      <c r="T15" s="235">
        <v>1</v>
      </c>
      <c r="U15" s="235">
        <v>1</v>
      </c>
      <c r="V15" s="235">
        <v>1</v>
      </c>
      <c r="W15" s="235">
        <v>1</v>
      </c>
      <c r="X15" s="235">
        <v>1</v>
      </c>
      <c r="Y15" s="235">
        <v>1</v>
      </c>
      <c r="Z15" s="235">
        <v>1</v>
      </c>
      <c r="AA15" s="235">
        <v>1</v>
      </c>
      <c r="AB15" s="235">
        <v>1</v>
      </c>
      <c r="AC15" s="235">
        <v>1</v>
      </c>
      <c r="AD15" s="235">
        <v>1</v>
      </c>
      <c r="AE15" s="235">
        <v>1</v>
      </c>
      <c r="AF15" s="235">
        <v>1</v>
      </c>
    </row>
    <row r="16" spans="1:32" x14ac:dyDescent="0.25">
      <c r="A16" s="394" t="s">
        <v>424</v>
      </c>
      <c r="B16" s="234" t="e">
        <f t="shared" ref="B16:AF16" si="4">B13</f>
        <v>#VALUE!</v>
      </c>
      <c r="C16" s="234" t="e">
        <f t="shared" si="4"/>
        <v>#VALUE!</v>
      </c>
      <c r="D16" s="234" t="e">
        <f t="shared" si="4"/>
        <v>#VALUE!</v>
      </c>
      <c r="E16" s="234" t="e">
        <f t="shared" si="4"/>
        <v>#VALUE!</v>
      </c>
      <c r="F16" s="234" t="e">
        <f t="shared" si="4"/>
        <v>#VALUE!</v>
      </c>
      <c r="G16" s="235" t="e">
        <f t="shared" si="4"/>
        <v>#VALUE!</v>
      </c>
      <c r="H16" s="235" t="e">
        <f t="shared" si="4"/>
        <v>#VALUE!</v>
      </c>
      <c r="I16" s="235" t="e">
        <f t="shared" si="4"/>
        <v>#VALUE!</v>
      </c>
      <c r="J16" s="235" t="e">
        <f t="shared" si="4"/>
        <v>#VALUE!</v>
      </c>
      <c r="K16" s="235" t="e">
        <f t="shared" si="4"/>
        <v>#VALUE!</v>
      </c>
      <c r="L16" s="235" t="e">
        <f t="shared" si="4"/>
        <v>#VALUE!</v>
      </c>
      <c r="M16" s="235" t="e">
        <f t="shared" si="4"/>
        <v>#VALUE!</v>
      </c>
      <c r="N16" s="235" t="e">
        <f t="shared" si="4"/>
        <v>#VALUE!</v>
      </c>
      <c r="O16" s="235" t="e">
        <f t="shared" si="4"/>
        <v>#VALUE!</v>
      </c>
      <c r="P16" s="235" t="e">
        <f t="shared" si="4"/>
        <v>#VALUE!</v>
      </c>
      <c r="Q16" s="235" t="e">
        <f t="shared" si="4"/>
        <v>#VALUE!</v>
      </c>
      <c r="R16" s="235" t="e">
        <f t="shared" si="4"/>
        <v>#VALUE!</v>
      </c>
      <c r="S16" s="235" t="e">
        <f t="shared" si="4"/>
        <v>#VALUE!</v>
      </c>
      <c r="T16" s="235" t="e">
        <f t="shared" si="4"/>
        <v>#VALUE!</v>
      </c>
      <c r="U16" s="235" t="e">
        <f t="shared" si="4"/>
        <v>#VALUE!</v>
      </c>
      <c r="V16" s="235" t="e">
        <f t="shared" si="4"/>
        <v>#VALUE!</v>
      </c>
      <c r="W16" s="235" t="e">
        <f t="shared" si="4"/>
        <v>#VALUE!</v>
      </c>
      <c r="X16" s="235" t="e">
        <f t="shared" si="4"/>
        <v>#VALUE!</v>
      </c>
      <c r="Y16" s="235" t="e">
        <f t="shared" si="4"/>
        <v>#VALUE!</v>
      </c>
      <c r="Z16" s="235" t="e">
        <f t="shared" si="4"/>
        <v>#VALUE!</v>
      </c>
      <c r="AA16" s="235" t="e">
        <f t="shared" si="4"/>
        <v>#VALUE!</v>
      </c>
      <c r="AB16" s="235" t="e">
        <f t="shared" si="4"/>
        <v>#VALUE!</v>
      </c>
      <c r="AC16" s="235" t="e">
        <f t="shared" si="4"/>
        <v>#VALUE!</v>
      </c>
      <c r="AD16" s="235" t="e">
        <f t="shared" si="4"/>
        <v>#VALUE!</v>
      </c>
      <c r="AE16" s="235" t="e">
        <f t="shared" si="4"/>
        <v>#VALUE!</v>
      </c>
      <c r="AF16" s="235" t="e">
        <f t="shared" si="4"/>
        <v>#VALUE!</v>
      </c>
    </row>
    <row r="17" spans="1:32" x14ac:dyDescent="0.25">
      <c r="A17" s="394"/>
      <c r="B17" s="234">
        <v>1</v>
      </c>
      <c r="C17" s="234">
        <v>1</v>
      </c>
      <c r="D17" s="234">
        <v>1</v>
      </c>
      <c r="E17" s="234">
        <v>1</v>
      </c>
      <c r="F17" s="234">
        <v>1</v>
      </c>
      <c r="G17" s="234">
        <v>1</v>
      </c>
      <c r="H17" s="234">
        <v>1</v>
      </c>
      <c r="I17" s="234">
        <v>1</v>
      </c>
      <c r="J17" s="234">
        <v>1</v>
      </c>
      <c r="K17" s="234">
        <v>1</v>
      </c>
      <c r="L17" s="234">
        <v>1</v>
      </c>
      <c r="M17" s="234">
        <v>1</v>
      </c>
      <c r="N17" s="234">
        <v>1</v>
      </c>
      <c r="O17" s="234">
        <v>1</v>
      </c>
      <c r="P17" s="234">
        <v>1</v>
      </c>
      <c r="Q17" s="234">
        <v>1</v>
      </c>
      <c r="R17" s="234">
        <v>1</v>
      </c>
      <c r="S17" s="234">
        <v>1</v>
      </c>
      <c r="T17" s="234">
        <v>1</v>
      </c>
      <c r="U17" s="234">
        <v>1</v>
      </c>
      <c r="V17" s="234">
        <v>1</v>
      </c>
      <c r="W17" s="234">
        <v>1</v>
      </c>
      <c r="X17" s="234">
        <v>1</v>
      </c>
      <c r="Y17" s="234">
        <v>1</v>
      </c>
      <c r="Z17" s="234">
        <v>1</v>
      </c>
      <c r="AA17" s="234">
        <v>1</v>
      </c>
      <c r="AB17" s="234">
        <v>1</v>
      </c>
      <c r="AC17" s="234">
        <v>1</v>
      </c>
      <c r="AD17" s="234">
        <v>1</v>
      </c>
      <c r="AE17" s="234">
        <v>1</v>
      </c>
      <c r="AF17" s="234">
        <v>1</v>
      </c>
    </row>
    <row r="18" spans="1:32" x14ac:dyDescent="0.25">
      <c r="A18" s="393" t="s">
        <v>424</v>
      </c>
      <c r="B18" s="235">
        <v>1</v>
      </c>
      <c r="C18" s="235">
        <v>1</v>
      </c>
      <c r="D18" s="235">
        <v>1</v>
      </c>
      <c r="E18" s="235">
        <v>1</v>
      </c>
      <c r="F18" s="235">
        <v>1</v>
      </c>
      <c r="G18" s="235">
        <v>1</v>
      </c>
      <c r="H18" s="235">
        <v>1</v>
      </c>
      <c r="I18" s="235">
        <v>1</v>
      </c>
      <c r="J18" s="235">
        <v>1</v>
      </c>
      <c r="K18" s="235">
        <v>1</v>
      </c>
      <c r="L18" s="235">
        <v>1</v>
      </c>
      <c r="M18" s="235">
        <v>1</v>
      </c>
      <c r="N18" s="235">
        <v>1</v>
      </c>
      <c r="O18" s="235">
        <v>1</v>
      </c>
      <c r="P18" s="235">
        <v>1</v>
      </c>
      <c r="Q18" s="235">
        <v>1</v>
      </c>
      <c r="R18" s="235">
        <v>1</v>
      </c>
      <c r="S18" s="235">
        <v>1</v>
      </c>
      <c r="T18" s="235">
        <v>1</v>
      </c>
      <c r="U18" s="235">
        <v>1</v>
      </c>
      <c r="V18" s="235">
        <v>1</v>
      </c>
      <c r="W18" s="235">
        <v>1</v>
      </c>
      <c r="X18" s="235">
        <v>1</v>
      </c>
      <c r="Y18" s="235">
        <v>1</v>
      </c>
      <c r="Z18" s="235">
        <v>1</v>
      </c>
      <c r="AA18" s="235">
        <v>1</v>
      </c>
      <c r="AB18" s="235">
        <v>1</v>
      </c>
      <c r="AC18" s="235">
        <v>1</v>
      </c>
      <c r="AD18" s="235">
        <v>1</v>
      </c>
      <c r="AE18" s="235">
        <v>1</v>
      </c>
      <c r="AF18" s="235">
        <v>1</v>
      </c>
    </row>
    <row r="19" spans="1:32" x14ac:dyDescent="0.25">
      <c r="A19" s="393"/>
      <c r="B19" s="235">
        <v>1</v>
      </c>
      <c r="C19" s="235">
        <v>1</v>
      </c>
      <c r="D19" s="235">
        <v>1</v>
      </c>
      <c r="E19" s="235">
        <v>1</v>
      </c>
      <c r="F19" s="235">
        <v>1</v>
      </c>
      <c r="G19" s="235">
        <v>1</v>
      </c>
      <c r="H19" s="235">
        <v>1</v>
      </c>
      <c r="I19" s="235">
        <v>1</v>
      </c>
      <c r="J19" s="235">
        <v>1</v>
      </c>
      <c r="K19" s="235">
        <v>1</v>
      </c>
      <c r="L19" s="235">
        <v>1</v>
      </c>
      <c r="M19" s="235">
        <v>1</v>
      </c>
      <c r="N19" s="235">
        <v>1</v>
      </c>
      <c r="O19" s="235">
        <v>1</v>
      </c>
      <c r="P19" s="235">
        <v>1</v>
      </c>
      <c r="Q19" s="235">
        <v>1</v>
      </c>
      <c r="R19" s="235">
        <v>1</v>
      </c>
      <c r="S19" s="235">
        <v>1</v>
      </c>
      <c r="T19" s="235">
        <v>1</v>
      </c>
      <c r="U19" s="235">
        <v>1</v>
      </c>
      <c r="V19" s="235">
        <v>1</v>
      </c>
      <c r="W19" s="235">
        <v>1</v>
      </c>
      <c r="X19" s="235">
        <v>1</v>
      </c>
      <c r="Y19" s="235">
        <v>1</v>
      </c>
      <c r="Z19" s="235">
        <v>1</v>
      </c>
      <c r="AA19" s="235">
        <v>1</v>
      </c>
      <c r="AB19" s="235">
        <v>1</v>
      </c>
      <c r="AC19" s="235">
        <v>1</v>
      </c>
      <c r="AD19" s="235">
        <v>1</v>
      </c>
      <c r="AE19" s="235">
        <v>1</v>
      </c>
      <c r="AF19" s="235">
        <v>1</v>
      </c>
    </row>
    <row r="20" spans="1:32" x14ac:dyDescent="0.25">
      <c r="A20" s="394" t="s">
        <v>425</v>
      </c>
      <c r="B20" s="234" t="e">
        <f>B10</f>
        <v>#DIV/0!</v>
      </c>
      <c r="C20" s="234" t="e">
        <f>C10</f>
        <v>#DIV/0!</v>
      </c>
      <c r="D20" s="234" t="e">
        <f t="shared" ref="D20:AF20" si="5">D10</f>
        <v>#DIV/0!</v>
      </c>
      <c r="E20" s="234" t="e">
        <f t="shared" si="5"/>
        <v>#DIV/0!</v>
      </c>
      <c r="F20" s="234" t="e">
        <f t="shared" si="5"/>
        <v>#DIV/0!</v>
      </c>
      <c r="G20" s="234" t="e">
        <f t="shared" si="5"/>
        <v>#DIV/0!</v>
      </c>
      <c r="H20" s="234" t="e">
        <f t="shared" si="5"/>
        <v>#DIV/0!</v>
      </c>
      <c r="I20" s="234" t="e">
        <f t="shared" si="5"/>
        <v>#DIV/0!</v>
      </c>
      <c r="J20" s="234" t="e">
        <f t="shared" si="5"/>
        <v>#DIV/0!</v>
      </c>
      <c r="K20" s="234" t="e">
        <f t="shared" si="5"/>
        <v>#DIV/0!</v>
      </c>
      <c r="L20" s="234" t="e">
        <f t="shared" si="5"/>
        <v>#DIV/0!</v>
      </c>
      <c r="M20" s="234" t="e">
        <f t="shared" si="5"/>
        <v>#DIV/0!</v>
      </c>
      <c r="N20" s="234" t="e">
        <f t="shared" si="5"/>
        <v>#DIV/0!</v>
      </c>
      <c r="O20" s="234" t="e">
        <f t="shared" si="5"/>
        <v>#DIV/0!</v>
      </c>
      <c r="P20" s="234" t="e">
        <f t="shared" si="5"/>
        <v>#DIV/0!</v>
      </c>
      <c r="Q20" s="234" t="e">
        <f t="shared" si="5"/>
        <v>#DIV/0!</v>
      </c>
      <c r="R20" s="234" t="e">
        <f t="shared" si="5"/>
        <v>#DIV/0!</v>
      </c>
      <c r="S20" s="234" t="e">
        <f t="shared" si="5"/>
        <v>#DIV/0!</v>
      </c>
      <c r="T20" s="234" t="e">
        <f t="shared" si="5"/>
        <v>#DIV/0!</v>
      </c>
      <c r="U20" s="234" t="e">
        <f t="shared" si="5"/>
        <v>#DIV/0!</v>
      </c>
      <c r="V20" s="234" t="e">
        <f t="shared" si="5"/>
        <v>#DIV/0!</v>
      </c>
      <c r="W20" s="234" t="e">
        <f t="shared" si="5"/>
        <v>#DIV/0!</v>
      </c>
      <c r="X20" s="234" t="e">
        <f t="shared" si="5"/>
        <v>#DIV/0!</v>
      </c>
      <c r="Y20" s="234" t="e">
        <f t="shared" si="5"/>
        <v>#DIV/0!</v>
      </c>
      <c r="Z20" s="234" t="e">
        <f t="shared" si="5"/>
        <v>#DIV/0!</v>
      </c>
      <c r="AA20" s="234" t="e">
        <f t="shared" si="5"/>
        <v>#DIV/0!</v>
      </c>
      <c r="AB20" s="234" t="e">
        <f t="shared" si="5"/>
        <v>#DIV/0!</v>
      </c>
      <c r="AC20" s="234" t="e">
        <f t="shared" si="5"/>
        <v>#DIV/0!</v>
      </c>
      <c r="AD20" s="234" t="e">
        <f t="shared" si="5"/>
        <v>#DIV/0!</v>
      </c>
      <c r="AE20" s="234" t="e">
        <f t="shared" si="5"/>
        <v>#DIV/0!</v>
      </c>
      <c r="AF20" s="234" t="e">
        <f t="shared" si="5"/>
        <v>#DIV/0!</v>
      </c>
    </row>
    <row r="21" spans="1:32" x14ac:dyDescent="0.25">
      <c r="A21" s="394"/>
      <c r="B21" s="234" t="e">
        <f>B20</f>
        <v>#DIV/0!</v>
      </c>
      <c r="C21" s="234" t="e">
        <f>C20</f>
        <v>#DIV/0!</v>
      </c>
      <c r="D21" s="234" t="e">
        <f t="shared" ref="D21:AF21" si="6">D20</f>
        <v>#DIV/0!</v>
      </c>
      <c r="E21" s="234" t="e">
        <f t="shared" si="6"/>
        <v>#DIV/0!</v>
      </c>
      <c r="F21" s="234" t="e">
        <f t="shared" si="6"/>
        <v>#DIV/0!</v>
      </c>
      <c r="G21" s="234" t="e">
        <f t="shared" si="6"/>
        <v>#DIV/0!</v>
      </c>
      <c r="H21" s="234" t="e">
        <f t="shared" si="6"/>
        <v>#DIV/0!</v>
      </c>
      <c r="I21" s="234" t="e">
        <f t="shared" si="6"/>
        <v>#DIV/0!</v>
      </c>
      <c r="J21" s="234" t="e">
        <f t="shared" si="6"/>
        <v>#DIV/0!</v>
      </c>
      <c r="K21" s="234" t="e">
        <f t="shared" si="6"/>
        <v>#DIV/0!</v>
      </c>
      <c r="L21" s="234" t="e">
        <f t="shared" si="6"/>
        <v>#DIV/0!</v>
      </c>
      <c r="M21" s="234" t="e">
        <f t="shared" si="6"/>
        <v>#DIV/0!</v>
      </c>
      <c r="N21" s="234" t="e">
        <f t="shared" si="6"/>
        <v>#DIV/0!</v>
      </c>
      <c r="O21" s="234" t="e">
        <f t="shared" si="6"/>
        <v>#DIV/0!</v>
      </c>
      <c r="P21" s="234" t="e">
        <f t="shared" si="6"/>
        <v>#DIV/0!</v>
      </c>
      <c r="Q21" s="234" t="e">
        <f t="shared" si="6"/>
        <v>#DIV/0!</v>
      </c>
      <c r="R21" s="234" t="e">
        <f t="shared" si="6"/>
        <v>#DIV/0!</v>
      </c>
      <c r="S21" s="234" t="e">
        <f t="shared" si="6"/>
        <v>#DIV/0!</v>
      </c>
      <c r="T21" s="234" t="e">
        <f t="shared" si="6"/>
        <v>#DIV/0!</v>
      </c>
      <c r="U21" s="234" t="e">
        <f t="shared" si="6"/>
        <v>#DIV/0!</v>
      </c>
      <c r="V21" s="234" t="e">
        <f t="shared" si="6"/>
        <v>#DIV/0!</v>
      </c>
      <c r="W21" s="234" t="e">
        <f t="shared" si="6"/>
        <v>#DIV/0!</v>
      </c>
      <c r="X21" s="234" t="e">
        <f t="shared" si="6"/>
        <v>#DIV/0!</v>
      </c>
      <c r="Y21" s="234" t="e">
        <f t="shared" si="6"/>
        <v>#DIV/0!</v>
      </c>
      <c r="Z21" s="234" t="e">
        <f t="shared" si="6"/>
        <v>#DIV/0!</v>
      </c>
      <c r="AA21" s="234" t="e">
        <f t="shared" si="6"/>
        <v>#DIV/0!</v>
      </c>
      <c r="AB21" s="234" t="e">
        <f t="shared" si="6"/>
        <v>#DIV/0!</v>
      </c>
      <c r="AC21" s="234" t="e">
        <f t="shared" si="6"/>
        <v>#DIV/0!</v>
      </c>
      <c r="AD21" s="234" t="e">
        <f t="shared" si="6"/>
        <v>#DIV/0!</v>
      </c>
      <c r="AE21" s="234" t="e">
        <f t="shared" si="6"/>
        <v>#DIV/0!</v>
      </c>
      <c r="AF21" s="234" t="e">
        <f t="shared" si="6"/>
        <v>#DIV/0!</v>
      </c>
    </row>
    <row r="22" spans="1:32" x14ac:dyDescent="0.25">
      <c r="A22" s="393" t="s">
        <v>425</v>
      </c>
      <c r="B22" s="235">
        <v>0.45</v>
      </c>
      <c r="C22" s="235">
        <v>0.45</v>
      </c>
      <c r="D22" s="235">
        <v>0.45</v>
      </c>
      <c r="E22" s="235">
        <v>0.45</v>
      </c>
      <c r="F22" s="235">
        <v>0.45</v>
      </c>
      <c r="G22" s="235">
        <v>0.45</v>
      </c>
      <c r="H22" s="235">
        <v>0.45</v>
      </c>
      <c r="I22" s="235">
        <v>0.45</v>
      </c>
      <c r="J22" s="235">
        <v>0.45</v>
      </c>
      <c r="K22" s="235">
        <v>0.45</v>
      </c>
      <c r="L22" s="235">
        <v>0.45</v>
      </c>
      <c r="M22" s="235">
        <v>0.45</v>
      </c>
      <c r="N22" s="235">
        <v>0.45</v>
      </c>
      <c r="O22" s="235">
        <v>0.45</v>
      </c>
      <c r="P22" s="235">
        <v>0.45</v>
      </c>
      <c r="Q22" s="235">
        <v>0.45</v>
      </c>
      <c r="R22" s="235">
        <v>0.45</v>
      </c>
      <c r="S22" s="235">
        <v>0.45</v>
      </c>
      <c r="T22" s="235">
        <v>0.45</v>
      </c>
      <c r="U22" s="235">
        <v>0.45</v>
      </c>
      <c r="V22" s="235">
        <v>0.45</v>
      </c>
      <c r="W22" s="235">
        <v>0.45</v>
      </c>
      <c r="X22" s="235">
        <v>0.45</v>
      </c>
      <c r="Y22" s="235">
        <v>0.45</v>
      </c>
      <c r="Z22" s="235">
        <v>0.45</v>
      </c>
      <c r="AA22" s="235">
        <v>0.45</v>
      </c>
      <c r="AB22" s="235">
        <v>0.45</v>
      </c>
      <c r="AC22" s="235">
        <v>0.45</v>
      </c>
      <c r="AD22" s="235">
        <v>0.45</v>
      </c>
      <c r="AE22" s="235">
        <v>0.45</v>
      </c>
      <c r="AF22" s="235">
        <v>0.45</v>
      </c>
    </row>
    <row r="23" spans="1:32" x14ac:dyDescent="0.25">
      <c r="A23" s="393"/>
      <c r="B23" s="235">
        <v>1.55</v>
      </c>
      <c r="C23" s="235">
        <v>1.55</v>
      </c>
      <c r="D23" s="235">
        <v>1.55</v>
      </c>
      <c r="E23" s="235">
        <v>1.55</v>
      </c>
      <c r="F23" s="235">
        <v>1.55</v>
      </c>
      <c r="G23" s="235">
        <v>1.55</v>
      </c>
      <c r="H23" s="235">
        <v>1.55</v>
      </c>
      <c r="I23" s="235">
        <v>1.55</v>
      </c>
      <c r="J23" s="235">
        <v>1.55</v>
      </c>
      <c r="K23" s="235">
        <v>1.55</v>
      </c>
      <c r="L23" s="235">
        <v>1.55</v>
      </c>
      <c r="M23" s="235">
        <v>1.55</v>
      </c>
      <c r="N23" s="235">
        <v>1.55</v>
      </c>
      <c r="O23" s="235">
        <v>1.55</v>
      </c>
      <c r="P23" s="235">
        <v>1.55</v>
      </c>
      <c r="Q23" s="235">
        <v>1.55</v>
      </c>
      <c r="R23" s="235">
        <v>1.55</v>
      </c>
      <c r="S23" s="235">
        <v>1.55</v>
      </c>
      <c r="T23" s="235">
        <v>1.55</v>
      </c>
      <c r="U23" s="235">
        <v>1.55</v>
      </c>
      <c r="V23" s="235">
        <v>1.55</v>
      </c>
      <c r="W23" s="235">
        <v>1.55</v>
      </c>
      <c r="X23" s="235">
        <v>1.55</v>
      </c>
      <c r="Y23" s="235">
        <v>1.55</v>
      </c>
      <c r="Z23" s="235">
        <v>1.55</v>
      </c>
      <c r="AA23" s="235">
        <v>1.55</v>
      </c>
      <c r="AB23" s="235">
        <v>1.55</v>
      </c>
      <c r="AC23" s="235">
        <v>1.55</v>
      </c>
      <c r="AD23" s="235">
        <v>1.55</v>
      </c>
      <c r="AE23" s="235">
        <v>1.55</v>
      </c>
      <c r="AF23" s="235">
        <v>1.55</v>
      </c>
    </row>
    <row r="24" spans="1:32" x14ac:dyDescent="0.25">
      <c r="A24" s="394" t="s">
        <v>426</v>
      </c>
      <c r="B24" s="234">
        <f>B12</f>
        <v>0</v>
      </c>
      <c r="C24" s="234">
        <f>C12</f>
        <v>0</v>
      </c>
      <c r="D24" s="234">
        <f t="shared" ref="D24:AF24" si="7">D12</f>
        <v>0</v>
      </c>
      <c r="E24" s="234">
        <f t="shared" si="7"/>
        <v>0</v>
      </c>
      <c r="F24" s="234">
        <f t="shared" si="7"/>
        <v>0</v>
      </c>
      <c r="G24" s="234">
        <f t="shared" si="7"/>
        <v>0</v>
      </c>
      <c r="H24" s="234">
        <f t="shared" si="7"/>
        <v>0</v>
      </c>
      <c r="I24" s="234">
        <f t="shared" si="7"/>
        <v>0</v>
      </c>
      <c r="J24" s="234">
        <f t="shared" si="7"/>
        <v>0</v>
      </c>
      <c r="K24" s="234">
        <f t="shared" si="7"/>
        <v>0</v>
      </c>
      <c r="L24" s="234">
        <f t="shared" si="7"/>
        <v>0</v>
      </c>
      <c r="M24" s="234">
        <f t="shared" si="7"/>
        <v>0</v>
      </c>
      <c r="N24" s="234">
        <f t="shared" si="7"/>
        <v>0</v>
      </c>
      <c r="O24" s="234">
        <f t="shared" si="7"/>
        <v>0</v>
      </c>
      <c r="P24" s="234">
        <f t="shared" si="7"/>
        <v>0</v>
      </c>
      <c r="Q24" s="234">
        <f t="shared" si="7"/>
        <v>0</v>
      </c>
      <c r="R24" s="234">
        <f t="shared" si="7"/>
        <v>0</v>
      </c>
      <c r="S24" s="234">
        <f t="shared" si="7"/>
        <v>0</v>
      </c>
      <c r="T24" s="234">
        <f t="shared" si="7"/>
        <v>0</v>
      </c>
      <c r="U24" s="234">
        <f t="shared" si="7"/>
        <v>0</v>
      </c>
      <c r="V24" s="234">
        <f t="shared" si="7"/>
        <v>0</v>
      </c>
      <c r="W24" s="234">
        <f t="shared" si="7"/>
        <v>0</v>
      </c>
      <c r="X24" s="234">
        <f t="shared" si="7"/>
        <v>0</v>
      </c>
      <c r="Y24" s="234">
        <f t="shared" si="7"/>
        <v>0</v>
      </c>
      <c r="Z24" s="234">
        <f t="shared" si="7"/>
        <v>0</v>
      </c>
      <c r="AA24" s="234">
        <f t="shared" si="7"/>
        <v>0</v>
      </c>
      <c r="AB24" s="234">
        <f t="shared" si="7"/>
        <v>0</v>
      </c>
      <c r="AC24" s="234">
        <f t="shared" si="7"/>
        <v>0</v>
      </c>
      <c r="AD24" s="234">
        <f t="shared" si="7"/>
        <v>0</v>
      </c>
      <c r="AE24" s="234">
        <f t="shared" si="7"/>
        <v>0</v>
      </c>
      <c r="AF24" s="234">
        <f t="shared" si="7"/>
        <v>0</v>
      </c>
    </row>
    <row r="25" spans="1:32" x14ac:dyDescent="0.25">
      <c r="A25" s="394"/>
      <c r="B25" s="234">
        <f>B24</f>
        <v>0</v>
      </c>
      <c r="C25" s="234">
        <f>C24</f>
        <v>0</v>
      </c>
      <c r="D25" s="234">
        <f t="shared" ref="D25:AF25" si="8">D24</f>
        <v>0</v>
      </c>
      <c r="E25" s="234">
        <f t="shared" si="8"/>
        <v>0</v>
      </c>
      <c r="F25" s="234">
        <f t="shared" si="8"/>
        <v>0</v>
      </c>
      <c r="G25" s="234">
        <f t="shared" si="8"/>
        <v>0</v>
      </c>
      <c r="H25" s="234">
        <f t="shared" si="8"/>
        <v>0</v>
      </c>
      <c r="I25" s="234">
        <f t="shared" si="8"/>
        <v>0</v>
      </c>
      <c r="J25" s="234">
        <f t="shared" si="8"/>
        <v>0</v>
      </c>
      <c r="K25" s="234">
        <f t="shared" si="8"/>
        <v>0</v>
      </c>
      <c r="L25" s="234">
        <f t="shared" si="8"/>
        <v>0</v>
      </c>
      <c r="M25" s="234">
        <f t="shared" si="8"/>
        <v>0</v>
      </c>
      <c r="N25" s="234">
        <f t="shared" si="8"/>
        <v>0</v>
      </c>
      <c r="O25" s="234">
        <f t="shared" si="8"/>
        <v>0</v>
      </c>
      <c r="P25" s="234">
        <f t="shared" si="8"/>
        <v>0</v>
      </c>
      <c r="Q25" s="234">
        <f t="shared" si="8"/>
        <v>0</v>
      </c>
      <c r="R25" s="234">
        <f t="shared" si="8"/>
        <v>0</v>
      </c>
      <c r="S25" s="234">
        <f t="shared" si="8"/>
        <v>0</v>
      </c>
      <c r="T25" s="234">
        <f t="shared" si="8"/>
        <v>0</v>
      </c>
      <c r="U25" s="234">
        <f t="shared" si="8"/>
        <v>0</v>
      </c>
      <c r="V25" s="234">
        <f t="shared" si="8"/>
        <v>0</v>
      </c>
      <c r="W25" s="234">
        <f t="shared" si="8"/>
        <v>0</v>
      </c>
      <c r="X25" s="234">
        <f t="shared" si="8"/>
        <v>0</v>
      </c>
      <c r="Y25" s="234">
        <f t="shared" si="8"/>
        <v>0</v>
      </c>
      <c r="Z25" s="234">
        <f t="shared" si="8"/>
        <v>0</v>
      </c>
      <c r="AA25" s="234">
        <f t="shared" si="8"/>
        <v>0</v>
      </c>
      <c r="AB25" s="234">
        <f t="shared" si="8"/>
        <v>0</v>
      </c>
      <c r="AC25" s="234">
        <f t="shared" si="8"/>
        <v>0</v>
      </c>
      <c r="AD25" s="234">
        <f t="shared" si="8"/>
        <v>0</v>
      </c>
      <c r="AE25" s="234">
        <f t="shared" si="8"/>
        <v>0</v>
      </c>
      <c r="AF25" s="234">
        <f t="shared" si="8"/>
        <v>0</v>
      </c>
    </row>
    <row r="26" spans="1:32" x14ac:dyDescent="0.25">
      <c r="A26" s="393" t="s">
        <v>426</v>
      </c>
      <c r="B26" s="235">
        <v>0.45</v>
      </c>
      <c r="C26" s="235">
        <v>0.45</v>
      </c>
      <c r="D26" s="235">
        <v>0.45</v>
      </c>
      <c r="E26" s="235">
        <v>0.45</v>
      </c>
      <c r="F26" s="235">
        <v>0.45</v>
      </c>
      <c r="G26" s="235">
        <v>0.45</v>
      </c>
      <c r="H26" s="235">
        <v>0.45</v>
      </c>
      <c r="I26" s="235">
        <v>0.45</v>
      </c>
      <c r="J26" s="235">
        <v>0.45</v>
      </c>
      <c r="K26" s="235">
        <v>0.45</v>
      </c>
      <c r="L26" s="235">
        <v>0.45</v>
      </c>
      <c r="M26" s="235">
        <v>0.45</v>
      </c>
      <c r="N26" s="235">
        <v>0.45</v>
      </c>
      <c r="O26" s="235">
        <v>0.45</v>
      </c>
      <c r="P26" s="235">
        <v>0.45</v>
      </c>
      <c r="Q26" s="235">
        <v>0.45</v>
      </c>
      <c r="R26" s="235">
        <v>0.45</v>
      </c>
      <c r="S26" s="235">
        <v>0.45</v>
      </c>
      <c r="T26" s="235">
        <v>0.45</v>
      </c>
      <c r="U26" s="235">
        <v>0.45</v>
      </c>
      <c r="V26" s="235">
        <v>0.45</v>
      </c>
      <c r="W26" s="235">
        <v>0.45</v>
      </c>
      <c r="X26" s="235">
        <v>0.45</v>
      </c>
      <c r="Y26" s="235">
        <v>0.45</v>
      </c>
      <c r="Z26" s="235">
        <v>0.45</v>
      </c>
      <c r="AA26" s="235">
        <v>0.45</v>
      </c>
      <c r="AB26" s="235">
        <v>0.45</v>
      </c>
      <c r="AC26" s="235">
        <v>0.45</v>
      </c>
      <c r="AD26" s="235">
        <v>0.45</v>
      </c>
      <c r="AE26" s="235">
        <v>0.45</v>
      </c>
      <c r="AF26" s="235">
        <v>0.45</v>
      </c>
    </row>
    <row r="27" spans="1:32" x14ac:dyDescent="0.25">
      <c r="A27" s="393"/>
      <c r="B27" s="235">
        <v>1.55</v>
      </c>
      <c r="C27" s="235">
        <v>1.55</v>
      </c>
      <c r="D27" s="235">
        <v>1.55</v>
      </c>
      <c r="E27" s="235">
        <v>1.55</v>
      </c>
      <c r="F27" s="235">
        <v>1.55</v>
      </c>
      <c r="G27" s="235">
        <v>1.55</v>
      </c>
      <c r="H27" s="235">
        <v>1.55</v>
      </c>
      <c r="I27" s="235">
        <v>1.55</v>
      </c>
      <c r="J27" s="235">
        <v>1.55</v>
      </c>
      <c r="K27" s="235">
        <v>1.55</v>
      </c>
      <c r="L27" s="235">
        <v>1.55</v>
      </c>
      <c r="M27" s="235">
        <v>1.55</v>
      </c>
      <c r="N27" s="235">
        <v>1.55</v>
      </c>
      <c r="O27" s="235">
        <v>1.55</v>
      </c>
      <c r="P27" s="235">
        <v>1.55</v>
      </c>
      <c r="Q27" s="235">
        <v>1.55</v>
      </c>
      <c r="R27" s="235">
        <v>1.55</v>
      </c>
      <c r="S27" s="235">
        <v>1.55</v>
      </c>
      <c r="T27" s="235">
        <v>1.55</v>
      </c>
      <c r="U27" s="235">
        <v>1.55</v>
      </c>
      <c r="V27" s="235">
        <v>1.55</v>
      </c>
      <c r="W27" s="235">
        <v>1.55</v>
      </c>
      <c r="X27" s="235">
        <v>1.55</v>
      </c>
      <c r="Y27" s="235">
        <v>1.55</v>
      </c>
      <c r="Z27" s="235">
        <v>1.55</v>
      </c>
      <c r="AA27" s="235">
        <v>1.55</v>
      </c>
      <c r="AB27" s="235">
        <v>1.55</v>
      </c>
      <c r="AC27" s="235">
        <v>1.55</v>
      </c>
      <c r="AD27" s="235">
        <v>1.55</v>
      </c>
      <c r="AE27" s="235">
        <v>1.55</v>
      </c>
      <c r="AF27" s="235">
        <v>1.55</v>
      </c>
    </row>
    <row r="28" spans="1:32" x14ac:dyDescent="0.25">
      <c r="A28" s="394" t="s">
        <v>427</v>
      </c>
      <c r="B28" s="234">
        <v>1</v>
      </c>
      <c r="C28" s="234">
        <v>1</v>
      </c>
      <c r="D28" s="234">
        <v>1</v>
      </c>
      <c r="E28" s="234">
        <v>1</v>
      </c>
      <c r="F28" s="234">
        <v>1</v>
      </c>
      <c r="G28" s="234">
        <v>1</v>
      </c>
      <c r="H28" s="234">
        <v>1</v>
      </c>
      <c r="I28" s="234">
        <v>1</v>
      </c>
      <c r="J28" s="234">
        <v>1</v>
      </c>
      <c r="K28" s="234">
        <v>1</v>
      </c>
      <c r="L28" s="234">
        <v>1</v>
      </c>
      <c r="M28" s="234">
        <v>1</v>
      </c>
      <c r="N28" s="234">
        <v>1</v>
      </c>
      <c r="O28" s="234">
        <v>1</v>
      </c>
      <c r="P28" s="234">
        <v>1</v>
      </c>
      <c r="Q28" s="234">
        <v>1</v>
      </c>
      <c r="R28" s="234">
        <v>1</v>
      </c>
      <c r="S28" s="234">
        <v>1</v>
      </c>
      <c r="T28" s="234">
        <v>1</v>
      </c>
      <c r="U28" s="234">
        <v>1</v>
      </c>
      <c r="V28" s="234">
        <v>1</v>
      </c>
      <c r="W28" s="234">
        <v>1</v>
      </c>
      <c r="X28" s="234">
        <v>1</v>
      </c>
      <c r="Y28" s="234">
        <v>1</v>
      </c>
      <c r="Z28" s="234">
        <v>1</v>
      </c>
      <c r="AA28" s="234">
        <v>1</v>
      </c>
      <c r="AB28" s="234">
        <v>1</v>
      </c>
      <c r="AC28" s="234">
        <v>1</v>
      </c>
      <c r="AD28" s="234">
        <v>1</v>
      </c>
      <c r="AE28" s="234">
        <v>1</v>
      </c>
      <c r="AF28" s="234">
        <v>1</v>
      </c>
    </row>
    <row r="29" spans="1:32" x14ac:dyDescent="0.25">
      <c r="A29" s="394"/>
      <c r="B29" s="234">
        <f>B28</f>
        <v>1</v>
      </c>
      <c r="C29" s="234">
        <f>C28</f>
        <v>1</v>
      </c>
      <c r="D29" s="234">
        <f t="shared" ref="D29:AF29" si="9">D28</f>
        <v>1</v>
      </c>
      <c r="E29" s="234">
        <f t="shared" si="9"/>
        <v>1</v>
      </c>
      <c r="F29" s="234">
        <f t="shared" si="9"/>
        <v>1</v>
      </c>
      <c r="G29" s="234">
        <f t="shared" si="9"/>
        <v>1</v>
      </c>
      <c r="H29" s="234">
        <f t="shared" si="9"/>
        <v>1</v>
      </c>
      <c r="I29" s="234">
        <f t="shared" si="9"/>
        <v>1</v>
      </c>
      <c r="J29" s="234">
        <f t="shared" si="9"/>
        <v>1</v>
      </c>
      <c r="K29" s="234">
        <f t="shared" si="9"/>
        <v>1</v>
      </c>
      <c r="L29" s="234">
        <f t="shared" si="9"/>
        <v>1</v>
      </c>
      <c r="M29" s="234">
        <f t="shared" si="9"/>
        <v>1</v>
      </c>
      <c r="N29" s="234">
        <f t="shared" si="9"/>
        <v>1</v>
      </c>
      <c r="O29" s="234">
        <f t="shared" si="9"/>
        <v>1</v>
      </c>
      <c r="P29" s="234">
        <f t="shared" si="9"/>
        <v>1</v>
      </c>
      <c r="Q29" s="234">
        <f t="shared" si="9"/>
        <v>1</v>
      </c>
      <c r="R29" s="234">
        <f t="shared" si="9"/>
        <v>1</v>
      </c>
      <c r="S29" s="234">
        <f t="shared" si="9"/>
        <v>1</v>
      </c>
      <c r="T29" s="234">
        <f t="shared" si="9"/>
        <v>1</v>
      </c>
      <c r="U29" s="234">
        <f t="shared" si="9"/>
        <v>1</v>
      </c>
      <c r="V29" s="234">
        <f t="shared" si="9"/>
        <v>1</v>
      </c>
      <c r="W29" s="234">
        <f t="shared" si="9"/>
        <v>1</v>
      </c>
      <c r="X29" s="234">
        <f t="shared" si="9"/>
        <v>1</v>
      </c>
      <c r="Y29" s="234">
        <f t="shared" si="9"/>
        <v>1</v>
      </c>
      <c r="Z29" s="234">
        <f t="shared" si="9"/>
        <v>1</v>
      </c>
      <c r="AA29" s="234">
        <f t="shared" si="9"/>
        <v>1</v>
      </c>
      <c r="AB29" s="234">
        <f t="shared" si="9"/>
        <v>1</v>
      </c>
      <c r="AC29" s="234">
        <f t="shared" si="9"/>
        <v>1</v>
      </c>
      <c r="AD29" s="234">
        <f t="shared" si="9"/>
        <v>1</v>
      </c>
      <c r="AE29" s="234">
        <f t="shared" si="9"/>
        <v>1</v>
      </c>
      <c r="AF29" s="234">
        <f t="shared" si="9"/>
        <v>1</v>
      </c>
    </row>
    <row r="30" spans="1:32" x14ac:dyDescent="0.25">
      <c r="A30" s="393" t="s">
        <v>427</v>
      </c>
      <c r="B30" s="235">
        <v>0.45</v>
      </c>
      <c r="C30" s="235">
        <v>0.45</v>
      </c>
      <c r="D30" s="235">
        <v>0.45</v>
      </c>
      <c r="E30" s="235">
        <v>0.45</v>
      </c>
      <c r="F30" s="235">
        <v>0.45</v>
      </c>
      <c r="G30" s="235">
        <v>0.45</v>
      </c>
      <c r="H30" s="235">
        <v>0.45</v>
      </c>
      <c r="I30" s="235">
        <v>0.45</v>
      </c>
      <c r="J30" s="235">
        <v>0.45</v>
      </c>
      <c r="K30" s="235">
        <v>0.45</v>
      </c>
      <c r="L30" s="235">
        <v>0.45</v>
      </c>
      <c r="M30" s="235">
        <v>0.45</v>
      </c>
      <c r="N30" s="235">
        <v>0.45</v>
      </c>
      <c r="O30" s="235">
        <v>0.45</v>
      </c>
      <c r="P30" s="235">
        <v>0.45</v>
      </c>
      <c r="Q30" s="235">
        <v>0.45</v>
      </c>
      <c r="R30" s="235">
        <v>0.45</v>
      </c>
      <c r="S30" s="235">
        <v>0.45</v>
      </c>
      <c r="T30" s="235">
        <v>0.45</v>
      </c>
      <c r="U30" s="235">
        <v>0.45</v>
      </c>
      <c r="V30" s="235">
        <v>0.45</v>
      </c>
      <c r="W30" s="235">
        <v>0.45</v>
      </c>
      <c r="X30" s="235">
        <v>0.45</v>
      </c>
      <c r="Y30" s="235">
        <v>0.45</v>
      </c>
      <c r="Z30" s="235">
        <v>0.45</v>
      </c>
      <c r="AA30" s="235">
        <v>0.45</v>
      </c>
      <c r="AB30" s="235">
        <v>0.45</v>
      </c>
      <c r="AC30" s="235">
        <v>0.45</v>
      </c>
      <c r="AD30" s="235">
        <v>0.45</v>
      </c>
      <c r="AE30" s="235">
        <v>0.45</v>
      </c>
      <c r="AF30" s="235">
        <v>0.45</v>
      </c>
    </row>
    <row r="31" spans="1:32" x14ac:dyDescent="0.25">
      <c r="A31" s="393"/>
      <c r="B31" s="235">
        <v>1.55</v>
      </c>
      <c r="C31" s="235">
        <v>1.55</v>
      </c>
      <c r="D31" s="235">
        <v>1.55</v>
      </c>
      <c r="E31" s="235">
        <v>1.55</v>
      </c>
      <c r="F31" s="235">
        <v>1.55</v>
      </c>
      <c r="G31" s="235">
        <v>1.55</v>
      </c>
      <c r="H31" s="235">
        <v>1.55</v>
      </c>
      <c r="I31" s="235">
        <v>1.55</v>
      </c>
      <c r="J31" s="235">
        <v>1.55</v>
      </c>
      <c r="K31" s="235">
        <v>1.55</v>
      </c>
      <c r="L31" s="235">
        <v>1.55</v>
      </c>
      <c r="M31" s="235">
        <v>1.55</v>
      </c>
      <c r="N31" s="235">
        <v>1.55</v>
      </c>
      <c r="O31" s="235">
        <v>1.55</v>
      </c>
      <c r="P31" s="235">
        <v>1.55</v>
      </c>
      <c r="Q31" s="235">
        <v>1.55</v>
      </c>
      <c r="R31" s="235">
        <v>1.55</v>
      </c>
      <c r="S31" s="235">
        <v>1.55</v>
      </c>
      <c r="T31" s="235">
        <v>1.55</v>
      </c>
      <c r="U31" s="235">
        <v>1.55</v>
      </c>
      <c r="V31" s="235">
        <v>1.55</v>
      </c>
      <c r="W31" s="235">
        <v>1.55</v>
      </c>
      <c r="X31" s="235">
        <v>1.55</v>
      </c>
      <c r="Y31" s="235">
        <v>1.55</v>
      </c>
      <c r="Z31" s="235">
        <v>1.55</v>
      </c>
      <c r="AA31" s="235">
        <v>1.55</v>
      </c>
      <c r="AB31" s="235">
        <v>1.55</v>
      </c>
      <c r="AC31" s="235">
        <v>1.55</v>
      </c>
      <c r="AD31" s="235">
        <v>1.55</v>
      </c>
      <c r="AE31" s="235">
        <v>1.55</v>
      </c>
      <c r="AF31" s="235">
        <v>1.55</v>
      </c>
    </row>
    <row r="32" spans="1:32" x14ac:dyDescent="0.25">
      <c r="A32" s="232" t="s">
        <v>428</v>
      </c>
      <c r="B32" s="233" t="e">
        <f>B9</f>
        <v>#DIV/0!</v>
      </c>
      <c r="C32" s="233" t="e">
        <f>C9</f>
        <v>#DIV/0!</v>
      </c>
      <c r="D32" s="233" t="e">
        <f t="shared" ref="D32:AF32" si="10">D9</f>
        <v>#DIV/0!</v>
      </c>
      <c r="E32" s="233" t="e">
        <f t="shared" si="10"/>
        <v>#DIV/0!</v>
      </c>
      <c r="F32" s="233" t="e">
        <f t="shared" si="10"/>
        <v>#DIV/0!</v>
      </c>
      <c r="G32" s="233" t="e">
        <f t="shared" si="10"/>
        <v>#DIV/0!</v>
      </c>
      <c r="H32" s="233" t="e">
        <f t="shared" si="10"/>
        <v>#DIV/0!</v>
      </c>
      <c r="I32" s="233" t="e">
        <f t="shared" si="10"/>
        <v>#DIV/0!</v>
      </c>
      <c r="J32" s="233" t="e">
        <f t="shared" si="10"/>
        <v>#DIV/0!</v>
      </c>
      <c r="K32" s="233" t="e">
        <f t="shared" si="10"/>
        <v>#DIV/0!</v>
      </c>
      <c r="L32" s="233" t="e">
        <f t="shared" si="10"/>
        <v>#DIV/0!</v>
      </c>
      <c r="M32" s="233" t="e">
        <f t="shared" si="10"/>
        <v>#DIV/0!</v>
      </c>
      <c r="N32" s="233" t="e">
        <f t="shared" si="10"/>
        <v>#DIV/0!</v>
      </c>
      <c r="O32" s="233" t="e">
        <f t="shared" si="10"/>
        <v>#DIV/0!</v>
      </c>
      <c r="P32" s="233" t="e">
        <f t="shared" si="10"/>
        <v>#DIV/0!</v>
      </c>
      <c r="Q32" s="233" t="e">
        <f t="shared" si="10"/>
        <v>#DIV/0!</v>
      </c>
      <c r="R32" s="233" t="e">
        <f t="shared" si="10"/>
        <v>#DIV/0!</v>
      </c>
      <c r="S32" s="233" t="e">
        <f t="shared" si="10"/>
        <v>#DIV/0!</v>
      </c>
      <c r="T32" s="233" t="e">
        <f t="shared" si="10"/>
        <v>#DIV/0!</v>
      </c>
      <c r="U32" s="233" t="e">
        <f t="shared" si="10"/>
        <v>#DIV/0!</v>
      </c>
      <c r="V32" s="233" t="e">
        <f t="shared" si="10"/>
        <v>#DIV/0!</v>
      </c>
      <c r="W32" s="233" t="e">
        <f t="shared" si="10"/>
        <v>#DIV/0!</v>
      </c>
      <c r="X32" s="233" t="e">
        <f t="shared" si="10"/>
        <v>#DIV/0!</v>
      </c>
      <c r="Y32" s="233" t="e">
        <f t="shared" si="10"/>
        <v>#DIV/0!</v>
      </c>
      <c r="Z32" s="233" t="e">
        <f t="shared" si="10"/>
        <v>#DIV/0!</v>
      </c>
      <c r="AA32" s="233" t="e">
        <f t="shared" si="10"/>
        <v>#DIV/0!</v>
      </c>
      <c r="AB32" s="233" t="e">
        <f t="shared" si="10"/>
        <v>#DIV/0!</v>
      </c>
      <c r="AC32" s="233" t="e">
        <f t="shared" si="10"/>
        <v>#DIV/0!</v>
      </c>
      <c r="AD32" s="233" t="e">
        <f t="shared" si="10"/>
        <v>#DIV/0!</v>
      </c>
      <c r="AE32" s="233" t="e">
        <f t="shared" si="10"/>
        <v>#DIV/0!</v>
      </c>
      <c r="AF32" s="233" t="e">
        <f t="shared" si="10"/>
        <v>#DIV/0!</v>
      </c>
    </row>
    <row r="33" spans="1:32" x14ac:dyDescent="0.25">
      <c r="A33" s="232" t="s">
        <v>429</v>
      </c>
      <c r="B33" s="236" t="e">
        <f>CONCATENATE(IF(B6&lt;B9,"-","+")," ",IF(B6&lt;B9,TEXT(B9-B6,"0%"),TEXT(B6-B9,"0%")))</f>
        <v>#DIV/0!</v>
      </c>
      <c r="C33" s="236" t="e">
        <f>CONCATENATE(IF(C6&lt;C9,"-","+")," ",IF(C6&lt;C9,TEXT(C9-C6,"0%"),TEXT(C6-C9,"0%")))</f>
        <v>#DIV/0!</v>
      </c>
      <c r="D33" s="236" t="e">
        <f t="shared" ref="D33:AF33" si="11">CONCATENATE(IF(D6&lt;D9,"-","+")," ",IF(D6&lt;D9,TEXT(D9-D6,"0%"),TEXT(D6-D9,"0%")))</f>
        <v>#DIV/0!</v>
      </c>
      <c r="E33" s="236" t="e">
        <f t="shared" si="11"/>
        <v>#DIV/0!</v>
      </c>
      <c r="F33" s="236" t="e">
        <f t="shared" si="11"/>
        <v>#DIV/0!</v>
      </c>
      <c r="G33" s="236" t="e">
        <f t="shared" si="11"/>
        <v>#DIV/0!</v>
      </c>
      <c r="H33" s="236" t="e">
        <f t="shared" si="11"/>
        <v>#DIV/0!</v>
      </c>
      <c r="I33" s="236" t="e">
        <f t="shared" si="11"/>
        <v>#DIV/0!</v>
      </c>
      <c r="J33" s="236" t="e">
        <f t="shared" si="11"/>
        <v>#DIV/0!</v>
      </c>
      <c r="K33" s="236" t="e">
        <f t="shared" si="11"/>
        <v>#DIV/0!</v>
      </c>
      <c r="L33" s="236" t="e">
        <f t="shared" si="11"/>
        <v>#DIV/0!</v>
      </c>
      <c r="M33" s="236" t="e">
        <f t="shared" si="11"/>
        <v>#DIV/0!</v>
      </c>
      <c r="N33" s="236" t="e">
        <f t="shared" si="11"/>
        <v>#DIV/0!</v>
      </c>
      <c r="O33" s="236" t="e">
        <f t="shared" si="11"/>
        <v>#DIV/0!</v>
      </c>
      <c r="P33" s="236" t="e">
        <f t="shared" si="11"/>
        <v>#DIV/0!</v>
      </c>
      <c r="Q33" s="236" t="e">
        <f t="shared" si="11"/>
        <v>#DIV/0!</v>
      </c>
      <c r="R33" s="236" t="e">
        <f t="shared" si="11"/>
        <v>#DIV/0!</v>
      </c>
      <c r="S33" s="236" t="e">
        <f t="shared" si="11"/>
        <v>#DIV/0!</v>
      </c>
      <c r="T33" s="236" t="e">
        <f t="shared" si="11"/>
        <v>#DIV/0!</v>
      </c>
      <c r="U33" s="236" t="e">
        <f t="shared" si="11"/>
        <v>#DIV/0!</v>
      </c>
      <c r="V33" s="236" t="e">
        <f t="shared" si="11"/>
        <v>#DIV/0!</v>
      </c>
      <c r="W33" s="236" t="e">
        <f t="shared" si="11"/>
        <v>#DIV/0!</v>
      </c>
      <c r="X33" s="236" t="e">
        <f t="shared" si="11"/>
        <v>#DIV/0!</v>
      </c>
      <c r="Y33" s="236" t="e">
        <f t="shared" si="11"/>
        <v>#DIV/0!</v>
      </c>
      <c r="Z33" s="236" t="e">
        <f t="shared" si="11"/>
        <v>#DIV/0!</v>
      </c>
      <c r="AA33" s="236" t="e">
        <f t="shared" si="11"/>
        <v>#DIV/0!</v>
      </c>
      <c r="AB33" s="236" t="e">
        <f t="shared" si="11"/>
        <v>#DIV/0!</v>
      </c>
      <c r="AC33" s="236" t="e">
        <f t="shared" si="11"/>
        <v>#DIV/0!</v>
      </c>
      <c r="AD33" s="236" t="e">
        <f t="shared" si="11"/>
        <v>#DIV/0!</v>
      </c>
      <c r="AE33" s="236" t="e">
        <f t="shared" si="11"/>
        <v>#DIV/0!</v>
      </c>
      <c r="AF33" s="236" t="e">
        <f t="shared" si="11"/>
        <v>#DIV/0!</v>
      </c>
    </row>
    <row r="34" spans="1:32" x14ac:dyDescent="0.25">
      <c r="A34" s="237" t="s">
        <v>430</v>
      </c>
      <c r="B34" s="238"/>
      <c r="C34" s="238" t="e">
        <f>CONCATENATE(RANK(C6,$C$6:$AF$6,1)," ","/"," ",'1 | Grundeinstellungen'!$G$5)</f>
        <v>#VALUE!</v>
      </c>
      <c r="D34" s="238" t="e">
        <f>CONCATENATE(RANK(D6,$C$6:$AF$6,1)," ","/"," ",'1 | Grundeinstellungen'!$G$5)</f>
        <v>#VALUE!</v>
      </c>
      <c r="E34" s="238" t="e">
        <f>CONCATENATE(RANK(E6,$C$6:$AF$6,1)," ","/"," ",'1 | Grundeinstellungen'!$G$5)</f>
        <v>#VALUE!</v>
      </c>
      <c r="F34" s="238" t="e">
        <f>CONCATENATE(RANK(F6,$C$6:$AF$6,1)," ","/"," ",'1 | Grundeinstellungen'!$G$5)</f>
        <v>#VALUE!</v>
      </c>
      <c r="G34" s="238" t="e">
        <f>CONCATENATE(RANK(G6,$C$6:$AF$6,1)," ","/"," ",'1 | Grundeinstellungen'!$G$5)</f>
        <v>#VALUE!</v>
      </c>
      <c r="H34" s="238" t="e">
        <f>CONCATENATE(RANK(H6,$C$6:$AF$6,1)," ","/"," ",'1 | Grundeinstellungen'!$G$5)</f>
        <v>#VALUE!</v>
      </c>
      <c r="I34" s="238" t="e">
        <f>CONCATENATE(RANK(I6,$C$6:$AF$6,1)," ","/"," ",'1 | Grundeinstellungen'!$G$5)</f>
        <v>#VALUE!</v>
      </c>
      <c r="J34" s="238" t="e">
        <f>CONCATENATE(RANK(J6,$C$6:$AF$6,1)," ","/"," ",'1 | Grundeinstellungen'!$G$5)</f>
        <v>#VALUE!</v>
      </c>
      <c r="K34" s="238" t="e">
        <f>CONCATENATE(RANK(K6,$C$6:$AF$6,1)," ","/"," ",'1 | Grundeinstellungen'!$G$5)</f>
        <v>#VALUE!</v>
      </c>
      <c r="L34" s="238" t="e">
        <f>CONCATENATE(RANK(L6,$C$6:$AF$6,1)," ","/"," ",'1 | Grundeinstellungen'!$G$5)</f>
        <v>#VALUE!</v>
      </c>
      <c r="M34" s="238" t="e">
        <f>CONCATENATE(RANK(M6,$C$6:$AF$6,1)," ","/"," ",'1 | Grundeinstellungen'!$G$5)</f>
        <v>#VALUE!</v>
      </c>
      <c r="N34" s="238" t="e">
        <f>CONCATENATE(RANK(N6,$C$6:$AF$6,1)," ","/"," ",'1 | Grundeinstellungen'!$G$5)</f>
        <v>#VALUE!</v>
      </c>
      <c r="O34" s="238" t="e">
        <f>CONCATENATE(RANK(O6,$C$6:$AF$6,1)," ","/"," ",'1 | Grundeinstellungen'!$G$5)</f>
        <v>#VALUE!</v>
      </c>
      <c r="P34" s="238" t="e">
        <f>CONCATENATE(RANK(P6,$C$6:$AF$6,0)," ","/"," ",'1 | Grundeinstellungen'!$G$5)</f>
        <v>#VALUE!</v>
      </c>
      <c r="Q34" s="238" t="e">
        <f>CONCATENATE(RANK(Q6,$C$6:$AF$6,0)," ","/"," ",'1 | Grundeinstellungen'!$G$5)</f>
        <v>#VALUE!</v>
      </c>
      <c r="R34" s="238" t="e">
        <f>CONCATENATE(RANK(R6,$C$6:$AF$6,0)," ","/"," ",'1 | Grundeinstellungen'!$G$5)</f>
        <v>#VALUE!</v>
      </c>
      <c r="S34" s="238" t="e">
        <f>CONCATENATE(RANK(S6,$C$6:$AF$6,0)," ","/"," ",'1 | Grundeinstellungen'!$G$5)</f>
        <v>#VALUE!</v>
      </c>
      <c r="T34" s="238" t="e">
        <f>CONCATENATE(RANK(T6,$C$6:$AF$6,0)," ","/"," ",'1 | Grundeinstellungen'!$G$5)</f>
        <v>#VALUE!</v>
      </c>
      <c r="U34" s="238" t="e">
        <f>CONCATENATE(RANK(U6,$C$6:$AF$6,0)," ","/"," ",'1 | Grundeinstellungen'!$G$5)</f>
        <v>#VALUE!</v>
      </c>
      <c r="V34" s="238" t="e">
        <f>CONCATENATE(RANK(V6,$C$6:$AF$6,0)," ","/"," ",'1 | Grundeinstellungen'!$G$5)</f>
        <v>#VALUE!</v>
      </c>
      <c r="W34" s="238" t="e">
        <f>CONCATENATE(RANK(W6,$C$6:$AF$6,0)," ","/"," ",'1 | Grundeinstellungen'!$G$5)</f>
        <v>#VALUE!</v>
      </c>
      <c r="X34" s="238" t="e">
        <f>CONCATENATE(RANK(X6,$C$6:$AF$6,0)," ","/"," ",'1 | Grundeinstellungen'!$G$5)</f>
        <v>#VALUE!</v>
      </c>
      <c r="Y34" s="238" t="e">
        <f>CONCATENATE(RANK(Y6,$C$6:$AF$6,0)," ","/"," ",'1 | Grundeinstellungen'!$G$5)</f>
        <v>#VALUE!</v>
      </c>
      <c r="Z34" s="238" t="e">
        <f>CONCATENATE(RANK(Z6,$C$6:$AF$6,0)," ","/"," ",'1 | Grundeinstellungen'!$G$5)</f>
        <v>#VALUE!</v>
      </c>
      <c r="AA34" s="238" t="e">
        <f>CONCATENATE(RANK(AA6,$C$6:$AF$6,0)," ","/"," ",'1 | Grundeinstellungen'!$G$5)</f>
        <v>#VALUE!</v>
      </c>
      <c r="AB34" s="238" t="e">
        <f>CONCATENATE(RANK(AB6,$C$6:$AF$6,0)," ","/"," ",'1 | Grundeinstellungen'!$G$5)</f>
        <v>#VALUE!</v>
      </c>
      <c r="AC34" s="238" t="e">
        <f>CONCATENATE(RANK(AC6,$C$6:$AF$6,0)," ","/"," ",'1 | Grundeinstellungen'!$G$5)</f>
        <v>#VALUE!</v>
      </c>
      <c r="AD34" s="238" t="e">
        <f>CONCATENATE(RANK(AD6,$C$6:$AF$6,0)," ","/"," ",'1 | Grundeinstellungen'!$G$5)</f>
        <v>#VALUE!</v>
      </c>
      <c r="AE34" s="238" t="e">
        <f>CONCATENATE(RANK(AE6,$C$6:$AF$6,0)," ","/"," ",'1 | Grundeinstellungen'!$G$5)</f>
        <v>#VALUE!</v>
      </c>
      <c r="AF34" s="238" t="e">
        <f>CONCATENATE(RANK(AF6,$C$6:$AF$6,0)," ","/"," ",'1 | Grundeinstellungen'!$G$5)</f>
        <v>#VALUE!</v>
      </c>
    </row>
    <row r="36" spans="1:32" x14ac:dyDescent="0.25">
      <c r="A36" s="230" t="s">
        <v>411</v>
      </c>
      <c r="B36" s="239" t="str">
        <f>IF('5 | Bericht'!P7='2 | Kennwerte'!I5,'2 | Kennwerte'!I163,IF('5 | Bericht'!P7='2 | Kennwerte'!J5,'2 | Kennwerte'!J163,IF('5 | Bericht'!P7='2 | Kennwerte'!K5,'2 | Kennwerte'!K163,IF('5 | Bericht'!P7='2 | Kennwerte'!L5,'2 | Kennwerte'!L163,IF('5 | Bericht'!P7='2 | Kennwerte'!M5,'2 | Kennwerte'!M163,IF('5 | Bericht'!P7='2 | Kennwerte'!N5,'2 | Kennwerte'!N163,IF('5 | Bericht'!P7='2 | Kennwerte'!O5,'2 | Kennwerte'!O163,IF('5 | Bericht'!P7='2 | Kennwerte'!P5,'2 | Kennwerte'!P163,IF('5 | Bericht'!P7='2 | Kennwerte'!Q5,'2 | Kennwerte'!Q163,IF('5 | Bericht'!P7='2 | Kennwerte'!R5,'2 | Kennwerte'!R163,IF('5 | Bericht'!P7='2 | Kennwerte'!S5,'2 | Kennwerte'!S163,IF('5 | Bericht'!P7='2 | Kennwerte'!T5,'2 | Kennwerte'!T163,IF('5 | Bericht'!P7='2 | Kennwerte'!U5,'2 | Kennwerte'!U163,IF('5 | Bericht'!P7='2 | Kennwerte'!V5,'2 | Kennwerte'!V163,IF('5 | Bericht'!P7='2 | Kennwerte'!W5,'2 | Kennwerte'!W163,IF('5 | Bericht'!P7='2 | Kennwerte'!X5,'2 | Kennwerte'!X163,IF('5 | Bericht'!P7='2 | Kennwerte'!Y5,'2 | Kennwerte'!Y163,IF('5 | Bericht'!P7='2 | Kennwerte'!Z5,'2 | Kennwerte'!Z163,IF('5 | Bericht'!P7='2 | Kennwerte'!AA5,'2 | Kennwerte'!AA163,IF('5 | Bericht'!P7='2 | Kennwerte'!AB5,'2 | Kennwerte'!AB163,IF('5 | Bericht'!P7='2 | Kennwerte'!AC5,'2 | Kennwerte'!AC163,IF('5 | Bericht'!P7='2 | Kennwerte'!AD5,'2 | Kennwerte'!AD163,IF('5 | Bericht'!P7='2 | Kennwerte'!AE5,'2 | Kennwerte'!AE163,IF('5 | Bericht'!P7='2 | Kennwerte'!AF5,'2 | Kennwerte'!AF163,IF('5 | Bericht'!P7='2 | Kennwerte'!AG5,'2 | Kennwerte'!AG163,IF('5 | Bericht'!P7='2 | Kennwerte'!AH5,'2 | Kennwerte'!AH163,IF('5 | Bericht'!P7='2 | Kennwerte'!AI5,'2 | Kennwerte'!AI163,IF('5 | Bericht'!P7='2 | Kennwerte'!AJ5,'2 | Kennwerte'!AJ163,IF('5 | Bericht'!P7='2 | Kennwerte'!AK5,'2 | Kennwerte'!AK163,IF('5 | Bericht'!P7='2 | Kennwerte'!AL5,'2 | Kennwerte'!AL163))))))))))))))))))))))))))))))</f>
        <v>wird berechnet</v>
      </c>
      <c r="C36" s="239" t="str">
        <f>'2 | Kennwerte'!I163</f>
        <v>wird berechnet</v>
      </c>
      <c r="D36" s="239" t="str">
        <f>'2 | Kennwerte'!J163</f>
        <v>wird berechnet</v>
      </c>
      <c r="E36" s="239" t="str">
        <f>'2 | Kennwerte'!K163</f>
        <v>wird berechnet</v>
      </c>
      <c r="F36" s="239" t="str">
        <f>'2 | Kennwerte'!L163</f>
        <v>wird berechnet</v>
      </c>
      <c r="G36" s="239" t="str">
        <f>'2 | Kennwerte'!M163</f>
        <v>wird berechnet</v>
      </c>
      <c r="H36" s="239" t="str">
        <f>'2 | Kennwerte'!N163</f>
        <v>wird berechnet</v>
      </c>
      <c r="I36" s="239" t="str">
        <f>'2 | Kennwerte'!O163</f>
        <v>wird berechnet</v>
      </c>
      <c r="J36" s="239" t="str">
        <f>'2 | Kennwerte'!P163</f>
        <v>wird berechnet</v>
      </c>
      <c r="K36" s="239" t="str">
        <f>'2 | Kennwerte'!Q163</f>
        <v>wird berechnet</v>
      </c>
      <c r="L36" s="239" t="str">
        <f>'2 | Kennwerte'!R163</f>
        <v>wird berechnet</v>
      </c>
      <c r="M36" s="239" t="str">
        <f>'2 | Kennwerte'!S163</f>
        <v>wird berechnet</v>
      </c>
      <c r="N36" s="239" t="str">
        <f>'2 | Kennwerte'!T163</f>
        <v>wird berechnet</v>
      </c>
      <c r="O36" s="239" t="str">
        <f>'2 | Kennwerte'!U163</f>
        <v>wird berechnet</v>
      </c>
      <c r="P36" s="239" t="str">
        <f>'2 | Kennwerte'!V163</f>
        <v>wird berechnet</v>
      </c>
      <c r="Q36" s="239" t="str">
        <f>'2 | Kennwerte'!W163</f>
        <v>wird berechnet</v>
      </c>
      <c r="R36" s="239" t="str">
        <f>'2 | Kennwerte'!X163</f>
        <v>wird berechnet</v>
      </c>
      <c r="S36" s="239" t="str">
        <f>'2 | Kennwerte'!Y163</f>
        <v>wird berechnet</v>
      </c>
      <c r="T36" s="239" t="str">
        <f>'2 | Kennwerte'!Z163</f>
        <v>wird berechnet</v>
      </c>
      <c r="U36" s="239" t="str">
        <f>'2 | Kennwerte'!AA163</f>
        <v>wird berechnet</v>
      </c>
      <c r="V36" s="239" t="str">
        <f>'2 | Kennwerte'!AB163</f>
        <v>wird berechnet</v>
      </c>
      <c r="W36" s="239" t="str">
        <f>'2 | Kennwerte'!AC163</f>
        <v>wird berechnet</v>
      </c>
      <c r="X36" s="239" t="str">
        <f>'2 | Kennwerte'!AD163</f>
        <v>wird berechnet</v>
      </c>
      <c r="Y36" s="239" t="str">
        <f>'2 | Kennwerte'!AE163</f>
        <v>wird berechnet</v>
      </c>
      <c r="Z36" s="239" t="str">
        <f>'2 | Kennwerte'!AF163</f>
        <v>wird berechnet</v>
      </c>
      <c r="AA36" s="239" t="str">
        <f>'2 | Kennwerte'!AG163</f>
        <v>wird berechnet</v>
      </c>
      <c r="AB36" s="239" t="str">
        <f>'2 | Kennwerte'!AH163</f>
        <v>wird berechnet</v>
      </c>
      <c r="AC36" s="239" t="str">
        <f>'2 | Kennwerte'!AI163</f>
        <v>wird berechnet</v>
      </c>
      <c r="AD36" s="239" t="str">
        <f>'2 | Kennwerte'!AJ163</f>
        <v>wird berechnet</v>
      </c>
      <c r="AE36" s="239" t="str">
        <f>'2 | Kennwerte'!AK163</f>
        <v>wird berechnet</v>
      </c>
      <c r="AF36" s="239" t="str">
        <f>'2 | Kennwerte'!AL163</f>
        <v>wird berechnet</v>
      </c>
    </row>
    <row r="37" spans="1:32" x14ac:dyDescent="0.25">
      <c r="A37" s="236" t="s">
        <v>418</v>
      </c>
      <c r="B37" s="240">
        <f>'2 | Kennwerte'!$AM$163</f>
        <v>0</v>
      </c>
      <c r="C37" s="240">
        <f>'2 | Kennwerte'!$AM$163</f>
        <v>0</v>
      </c>
      <c r="D37" s="240">
        <f>'2 | Kennwerte'!$AM$163</f>
        <v>0</v>
      </c>
      <c r="E37" s="240">
        <f>'2 | Kennwerte'!$AM$163</f>
        <v>0</v>
      </c>
      <c r="F37" s="240">
        <f>'2 | Kennwerte'!$AM$163</f>
        <v>0</v>
      </c>
      <c r="G37" s="240">
        <f>'2 | Kennwerte'!$AM$163</f>
        <v>0</v>
      </c>
      <c r="H37" s="240">
        <f>'2 | Kennwerte'!$AM$163</f>
        <v>0</v>
      </c>
      <c r="I37" s="240">
        <f>'2 | Kennwerte'!$AM$163</f>
        <v>0</v>
      </c>
      <c r="J37" s="240">
        <f>'2 | Kennwerte'!$AM$163</f>
        <v>0</v>
      </c>
      <c r="K37" s="240">
        <f>'2 | Kennwerte'!$AM$163</f>
        <v>0</v>
      </c>
      <c r="L37" s="240">
        <f>'2 | Kennwerte'!$AM$163</f>
        <v>0</v>
      </c>
      <c r="M37" s="240">
        <f>'2 | Kennwerte'!$AM$163</f>
        <v>0</v>
      </c>
      <c r="N37" s="240">
        <f>'2 | Kennwerte'!$AM$163</f>
        <v>0</v>
      </c>
      <c r="O37" s="240">
        <f>'2 | Kennwerte'!$AM$163</f>
        <v>0</v>
      </c>
      <c r="P37" s="240">
        <f>'2 | Kennwerte'!$AM$163</f>
        <v>0</v>
      </c>
      <c r="Q37" s="240">
        <f>'2 | Kennwerte'!$AM$163</f>
        <v>0</v>
      </c>
      <c r="R37" s="240">
        <f>'2 | Kennwerte'!$AM$163</f>
        <v>0</v>
      </c>
      <c r="S37" s="240">
        <f>'2 | Kennwerte'!$AM$163</f>
        <v>0</v>
      </c>
      <c r="T37" s="240">
        <f>'2 | Kennwerte'!$AM$163</f>
        <v>0</v>
      </c>
      <c r="U37" s="240">
        <f>'2 | Kennwerte'!$AM$163</f>
        <v>0</v>
      </c>
      <c r="V37" s="240">
        <f>'2 | Kennwerte'!$AM$163</f>
        <v>0</v>
      </c>
      <c r="W37" s="240">
        <f>'2 | Kennwerte'!$AM$163</f>
        <v>0</v>
      </c>
      <c r="X37" s="240">
        <f>'2 | Kennwerte'!$AM$163</f>
        <v>0</v>
      </c>
      <c r="Y37" s="240">
        <f>'2 | Kennwerte'!$AM$163</f>
        <v>0</v>
      </c>
      <c r="Z37" s="240">
        <f>'2 | Kennwerte'!$AM$163</f>
        <v>0</v>
      </c>
      <c r="AA37" s="240">
        <f>'2 | Kennwerte'!$AM$163</f>
        <v>0</v>
      </c>
      <c r="AB37" s="240">
        <f>'2 | Kennwerte'!$AM$163</f>
        <v>0</v>
      </c>
      <c r="AC37" s="240">
        <f>'2 | Kennwerte'!$AM$163</f>
        <v>0</v>
      </c>
      <c r="AD37" s="240">
        <f>'2 | Kennwerte'!$AM$163</f>
        <v>0</v>
      </c>
      <c r="AE37" s="240">
        <f>'2 | Kennwerte'!$AM$163</f>
        <v>0</v>
      </c>
      <c r="AF37" s="240">
        <f>'2 | Kennwerte'!$AM$163</f>
        <v>0</v>
      </c>
    </row>
    <row r="38" spans="1:32" x14ac:dyDescent="0.25">
      <c r="A38" s="236" t="s">
        <v>419</v>
      </c>
      <c r="B38" s="240">
        <f>'2 | Kennwerte'!$AO$163</f>
        <v>0</v>
      </c>
      <c r="C38" s="240">
        <f>'2 | Kennwerte'!$AO$163</f>
        <v>0</v>
      </c>
      <c r="D38" s="240">
        <f>'2 | Kennwerte'!$AO$163</f>
        <v>0</v>
      </c>
      <c r="E38" s="240">
        <f>'2 | Kennwerte'!$AO$163</f>
        <v>0</v>
      </c>
      <c r="F38" s="240">
        <f>'2 | Kennwerte'!$AO$163</f>
        <v>0</v>
      </c>
      <c r="G38" s="240">
        <f>'2 | Kennwerte'!$AO$163</f>
        <v>0</v>
      </c>
      <c r="H38" s="240">
        <f>'2 | Kennwerte'!$AO$163</f>
        <v>0</v>
      </c>
      <c r="I38" s="240">
        <f>'2 | Kennwerte'!$AO$163</f>
        <v>0</v>
      </c>
      <c r="J38" s="240">
        <f>'2 | Kennwerte'!$AO$163</f>
        <v>0</v>
      </c>
      <c r="K38" s="240">
        <f>'2 | Kennwerte'!$AO$163</f>
        <v>0</v>
      </c>
      <c r="L38" s="240">
        <f>'2 | Kennwerte'!$AO$163</f>
        <v>0</v>
      </c>
      <c r="M38" s="240">
        <f>'2 | Kennwerte'!$AO$163</f>
        <v>0</v>
      </c>
      <c r="N38" s="240">
        <f>'2 | Kennwerte'!$AO$163</f>
        <v>0</v>
      </c>
      <c r="O38" s="240">
        <f>'2 | Kennwerte'!$AO$163</f>
        <v>0</v>
      </c>
      <c r="P38" s="240">
        <f>'2 | Kennwerte'!$AO$163</f>
        <v>0</v>
      </c>
      <c r="Q38" s="240">
        <f>'2 | Kennwerte'!$AO$163</f>
        <v>0</v>
      </c>
      <c r="R38" s="240">
        <f>'2 | Kennwerte'!$AO$163</f>
        <v>0</v>
      </c>
      <c r="S38" s="240">
        <f>'2 | Kennwerte'!$AO$163</f>
        <v>0</v>
      </c>
      <c r="T38" s="240">
        <f>'2 | Kennwerte'!$AO$163</f>
        <v>0</v>
      </c>
      <c r="U38" s="240">
        <f>'2 | Kennwerte'!$AO$163</f>
        <v>0</v>
      </c>
      <c r="V38" s="240">
        <f>'2 | Kennwerte'!$AO$163</f>
        <v>0</v>
      </c>
      <c r="W38" s="240">
        <f>'2 | Kennwerte'!$AO$163</f>
        <v>0</v>
      </c>
      <c r="X38" s="240">
        <f>'2 | Kennwerte'!$AO$163</f>
        <v>0</v>
      </c>
      <c r="Y38" s="240">
        <f>'2 | Kennwerte'!$AO$163</f>
        <v>0</v>
      </c>
      <c r="Z38" s="240">
        <f>'2 | Kennwerte'!$AO$163</f>
        <v>0</v>
      </c>
      <c r="AA38" s="240">
        <f>'2 | Kennwerte'!$AO$163</f>
        <v>0</v>
      </c>
      <c r="AB38" s="240">
        <f>'2 | Kennwerte'!$AO$163</f>
        <v>0</v>
      </c>
      <c r="AC38" s="240">
        <f>'2 | Kennwerte'!$AO$163</f>
        <v>0</v>
      </c>
      <c r="AD38" s="240">
        <f>'2 | Kennwerte'!$AO$163</f>
        <v>0</v>
      </c>
      <c r="AE38" s="240">
        <f>'2 | Kennwerte'!$AO$163</f>
        <v>0</v>
      </c>
      <c r="AF38" s="240">
        <f>'2 | Kennwerte'!$AO$163</f>
        <v>0</v>
      </c>
    </row>
    <row r="39" spans="1:32" x14ac:dyDescent="0.25">
      <c r="A39" s="236" t="s">
        <v>420</v>
      </c>
      <c r="B39" s="240" t="e">
        <f>'2 | Kennwerte'!$AN$163</f>
        <v>#DIV/0!</v>
      </c>
      <c r="C39" s="240" t="e">
        <f>'2 | Kennwerte'!$AN$163</f>
        <v>#DIV/0!</v>
      </c>
      <c r="D39" s="240" t="e">
        <f>'2 | Kennwerte'!$AN$163</f>
        <v>#DIV/0!</v>
      </c>
      <c r="E39" s="240" t="e">
        <f>'2 | Kennwerte'!$AN$163</f>
        <v>#DIV/0!</v>
      </c>
      <c r="F39" s="240" t="e">
        <f>'2 | Kennwerte'!$AN$163</f>
        <v>#DIV/0!</v>
      </c>
      <c r="G39" s="240" t="e">
        <f>'2 | Kennwerte'!$AN$163</f>
        <v>#DIV/0!</v>
      </c>
      <c r="H39" s="240" t="e">
        <f>'2 | Kennwerte'!$AN$163</f>
        <v>#DIV/0!</v>
      </c>
      <c r="I39" s="240" t="e">
        <f>'2 | Kennwerte'!$AN$163</f>
        <v>#DIV/0!</v>
      </c>
      <c r="J39" s="240" t="e">
        <f>'2 | Kennwerte'!$AN$163</f>
        <v>#DIV/0!</v>
      </c>
      <c r="K39" s="240" t="e">
        <f>'2 | Kennwerte'!$AN$163</f>
        <v>#DIV/0!</v>
      </c>
      <c r="L39" s="240" t="e">
        <f>'2 | Kennwerte'!$AN$163</f>
        <v>#DIV/0!</v>
      </c>
      <c r="M39" s="240" t="e">
        <f>'2 | Kennwerte'!$AN$163</f>
        <v>#DIV/0!</v>
      </c>
      <c r="N39" s="240" t="e">
        <f>'2 | Kennwerte'!$AN$163</f>
        <v>#DIV/0!</v>
      </c>
      <c r="O39" s="240" t="e">
        <f>'2 | Kennwerte'!$AN$163</f>
        <v>#DIV/0!</v>
      </c>
      <c r="P39" s="240" t="e">
        <f>'2 | Kennwerte'!$AN$163</f>
        <v>#DIV/0!</v>
      </c>
      <c r="Q39" s="240" t="e">
        <f>'2 | Kennwerte'!$AN$163</f>
        <v>#DIV/0!</v>
      </c>
      <c r="R39" s="240" t="e">
        <f>'2 | Kennwerte'!$AN$163</f>
        <v>#DIV/0!</v>
      </c>
      <c r="S39" s="240" t="e">
        <f>'2 | Kennwerte'!$AN$163</f>
        <v>#DIV/0!</v>
      </c>
      <c r="T39" s="240" t="e">
        <f>'2 | Kennwerte'!$AN$163</f>
        <v>#DIV/0!</v>
      </c>
      <c r="U39" s="240" t="e">
        <f>'2 | Kennwerte'!$AN$163</f>
        <v>#DIV/0!</v>
      </c>
      <c r="V39" s="240" t="e">
        <f>'2 | Kennwerte'!$AN$163</f>
        <v>#DIV/0!</v>
      </c>
      <c r="W39" s="240" t="e">
        <f>'2 | Kennwerte'!$AN$163</f>
        <v>#DIV/0!</v>
      </c>
      <c r="X39" s="240" t="e">
        <f>'2 | Kennwerte'!$AN$163</f>
        <v>#DIV/0!</v>
      </c>
      <c r="Y39" s="240" t="e">
        <f>'2 | Kennwerte'!$AN$163</f>
        <v>#DIV/0!</v>
      </c>
      <c r="Z39" s="240" t="e">
        <f>'2 | Kennwerte'!$AN$163</f>
        <v>#DIV/0!</v>
      </c>
      <c r="AA39" s="240" t="e">
        <f>'2 | Kennwerte'!$AN$163</f>
        <v>#DIV/0!</v>
      </c>
      <c r="AB39" s="240" t="e">
        <f>'2 | Kennwerte'!$AN$163</f>
        <v>#DIV/0!</v>
      </c>
      <c r="AC39" s="240" t="e">
        <f>'2 | Kennwerte'!$AN$163</f>
        <v>#DIV/0!</v>
      </c>
      <c r="AD39" s="240" t="e">
        <f>'2 | Kennwerte'!$AN$163</f>
        <v>#DIV/0!</v>
      </c>
      <c r="AE39" s="240" t="e">
        <f>'2 | Kennwerte'!$AN$163</f>
        <v>#DIV/0!</v>
      </c>
      <c r="AF39" s="240" t="e">
        <f>'2 | Kennwerte'!$AN$163</f>
        <v>#DIV/0!</v>
      </c>
    </row>
    <row r="40" spans="1:32" x14ac:dyDescent="0.25">
      <c r="A40" s="236" t="s">
        <v>421</v>
      </c>
      <c r="B40" s="240" t="e">
        <f>ROUND((B39-B37)/(B38-B37),2)</f>
        <v>#DIV/0!</v>
      </c>
      <c r="C40" s="240" t="e">
        <f>ROUND((C39-C37)/(C38-C37),2)</f>
        <v>#DIV/0!</v>
      </c>
      <c r="D40" s="240" t="e">
        <f t="shared" ref="D40:AF40" si="12">ROUND((D39-D37)/(D38-D37),2)</f>
        <v>#DIV/0!</v>
      </c>
      <c r="E40" s="240" t="e">
        <f t="shared" si="12"/>
        <v>#DIV/0!</v>
      </c>
      <c r="F40" s="240" t="e">
        <f t="shared" si="12"/>
        <v>#DIV/0!</v>
      </c>
      <c r="G40" s="240" t="e">
        <f t="shared" si="12"/>
        <v>#DIV/0!</v>
      </c>
      <c r="H40" s="240" t="e">
        <f>ROUND((H39-H37)/(H38-H37),2)</f>
        <v>#DIV/0!</v>
      </c>
      <c r="I40" s="240" t="e">
        <f t="shared" si="12"/>
        <v>#DIV/0!</v>
      </c>
      <c r="J40" s="240" t="e">
        <f t="shared" si="12"/>
        <v>#DIV/0!</v>
      </c>
      <c r="K40" s="240" t="e">
        <f t="shared" si="12"/>
        <v>#DIV/0!</v>
      </c>
      <c r="L40" s="240" t="e">
        <f t="shared" si="12"/>
        <v>#DIV/0!</v>
      </c>
      <c r="M40" s="240" t="e">
        <f t="shared" si="12"/>
        <v>#DIV/0!</v>
      </c>
      <c r="N40" s="240" t="e">
        <f t="shared" si="12"/>
        <v>#DIV/0!</v>
      </c>
      <c r="O40" s="240" t="e">
        <f t="shared" si="12"/>
        <v>#DIV/0!</v>
      </c>
      <c r="P40" s="240" t="e">
        <f t="shared" si="12"/>
        <v>#DIV/0!</v>
      </c>
      <c r="Q40" s="240" t="e">
        <f t="shared" si="12"/>
        <v>#DIV/0!</v>
      </c>
      <c r="R40" s="240" t="e">
        <f t="shared" si="12"/>
        <v>#DIV/0!</v>
      </c>
      <c r="S40" s="240" t="e">
        <f t="shared" si="12"/>
        <v>#DIV/0!</v>
      </c>
      <c r="T40" s="240" t="e">
        <f t="shared" si="12"/>
        <v>#DIV/0!</v>
      </c>
      <c r="U40" s="240" t="e">
        <f t="shared" si="12"/>
        <v>#DIV/0!</v>
      </c>
      <c r="V40" s="240" t="e">
        <f t="shared" si="12"/>
        <v>#DIV/0!</v>
      </c>
      <c r="W40" s="240" t="e">
        <f t="shared" si="12"/>
        <v>#DIV/0!</v>
      </c>
      <c r="X40" s="240" t="e">
        <f t="shared" si="12"/>
        <v>#DIV/0!</v>
      </c>
      <c r="Y40" s="240" t="e">
        <f t="shared" si="12"/>
        <v>#DIV/0!</v>
      </c>
      <c r="Z40" s="240" t="e">
        <f t="shared" si="12"/>
        <v>#DIV/0!</v>
      </c>
      <c r="AA40" s="240" t="e">
        <f t="shared" si="12"/>
        <v>#DIV/0!</v>
      </c>
      <c r="AB40" s="240" t="e">
        <f t="shared" si="12"/>
        <v>#DIV/0!</v>
      </c>
      <c r="AC40" s="240" t="e">
        <f t="shared" si="12"/>
        <v>#DIV/0!</v>
      </c>
      <c r="AD40" s="240" t="e">
        <f t="shared" si="12"/>
        <v>#DIV/0!</v>
      </c>
      <c r="AE40" s="240" t="e">
        <f t="shared" si="12"/>
        <v>#DIV/0!</v>
      </c>
      <c r="AF40" s="240" t="e">
        <f t="shared" si="12"/>
        <v>#DIV/0!</v>
      </c>
    </row>
    <row r="41" spans="1:32" x14ac:dyDescent="0.25">
      <c r="A41" s="236" t="s">
        <v>422</v>
      </c>
      <c r="B41" s="233" t="e">
        <f>ROUND((B36-B37)/(B38-B37),2)</f>
        <v>#VALUE!</v>
      </c>
      <c r="C41" s="249" t="e">
        <f>ROUND((C36-C37)/(C38-C37),2)</f>
        <v>#VALUE!</v>
      </c>
      <c r="D41" s="233" t="e">
        <f>ROUND((D36-D37)/(D38-D37),2)</f>
        <v>#VALUE!</v>
      </c>
      <c r="E41" s="233" t="e">
        <f t="shared" ref="E41:AF41" si="13">ROUND((E36-E37)/(E38-E37),2)</f>
        <v>#VALUE!</v>
      </c>
      <c r="F41" s="233" t="e">
        <f t="shared" si="13"/>
        <v>#VALUE!</v>
      </c>
      <c r="G41" s="233" t="e">
        <f t="shared" si="13"/>
        <v>#VALUE!</v>
      </c>
      <c r="H41" s="233" t="e">
        <f>ROUND((H36-H37)/(H38-H37),2)</f>
        <v>#VALUE!</v>
      </c>
      <c r="I41" s="233" t="e">
        <f t="shared" si="13"/>
        <v>#VALUE!</v>
      </c>
      <c r="J41" s="233" t="e">
        <f t="shared" si="13"/>
        <v>#VALUE!</v>
      </c>
      <c r="K41" s="233" t="e">
        <f t="shared" si="13"/>
        <v>#VALUE!</v>
      </c>
      <c r="L41" s="233" t="e">
        <f t="shared" si="13"/>
        <v>#VALUE!</v>
      </c>
      <c r="M41" s="233" t="e">
        <f t="shared" si="13"/>
        <v>#VALUE!</v>
      </c>
      <c r="N41" s="233" t="e">
        <f t="shared" si="13"/>
        <v>#VALUE!</v>
      </c>
      <c r="O41" s="233" t="e">
        <f t="shared" si="13"/>
        <v>#VALUE!</v>
      </c>
      <c r="P41" s="233" t="e">
        <f t="shared" si="13"/>
        <v>#VALUE!</v>
      </c>
      <c r="Q41" s="233" t="e">
        <f t="shared" si="13"/>
        <v>#VALUE!</v>
      </c>
      <c r="R41" s="233" t="e">
        <f t="shared" si="13"/>
        <v>#VALUE!</v>
      </c>
      <c r="S41" s="233" t="e">
        <f t="shared" si="13"/>
        <v>#VALUE!</v>
      </c>
      <c r="T41" s="233" t="e">
        <f t="shared" si="13"/>
        <v>#VALUE!</v>
      </c>
      <c r="U41" s="233" t="e">
        <f t="shared" si="13"/>
        <v>#VALUE!</v>
      </c>
      <c r="V41" s="233" t="e">
        <f t="shared" si="13"/>
        <v>#VALUE!</v>
      </c>
      <c r="W41" s="233" t="e">
        <f t="shared" si="13"/>
        <v>#VALUE!</v>
      </c>
      <c r="X41" s="233" t="e">
        <f t="shared" si="13"/>
        <v>#VALUE!</v>
      </c>
      <c r="Y41" s="233" t="e">
        <f t="shared" si="13"/>
        <v>#VALUE!</v>
      </c>
      <c r="Z41" s="233" t="e">
        <f t="shared" si="13"/>
        <v>#VALUE!</v>
      </c>
      <c r="AA41" s="233" t="e">
        <f t="shared" si="13"/>
        <v>#VALUE!</v>
      </c>
      <c r="AB41" s="233" t="e">
        <f t="shared" si="13"/>
        <v>#VALUE!</v>
      </c>
      <c r="AC41" s="233" t="e">
        <f t="shared" si="13"/>
        <v>#VALUE!</v>
      </c>
      <c r="AD41" s="233" t="e">
        <f t="shared" si="13"/>
        <v>#VALUE!</v>
      </c>
      <c r="AE41" s="233" t="e">
        <f t="shared" si="13"/>
        <v>#VALUE!</v>
      </c>
      <c r="AF41" s="233" t="e">
        <f t="shared" si="13"/>
        <v>#VALUE!</v>
      </c>
    </row>
    <row r="42" spans="1:32" x14ac:dyDescent="0.25">
      <c r="A42" s="236" t="s">
        <v>423</v>
      </c>
      <c r="B42" s="233">
        <v>0</v>
      </c>
      <c r="C42" s="233">
        <v>0</v>
      </c>
      <c r="D42" s="233">
        <v>0</v>
      </c>
      <c r="E42" s="233">
        <v>0</v>
      </c>
      <c r="F42" s="233">
        <v>0</v>
      </c>
      <c r="G42" s="233">
        <v>0</v>
      </c>
      <c r="H42" s="233">
        <v>0</v>
      </c>
      <c r="I42" s="233">
        <v>0</v>
      </c>
      <c r="J42" s="233">
        <v>0</v>
      </c>
      <c r="K42" s="233">
        <v>0</v>
      </c>
      <c r="L42" s="233">
        <v>0</v>
      </c>
      <c r="M42" s="233">
        <v>0</v>
      </c>
      <c r="N42" s="233">
        <v>0</v>
      </c>
      <c r="O42" s="233">
        <v>0</v>
      </c>
      <c r="P42" s="233">
        <v>0</v>
      </c>
      <c r="Q42" s="233">
        <v>0</v>
      </c>
      <c r="R42" s="233">
        <v>0</v>
      </c>
      <c r="S42" s="233">
        <v>0</v>
      </c>
      <c r="T42" s="233">
        <v>0</v>
      </c>
      <c r="U42" s="233">
        <v>0</v>
      </c>
      <c r="V42" s="233">
        <v>0</v>
      </c>
      <c r="W42" s="233">
        <v>0</v>
      </c>
      <c r="X42" s="233">
        <v>0</v>
      </c>
      <c r="Y42" s="233">
        <v>0</v>
      </c>
      <c r="Z42" s="233">
        <v>0</v>
      </c>
      <c r="AA42" s="233">
        <v>0</v>
      </c>
      <c r="AB42" s="233">
        <v>0</v>
      </c>
      <c r="AC42" s="233">
        <v>0</v>
      </c>
      <c r="AD42" s="233">
        <v>0</v>
      </c>
      <c r="AE42" s="233">
        <v>0</v>
      </c>
      <c r="AF42" s="233">
        <v>0</v>
      </c>
    </row>
    <row r="43" spans="1:32" x14ac:dyDescent="0.25">
      <c r="A43" s="236"/>
      <c r="B43" s="233" t="e">
        <f>B41</f>
        <v>#VALUE!</v>
      </c>
      <c r="C43" s="233" t="e">
        <f>C41</f>
        <v>#VALUE!</v>
      </c>
      <c r="D43" s="233" t="e">
        <f>D41</f>
        <v>#VALUE!</v>
      </c>
      <c r="E43" s="233" t="e">
        <f t="shared" ref="E43:AF43" si="14">E41</f>
        <v>#VALUE!</v>
      </c>
      <c r="F43" s="233" t="e">
        <f t="shared" si="14"/>
        <v>#VALUE!</v>
      </c>
      <c r="G43" s="233" t="e">
        <f t="shared" si="14"/>
        <v>#VALUE!</v>
      </c>
      <c r="H43" s="233" t="e">
        <f>H41</f>
        <v>#VALUE!</v>
      </c>
      <c r="I43" s="233" t="e">
        <f t="shared" si="14"/>
        <v>#VALUE!</v>
      </c>
      <c r="J43" s="233" t="e">
        <f t="shared" si="14"/>
        <v>#VALUE!</v>
      </c>
      <c r="K43" s="233" t="e">
        <f t="shared" si="14"/>
        <v>#VALUE!</v>
      </c>
      <c r="L43" s="233" t="e">
        <f t="shared" si="14"/>
        <v>#VALUE!</v>
      </c>
      <c r="M43" s="233" t="e">
        <f t="shared" si="14"/>
        <v>#VALUE!</v>
      </c>
      <c r="N43" s="233" t="e">
        <f t="shared" si="14"/>
        <v>#VALUE!</v>
      </c>
      <c r="O43" s="233" t="e">
        <f t="shared" si="14"/>
        <v>#VALUE!</v>
      </c>
      <c r="P43" s="233" t="e">
        <f t="shared" si="14"/>
        <v>#VALUE!</v>
      </c>
      <c r="Q43" s="233" t="e">
        <f t="shared" si="14"/>
        <v>#VALUE!</v>
      </c>
      <c r="R43" s="233" t="e">
        <f t="shared" si="14"/>
        <v>#VALUE!</v>
      </c>
      <c r="S43" s="233" t="e">
        <f t="shared" si="14"/>
        <v>#VALUE!</v>
      </c>
      <c r="T43" s="233" t="e">
        <f t="shared" si="14"/>
        <v>#VALUE!</v>
      </c>
      <c r="U43" s="233" t="e">
        <f t="shared" si="14"/>
        <v>#VALUE!</v>
      </c>
      <c r="V43" s="233" t="e">
        <f t="shared" si="14"/>
        <v>#VALUE!</v>
      </c>
      <c r="W43" s="233" t="e">
        <f t="shared" si="14"/>
        <v>#VALUE!</v>
      </c>
      <c r="X43" s="233" t="e">
        <f t="shared" si="14"/>
        <v>#VALUE!</v>
      </c>
      <c r="Y43" s="233" t="e">
        <f t="shared" si="14"/>
        <v>#VALUE!</v>
      </c>
      <c r="Z43" s="233" t="e">
        <f t="shared" si="14"/>
        <v>#VALUE!</v>
      </c>
      <c r="AA43" s="233" t="e">
        <f t="shared" si="14"/>
        <v>#VALUE!</v>
      </c>
      <c r="AB43" s="233" t="e">
        <f t="shared" si="14"/>
        <v>#VALUE!</v>
      </c>
      <c r="AC43" s="233" t="e">
        <f t="shared" si="14"/>
        <v>#VALUE!</v>
      </c>
      <c r="AD43" s="233" t="e">
        <f t="shared" si="14"/>
        <v>#VALUE!</v>
      </c>
      <c r="AE43" s="233" t="e">
        <f t="shared" si="14"/>
        <v>#VALUE!</v>
      </c>
      <c r="AF43" s="233" t="e">
        <f t="shared" si="14"/>
        <v>#VALUE!</v>
      </c>
    </row>
    <row r="44" spans="1:32" x14ac:dyDescent="0.25">
      <c r="A44" s="241" t="s">
        <v>423</v>
      </c>
      <c r="B44" s="236">
        <v>1</v>
      </c>
      <c r="C44" s="236">
        <v>1</v>
      </c>
      <c r="D44" s="236">
        <v>1</v>
      </c>
      <c r="E44" s="236">
        <v>1</v>
      </c>
      <c r="F44" s="236">
        <v>1</v>
      </c>
      <c r="G44" s="236">
        <v>1</v>
      </c>
      <c r="H44" s="236">
        <v>1</v>
      </c>
      <c r="I44" s="236">
        <v>1</v>
      </c>
      <c r="J44" s="236">
        <v>1</v>
      </c>
      <c r="K44" s="236">
        <v>1</v>
      </c>
      <c r="L44" s="236">
        <v>1</v>
      </c>
      <c r="M44" s="236">
        <v>1</v>
      </c>
      <c r="N44" s="236">
        <v>1</v>
      </c>
      <c r="O44" s="236">
        <v>1</v>
      </c>
      <c r="P44" s="236">
        <v>1</v>
      </c>
      <c r="Q44" s="236">
        <v>1</v>
      </c>
      <c r="R44" s="236">
        <v>1</v>
      </c>
      <c r="S44" s="236">
        <v>1</v>
      </c>
      <c r="T44" s="236">
        <v>1</v>
      </c>
      <c r="U44" s="236">
        <v>1</v>
      </c>
      <c r="V44" s="236">
        <v>1</v>
      </c>
      <c r="W44" s="236">
        <v>1</v>
      </c>
      <c r="X44" s="236">
        <v>1</v>
      </c>
      <c r="Y44" s="236">
        <v>1</v>
      </c>
      <c r="Z44" s="236">
        <v>1</v>
      </c>
      <c r="AA44" s="236">
        <v>1</v>
      </c>
      <c r="AB44" s="236">
        <v>1</v>
      </c>
      <c r="AC44" s="236">
        <v>1</v>
      </c>
      <c r="AD44" s="236">
        <v>1</v>
      </c>
      <c r="AE44" s="236">
        <v>1</v>
      </c>
      <c r="AF44" s="236">
        <v>1</v>
      </c>
    </row>
    <row r="45" spans="1:32" x14ac:dyDescent="0.25">
      <c r="A45" s="236"/>
      <c r="B45" s="236">
        <v>1</v>
      </c>
      <c r="C45" s="236">
        <v>1</v>
      </c>
      <c r="D45" s="236">
        <v>1</v>
      </c>
      <c r="E45" s="236">
        <v>1</v>
      </c>
      <c r="F45" s="236">
        <v>1</v>
      </c>
      <c r="G45" s="236">
        <v>1</v>
      </c>
      <c r="H45" s="236">
        <v>1</v>
      </c>
      <c r="I45" s="236">
        <v>1</v>
      </c>
      <c r="J45" s="236">
        <v>1</v>
      </c>
      <c r="K45" s="236">
        <v>1</v>
      </c>
      <c r="L45" s="236">
        <v>1</v>
      </c>
      <c r="M45" s="236">
        <v>1</v>
      </c>
      <c r="N45" s="236">
        <v>1</v>
      </c>
      <c r="O45" s="236">
        <v>1</v>
      </c>
      <c r="P45" s="236">
        <v>1</v>
      </c>
      <c r="Q45" s="236">
        <v>1</v>
      </c>
      <c r="R45" s="236">
        <v>1</v>
      </c>
      <c r="S45" s="236">
        <v>1</v>
      </c>
      <c r="T45" s="236">
        <v>1</v>
      </c>
      <c r="U45" s="236">
        <v>1</v>
      </c>
      <c r="V45" s="236">
        <v>1</v>
      </c>
      <c r="W45" s="236">
        <v>1</v>
      </c>
      <c r="X45" s="236">
        <v>1</v>
      </c>
      <c r="Y45" s="236">
        <v>1</v>
      </c>
      <c r="Z45" s="236">
        <v>1</v>
      </c>
      <c r="AA45" s="236">
        <v>1</v>
      </c>
      <c r="AB45" s="236">
        <v>1</v>
      </c>
      <c r="AC45" s="236">
        <v>1</v>
      </c>
      <c r="AD45" s="236">
        <v>1</v>
      </c>
      <c r="AE45" s="236">
        <v>1</v>
      </c>
      <c r="AF45" s="236">
        <v>1</v>
      </c>
    </row>
    <row r="46" spans="1:32" x14ac:dyDescent="0.25">
      <c r="A46" s="236" t="s">
        <v>424</v>
      </c>
      <c r="B46" s="233" t="e">
        <f>B43</f>
        <v>#VALUE!</v>
      </c>
      <c r="C46" s="233" t="e">
        <f>C43</f>
        <v>#VALUE!</v>
      </c>
      <c r="D46" s="233" t="e">
        <f t="shared" ref="D46:AF46" si="15">D43</f>
        <v>#VALUE!</v>
      </c>
      <c r="E46" s="233" t="e">
        <f t="shared" si="15"/>
        <v>#VALUE!</v>
      </c>
      <c r="F46" s="233" t="e">
        <f t="shared" si="15"/>
        <v>#VALUE!</v>
      </c>
      <c r="G46" s="236" t="e">
        <f t="shared" si="15"/>
        <v>#VALUE!</v>
      </c>
      <c r="H46" s="233" t="e">
        <f>H43</f>
        <v>#VALUE!</v>
      </c>
      <c r="I46" s="236" t="e">
        <f t="shared" si="15"/>
        <v>#VALUE!</v>
      </c>
      <c r="J46" s="236" t="e">
        <f t="shared" si="15"/>
        <v>#VALUE!</v>
      </c>
      <c r="K46" s="236" t="e">
        <f t="shared" si="15"/>
        <v>#VALUE!</v>
      </c>
      <c r="L46" s="236" t="e">
        <f t="shared" si="15"/>
        <v>#VALUE!</v>
      </c>
      <c r="M46" s="236" t="e">
        <f t="shared" si="15"/>
        <v>#VALUE!</v>
      </c>
      <c r="N46" s="236" t="e">
        <f t="shared" si="15"/>
        <v>#VALUE!</v>
      </c>
      <c r="O46" s="236" t="e">
        <f t="shared" si="15"/>
        <v>#VALUE!</v>
      </c>
      <c r="P46" s="236" t="e">
        <f t="shared" si="15"/>
        <v>#VALUE!</v>
      </c>
      <c r="Q46" s="236" t="e">
        <f t="shared" si="15"/>
        <v>#VALUE!</v>
      </c>
      <c r="R46" s="236" t="e">
        <f t="shared" si="15"/>
        <v>#VALUE!</v>
      </c>
      <c r="S46" s="236" t="e">
        <f t="shared" si="15"/>
        <v>#VALUE!</v>
      </c>
      <c r="T46" s="236" t="e">
        <f t="shared" si="15"/>
        <v>#VALUE!</v>
      </c>
      <c r="U46" s="236" t="e">
        <f t="shared" si="15"/>
        <v>#VALUE!</v>
      </c>
      <c r="V46" s="236" t="e">
        <f t="shared" si="15"/>
        <v>#VALUE!</v>
      </c>
      <c r="W46" s="236" t="e">
        <f t="shared" si="15"/>
        <v>#VALUE!</v>
      </c>
      <c r="X46" s="236" t="e">
        <f t="shared" si="15"/>
        <v>#VALUE!</v>
      </c>
      <c r="Y46" s="236" t="e">
        <f t="shared" si="15"/>
        <v>#VALUE!</v>
      </c>
      <c r="Z46" s="236" t="e">
        <f t="shared" si="15"/>
        <v>#VALUE!</v>
      </c>
      <c r="AA46" s="236" t="e">
        <f t="shared" si="15"/>
        <v>#VALUE!</v>
      </c>
      <c r="AB46" s="236" t="e">
        <f t="shared" si="15"/>
        <v>#VALUE!</v>
      </c>
      <c r="AC46" s="236" t="e">
        <f t="shared" si="15"/>
        <v>#VALUE!</v>
      </c>
      <c r="AD46" s="236" t="e">
        <f t="shared" si="15"/>
        <v>#VALUE!</v>
      </c>
      <c r="AE46" s="236" t="e">
        <f t="shared" si="15"/>
        <v>#VALUE!</v>
      </c>
      <c r="AF46" s="236" t="e">
        <f t="shared" si="15"/>
        <v>#VALUE!</v>
      </c>
    </row>
    <row r="47" spans="1:32" x14ac:dyDescent="0.25">
      <c r="A47" s="236"/>
      <c r="B47" s="233">
        <v>1</v>
      </c>
      <c r="C47" s="233">
        <v>1</v>
      </c>
      <c r="D47" s="233">
        <v>1</v>
      </c>
      <c r="E47" s="233">
        <v>1</v>
      </c>
      <c r="F47" s="233">
        <v>1</v>
      </c>
      <c r="G47" s="233">
        <v>1</v>
      </c>
      <c r="H47" s="233">
        <v>1</v>
      </c>
      <c r="I47" s="233">
        <v>1</v>
      </c>
      <c r="J47" s="233">
        <v>1</v>
      </c>
      <c r="K47" s="233">
        <v>1</v>
      </c>
      <c r="L47" s="233">
        <v>1</v>
      </c>
      <c r="M47" s="233">
        <v>1</v>
      </c>
      <c r="N47" s="233">
        <v>1</v>
      </c>
      <c r="O47" s="233">
        <v>1</v>
      </c>
      <c r="P47" s="233">
        <v>1</v>
      </c>
      <c r="Q47" s="233">
        <v>1</v>
      </c>
      <c r="R47" s="233">
        <v>1</v>
      </c>
      <c r="S47" s="233">
        <v>1</v>
      </c>
      <c r="T47" s="233">
        <v>1</v>
      </c>
      <c r="U47" s="233">
        <v>1</v>
      </c>
      <c r="V47" s="233">
        <v>1</v>
      </c>
      <c r="W47" s="233">
        <v>1</v>
      </c>
      <c r="X47" s="233">
        <v>1</v>
      </c>
      <c r="Y47" s="233">
        <v>1</v>
      </c>
      <c r="Z47" s="233">
        <v>1</v>
      </c>
      <c r="AA47" s="233">
        <v>1</v>
      </c>
      <c r="AB47" s="233">
        <v>1</v>
      </c>
      <c r="AC47" s="233">
        <v>1</v>
      </c>
      <c r="AD47" s="233">
        <v>1</v>
      </c>
      <c r="AE47" s="233">
        <v>1</v>
      </c>
      <c r="AF47" s="233">
        <v>1</v>
      </c>
    </row>
    <row r="48" spans="1:32" x14ac:dyDescent="0.25">
      <c r="A48" s="241" t="s">
        <v>424</v>
      </c>
      <c r="B48" s="236">
        <v>1</v>
      </c>
      <c r="C48" s="236">
        <v>1</v>
      </c>
      <c r="D48" s="236">
        <v>1</v>
      </c>
      <c r="E48" s="236">
        <v>1</v>
      </c>
      <c r="F48" s="236">
        <v>1</v>
      </c>
      <c r="G48" s="236">
        <v>1</v>
      </c>
      <c r="H48" s="236">
        <v>1</v>
      </c>
      <c r="I48" s="236">
        <v>1</v>
      </c>
      <c r="J48" s="236">
        <v>1</v>
      </c>
      <c r="K48" s="236">
        <v>1</v>
      </c>
      <c r="L48" s="236">
        <v>1</v>
      </c>
      <c r="M48" s="236">
        <v>1</v>
      </c>
      <c r="N48" s="236">
        <v>1</v>
      </c>
      <c r="O48" s="236">
        <v>1</v>
      </c>
      <c r="P48" s="236">
        <v>1</v>
      </c>
      <c r="Q48" s="236">
        <v>1</v>
      </c>
      <c r="R48" s="236">
        <v>1</v>
      </c>
      <c r="S48" s="236">
        <v>1</v>
      </c>
      <c r="T48" s="236">
        <v>1</v>
      </c>
      <c r="U48" s="236">
        <v>1</v>
      </c>
      <c r="V48" s="236">
        <v>1</v>
      </c>
      <c r="W48" s="236">
        <v>1</v>
      </c>
      <c r="X48" s="236">
        <v>1</v>
      </c>
      <c r="Y48" s="236">
        <v>1</v>
      </c>
      <c r="Z48" s="236">
        <v>1</v>
      </c>
      <c r="AA48" s="236">
        <v>1</v>
      </c>
      <c r="AB48" s="236">
        <v>1</v>
      </c>
      <c r="AC48" s="236">
        <v>1</v>
      </c>
      <c r="AD48" s="236">
        <v>1</v>
      </c>
      <c r="AE48" s="236">
        <v>1</v>
      </c>
      <c r="AF48" s="236">
        <v>1</v>
      </c>
    </row>
    <row r="49" spans="1:32" x14ac:dyDescent="0.25">
      <c r="A49" s="236"/>
      <c r="B49" s="236">
        <v>1</v>
      </c>
      <c r="C49" s="236">
        <v>1</v>
      </c>
      <c r="D49" s="236">
        <v>1</v>
      </c>
      <c r="E49" s="236">
        <v>1</v>
      </c>
      <c r="F49" s="236">
        <v>1</v>
      </c>
      <c r="G49" s="236">
        <v>1</v>
      </c>
      <c r="H49" s="236">
        <v>1</v>
      </c>
      <c r="I49" s="236">
        <v>1</v>
      </c>
      <c r="J49" s="236">
        <v>1</v>
      </c>
      <c r="K49" s="236">
        <v>1</v>
      </c>
      <c r="L49" s="236">
        <v>1</v>
      </c>
      <c r="M49" s="236">
        <v>1</v>
      </c>
      <c r="N49" s="236">
        <v>1</v>
      </c>
      <c r="O49" s="236">
        <v>1</v>
      </c>
      <c r="P49" s="236">
        <v>1</v>
      </c>
      <c r="Q49" s="236">
        <v>1</v>
      </c>
      <c r="R49" s="236">
        <v>1</v>
      </c>
      <c r="S49" s="236">
        <v>1</v>
      </c>
      <c r="T49" s="236">
        <v>1</v>
      </c>
      <c r="U49" s="236">
        <v>1</v>
      </c>
      <c r="V49" s="236">
        <v>1</v>
      </c>
      <c r="W49" s="236">
        <v>1</v>
      </c>
      <c r="X49" s="236">
        <v>1</v>
      </c>
      <c r="Y49" s="236">
        <v>1</v>
      </c>
      <c r="Z49" s="236">
        <v>1</v>
      </c>
      <c r="AA49" s="236">
        <v>1</v>
      </c>
      <c r="AB49" s="236">
        <v>1</v>
      </c>
      <c r="AC49" s="236">
        <v>1</v>
      </c>
      <c r="AD49" s="236">
        <v>1</v>
      </c>
      <c r="AE49" s="236">
        <v>1</v>
      </c>
      <c r="AF49" s="236">
        <v>1</v>
      </c>
    </row>
    <row r="50" spans="1:32" x14ac:dyDescent="0.25">
      <c r="A50" s="236" t="s">
        <v>425</v>
      </c>
      <c r="B50" s="233" t="e">
        <f>B40</f>
        <v>#DIV/0!</v>
      </c>
      <c r="C50" s="233" t="e">
        <f>C40</f>
        <v>#DIV/0!</v>
      </c>
      <c r="D50" s="233" t="e">
        <f t="shared" ref="D50:AF50" si="16">D40</f>
        <v>#DIV/0!</v>
      </c>
      <c r="E50" s="233" t="e">
        <f t="shared" si="16"/>
        <v>#DIV/0!</v>
      </c>
      <c r="F50" s="233" t="e">
        <f t="shared" si="16"/>
        <v>#DIV/0!</v>
      </c>
      <c r="G50" s="233" t="e">
        <f t="shared" si="16"/>
        <v>#DIV/0!</v>
      </c>
      <c r="H50" s="233" t="e">
        <f t="shared" si="16"/>
        <v>#DIV/0!</v>
      </c>
      <c r="I50" s="233" t="e">
        <f t="shared" si="16"/>
        <v>#DIV/0!</v>
      </c>
      <c r="J50" s="233" t="e">
        <f t="shared" si="16"/>
        <v>#DIV/0!</v>
      </c>
      <c r="K50" s="233" t="e">
        <f t="shared" si="16"/>
        <v>#DIV/0!</v>
      </c>
      <c r="L50" s="233" t="e">
        <f t="shared" si="16"/>
        <v>#DIV/0!</v>
      </c>
      <c r="M50" s="233" t="e">
        <f t="shared" si="16"/>
        <v>#DIV/0!</v>
      </c>
      <c r="N50" s="233" t="e">
        <f t="shared" si="16"/>
        <v>#DIV/0!</v>
      </c>
      <c r="O50" s="233" t="e">
        <f t="shared" si="16"/>
        <v>#DIV/0!</v>
      </c>
      <c r="P50" s="233" t="e">
        <f t="shared" si="16"/>
        <v>#DIV/0!</v>
      </c>
      <c r="Q50" s="233" t="e">
        <f t="shared" si="16"/>
        <v>#DIV/0!</v>
      </c>
      <c r="R50" s="233" t="e">
        <f t="shared" si="16"/>
        <v>#DIV/0!</v>
      </c>
      <c r="S50" s="233" t="e">
        <f t="shared" si="16"/>
        <v>#DIV/0!</v>
      </c>
      <c r="T50" s="233" t="e">
        <f t="shared" si="16"/>
        <v>#DIV/0!</v>
      </c>
      <c r="U50" s="233" t="e">
        <f t="shared" si="16"/>
        <v>#DIV/0!</v>
      </c>
      <c r="V50" s="233" t="e">
        <f t="shared" si="16"/>
        <v>#DIV/0!</v>
      </c>
      <c r="W50" s="233" t="e">
        <f t="shared" si="16"/>
        <v>#DIV/0!</v>
      </c>
      <c r="X50" s="233" t="e">
        <f t="shared" si="16"/>
        <v>#DIV/0!</v>
      </c>
      <c r="Y50" s="233" t="e">
        <f t="shared" si="16"/>
        <v>#DIV/0!</v>
      </c>
      <c r="Z50" s="233" t="e">
        <f t="shared" si="16"/>
        <v>#DIV/0!</v>
      </c>
      <c r="AA50" s="233" t="e">
        <f t="shared" si="16"/>
        <v>#DIV/0!</v>
      </c>
      <c r="AB50" s="233" t="e">
        <f t="shared" si="16"/>
        <v>#DIV/0!</v>
      </c>
      <c r="AC50" s="233" t="e">
        <f t="shared" si="16"/>
        <v>#DIV/0!</v>
      </c>
      <c r="AD50" s="233" t="e">
        <f t="shared" si="16"/>
        <v>#DIV/0!</v>
      </c>
      <c r="AE50" s="233" t="e">
        <f t="shared" si="16"/>
        <v>#DIV/0!</v>
      </c>
      <c r="AF50" s="233" t="e">
        <f t="shared" si="16"/>
        <v>#DIV/0!</v>
      </c>
    </row>
    <row r="51" spans="1:32" x14ac:dyDescent="0.25">
      <c r="A51" s="236"/>
      <c r="B51" s="233" t="e">
        <f>B50</f>
        <v>#DIV/0!</v>
      </c>
      <c r="C51" s="233" t="e">
        <f>C50</f>
        <v>#DIV/0!</v>
      </c>
      <c r="D51" s="233" t="e">
        <f t="shared" ref="D51:AF51" si="17">D50</f>
        <v>#DIV/0!</v>
      </c>
      <c r="E51" s="233" t="e">
        <f t="shared" si="17"/>
        <v>#DIV/0!</v>
      </c>
      <c r="F51" s="233" t="e">
        <f t="shared" si="17"/>
        <v>#DIV/0!</v>
      </c>
      <c r="G51" s="233" t="e">
        <f t="shared" si="17"/>
        <v>#DIV/0!</v>
      </c>
      <c r="H51" s="233" t="e">
        <f t="shared" si="17"/>
        <v>#DIV/0!</v>
      </c>
      <c r="I51" s="233" t="e">
        <f t="shared" si="17"/>
        <v>#DIV/0!</v>
      </c>
      <c r="J51" s="233" t="e">
        <f t="shared" si="17"/>
        <v>#DIV/0!</v>
      </c>
      <c r="K51" s="233" t="e">
        <f t="shared" si="17"/>
        <v>#DIV/0!</v>
      </c>
      <c r="L51" s="233" t="e">
        <f t="shared" si="17"/>
        <v>#DIV/0!</v>
      </c>
      <c r="M51" s="233" t="e">
        <f t="shared" si="17"/>
        <v>#DIV/0!</v>
      </c>
      <c r="N51" s="233" t="e">
        <f t="shared" si="17"/>
        <v>#DIV/0!</v>
      </c>
      <c r="O51" s="233" t="e">
        <f t="shared" si="17"/>
        <v>#DIV/0!</v>
      </c>
      <c r="P51" s="233" t="e">
        <f t="shared" si="17"/>
        <v>#DIV/0!</v>
      </c>
      <c r="Q51" s="233" t="e">
        <f t="shared" si="17"/>
        <v>#DIV/0!</v>
      </c>
      <c r="R51" s="233" t="e">
        <f t="shared" si="17"/>
        <v>#DIV/0!</v>
      </c>
      <c r="S51" s="233" t="e">
        <f t="shared" si="17"/>
        <v>#DIV/0!</v>
      </c>
      <c r="T51" s="233" t="e">
        <f t="shared" si="17"/>
        <v>#DIV/0!</v>
      </c>
      <c r="U51" s="233" t="e">
        <f t="shared" si="17"/>
        <v>#DIV/0!</v>
      </c>
      <c r="V51" s="233" t="e">
        <f t="shared" si="17"/>
        <v>#DIV/0!</v>
      </c>
      <c r="W51" s="233" t="e">
        <f t="shared" si="17"/>
        <v>#DIV/0!</v>
      </c>
      <c r="X51" s="233" t="e">
        <f t="shared" si="17"/>
        <v>#DIV/0!</v>
      </c>
      <c r="Y51" s="233" t="e">
        <f t="shared" si="17"/>
        <v>#DIV/0!</v>
      </c>
      <c r="Z51" s="233" t="e">
        <f t="shared" si="17"/>
        <v>#DIV/0!</v>
      </c>
      <c r="AA51" s="233" t="e">
        <f t="shared" si="17"/>
        <v>#DIV/0!</v>
      </c>
      <c r="AB51" s="233" t="e">
        <f t="shared" si="17"/>
        <v>#DIV/0!</v>
      </c>
      <c r="AC51" s="233" t="e">
        <f t="shared" si="17"/>
        <v>#DIV/0!</v>
      </c>
      <c r="AD51" s="233" t="e">
        <f t="shared" si="17"/>
        <v>#DIV/0!</v>
      </c>
      <c r="AE51" s="233" t="e">
        <f t="shared" si="17"/>
        <v>#DIV/0!</v>
      </c>
      <c r="AF51" s="233" t="e">
        <f t="shared" si="17"/>
        <v>#DIV/0!</v>
      </c>
    </row>
    <row r="52" spans="1:32" x14ac:dyDescent="0.25">
      <c r="A52" s="241" t="s">
        <v>425</v>
      </c>
      <c r="B52" s="236">
        <v>0.45</v>
      </c>
      <c r="C52" s="236">
        <v>0.45</v>
      </c>
      <c r="D52" s="236">
        <v>0.45</v>
      </c>
      <c r="E52" s="236">
        <v>0.45</v>
      </c>
      <c r="F52" s="236">
        <v>0.45</v>
      </c>
      <c r="G52" s="236">
        <v>0.45</v>
      </c>
      <c r="H52" s="236">
        <v>0.45</v>
      </c>
      <c r="I52" s="236">
        <v>0.45</v>
      </c>
      <c r="J52" s="236">
        <v>0.45</v>
      </c>
      <c r="K52" s="236">
        <v>0.45</v>
      </c>
      <c r="L52" s="236">
        <v>0.45</v>
      </c>
      <c r="M52" s="236">
        <v>0.45</v>
      </c>
      <c r="N52" s="236">
        <v>0.45</v>
      </c>
      <c r="O52" s="236">
        <v>0.45</v>
      </c>
      <c r="P52" s="236">
        <v>0.45</v>
      </c>
      <c r="Q52" s="236">
        <v>0.45</v>
      </c>
      <c r="R52" s="236">
        <v>0.45</v>
      </c>
      <c r="S52" s="236">
        <v>0.45</v>
      </c>
      <c r="T52" s="236">
        <v>0.45</v>
      </c>
      <c r="U52" s="236">
        <v>0.45</v>
      </c>
      <c r="V52" s="236">
        <v>0.45</v>
      </c>
      <c r="W52" s="236">
        <v>0.45</v>
      </c>
      <c r="X52" s="236">
        <v>0.45</v>
      </c>
      <c r="Y52" s="236">
        <v>0.45</v>
      </c>
      <c r="Z52" s="236">
        <v>0.45</v>
      </c>
      <c r="AA52" s="236">
        <v>0.45</v>
      </c>
      <c r="AB52" s="236">
        <v>0.45</v>
      </c>
      <c r="AC52" s="236">
        <v>0.45</v>
      </c>
      <c r="AD52" s="236">
        <v>0.45</v>
      </c>
      <c r="AE52" s="236">
        <v>0.45</v>
      </c>
      <c r="AF52" s="236">
        <v>0.45</v>
      </c>
    </row>
    <row r="53" spans="1:32" x14ac:dyDescent="0.25">
      <c r="A53" s="236"/>
      <c r="B53" s="236">
        <v>1.55</v>
      </c>
      <c r="C53" s="236">
        <v>1.55</v>
      </c>
      <c r="D53" s="236">
        <v>1.55</v>
      </c>
      <c r="E53" s="236">
        <v>1.55</v>
      </c>
      <c r="F53" s="236">
        <v>1.55</v>
      </c>
      <c r="G53" s="236">
        <v>1.55</v>
      </c>
      <c r="H53" s="236">
        <v>1.55</v>
      </c>
      <c r="I53" s="236">
        <v>1.55</v>
      </c>
      <c r="J53" s="236">
        <v>1.55</v>
      </c>
      <c r="K53" s="236">
        <v>1.55</v>
      </c>
      <c r="L53" s="236">
        <v>1.55</v>
      </c>
      <c r="M53" s="236">
        <v>1.55</v>
      </c>
      <c r="N53" s="236">
        <v>1.55</v>
      </c>
      <c r="O53" s="236">
        <v>1.55</v>
      </c>
      <c r="P53" s="236">
        <v>1.55</v>
      </c>
      <c r="Q53" s="236">
        <v>1.55</v>
      </c>
      <c r="R53" s="236">
        <v>1.55</v>
      </c>
      <c r="S53" s="236">
        <v>1.55</v>
      </c>
      <c r="T53" s="236">
        <v>1.55</v>
      </c>
      <c r="U53" s="236">
        <v>1.55</v>
      </c>
      <c r="V53" s="236">
        <v>1.55</v>
      </c>
      <c r="W53" s="236">
        <v>1.55</v>
      </c>
      <c r="X53" s="236">
        <v>1.55</v>
      </c>
      <c r="Y53" s="236">
        <v>1.55</v>
      </c>
      <c r="Z53" s="236">
        <v>1.55</v>
      </c>
      <c r="AA53" s="236">
        <v>1.55</v>
      </c>
      <c r="AB53" s="236">
        <v>1.55</v>
      </c>
      <c r="AC53" s="236">
        <v>1.55</v>
      </c>
      <c r="AD53" s="236">
        <v>1.55</v>
      </c>
      <c r="AE53" s="236">
        <v>1.55</v>
      </c>
      <c r="AF53" s="236">
        <v>1.55</v>
      </c>
    </row>
    <row r="54" spans="1:32" x14ac:dyDescent="0.25">
      <c r="A54" s="236" t="s">
        <v>426</v>
      </c>
      <c r="B54" s="233">
        <f>B42</f>
        <v>0</v>
      </c>
      <c r="C54" s="233">
        <f>C42</f>
        <v>0</v>
      </c>
      <c r="D54" s="233">
        <f t="shared" ref="D54:AF54" si="18">D42</f>
        <v>0</v>
      </c>
      <c r="E54" s="233">
        <f t="shared" si="18"/>
        <v>0</v>
      </c>
      <c r="F54" s="233">
        <f t="shared" si="18"/>
        <v>0</v>
      </c>
      <c r="G54" s="233">
        <f t="shared" si="18"/>
        <v>0</v>
      </c>
      <c r="H54" s="233">
        <f t="shared" si="18"/>
        <v>0</v>
      </c>
      <c r="I54" s="233">
        <f t="shared" si="18"/>
        <v>0</v>
      </c>
      <c r="J54" s="233">
        <f t="shared" si="18"/>
        <v>0</v>
      </c>
      <c r="K54" s="233">
        <f t="shared" si="18"/>
        <v>0</v>
      </c>
      <c r="L54" s="233">
        <f t="shared" si="18"/>
        <v>0</v>
      </c>
      <c r="M54" s="233">
        <f t="shared" si="18"/>
        <v>0</v>
      </c>
      <c r="N54" s="233">
        <f t="shared" si="18"/>
        <v>0</v>
      </c>
      <c r="O54" s="233">
        <f t="shared" si="18"/>
        <v>0</v>
      </c>
      <c r="P54" s="233">
        <f t="shared" si="18"/>
        <v>0</v>
      </c>
      <c r="Q54" s="233">
        <f t="shared" si="18"/>
        <v>0</v>
      </c>
      <c r="R54" s="233">
        <f t="shared" si="18"/>
        <v>0</v>
      </c>
      <c r="S54" s="233">
        <f t="shared" si="18"/>
        <v>0</v>
      </c>
      <c r="T54" s="233">
        <f t="shared" si="18"/>
        <v>0</v>
      </c>
      <c r="U54" s="233">
        <f t="shared" si="18"/>
        <v>0</v>
      </c>
      <c r="V54" s="233">
        <f t="shared" si="18"/>
        <v>0</v>
      </c>
      <c r="W54" s="233">
        <f t="shared" si="18"/>
        <v>0</v>
      </c>
      <c r="X54" s="233">
        <f t="shared" si="18"/>
        <v>0</v>
      </c>
      <c r="Y54" s="233">
        <f t="shared" si="18"/>
        <v>0</v>
      </c>
      <c r="Z54" s="233">
        <f t="shared" si="18"/>
        <v>0</v>
      </c>
      <c r="AA54" s="233">
        <f t="shared" si="18"/>
        <v>0</v>
      </c>
      <c r="AB54" s="233">
        <f t="shared" si="18"/>
        <v>0</v>
      </c>
      <c r="AC54" s="233">
        <f t="shared" si="18"/>
        <v>0</v>
      </c>
      <c r="AD54" s="233">
        <f t="shared" si="18"/>
        <v>0</v>
      </c>
      <c r="AE54" s="233">
        <f t="shared" si="18"/>
        <v>0</v>
      </c>
      <c r="AF54" s="233">
        <f t="shared" si="18"/>
        <v>0</v>
      </c>
    </row>
    <row r="55" spans="1:32" x14ac:dyDescent="0.25">
      <c r="A55" s="236"/>
      <c r="B55" s="233">
        <f>B54</f>
        <v>0</v>
      </c>
      <c r="C55" s="233">
        <f>C54</f>
        <v>0</v>
      </c>
      <c r="D55" s="233">
        <f t="shared" ref="D55:AF55" si="19">D54</f>
        <v>0</v>
      </c>
      <c r="E55" s="233">
        <f t="shared" si="19"/>
        <v>0</v>
      </c>
      <c r="F55" s="233">
        <f t="shared" si="19"/>
        <v>0</v>
      </c>
      <c r="G55" s="233">
        <f t="shared" si="19"/>
        <v>0</v>
      </c>
      <c r="H55" s="233">
        <f t="shared" si="19"/>
        <v>0</v>
      </c>
      <c r="I55" s="233">
        <f t="shared" si="19"/>
        <v>0</v>
      </c>
      <c r="J55" s="233">
        <f t="shared" si="19"/>
        <v>0</v>
      </c>
      <c r="K55" s="233">
        <f t="shared" si="19"/>
        <v>0</v>
      </c>
      <c r="L55" s="233">
        <f t="shared" si="19"/>
        <v>0</v>
      </c>
      <c r="M55" s="233">
        <f t="shared" si="19"/>
        <v>0</v>
      </c>
      <c r="N55" s="233">
        <f t="shared" si="19"/>
        <v>0</v>
      </c>
      <c r="O55" s="233">
        <f t="shared" si="19"/>
        <v>0</v>
      </c>
      <c r="P55" s="233">
        <f t="shared" si="19"/>
        <v>0</v>
      </c>
      <c r="Q55" s="233">
        <f t="shared" si="19"/>
        <v>0</v>
      </c>
      <c r="R55" s="233">
        <f t="shared" si="19"/>
        <v>0</v>
      </c>
      <c r="S55" s="233">
        <f t="shared" si="19"/>
        <v>0</v>
      </c>
      <c r="T55" s="233">
        <f t="shared" si="19"/>
        <v>0</v>
      </c>
      <c r="U55" s="233">
        <f t="shared" si="19"/>
        <v>0</v>
      </c>
      <c r="V55" s="233">
        <f t="shared" si="19"/>
        <v>0</v>
      </c>
      <c r="W55" s="233">
        <f t="shared" si="19"/>
        <v>0</v>
      </c>
      <c r="X55" s="233">
        <f t="shared" si="19"/>
        <v>0</v>
      </c>
      <c r="Y55" s="233">
        <f t="shared" si="19"/>
        <v>0</v>
      </c>
      <c r="Z55" s="233">
        <f t="shared" si="19"/>
        <v>0</v>
      </c>
      <c r="AA55" s="233">
        <f t="shared" si="19"/>
        <v>0</v>
      </c>
      <c r="AB55" s="233">
        <f t="shared" si="19"/>
        <v>0</v>
      </c>
      <c r="AC55" s="233">
        <f t="shared" si="19"/>
        <v>0</v>
      </c>
      <c r="AD55" s="233">
        <f t="shared" si="19"/>
        <v>0</v>
      </c>
      <c r="AE55" s="233">
        <f t="shared" si="19"/>
        <v>0</v>
      </c>
      <c r="AF55" s="233">
        <f t="shared" si="19"/>
        <v>0</v>
      </c>
    </row>
    <row r="56" spans="1:32" x14ac:dyDescent="0.25">
      <c r="A56" s="241" t="s">
        <v>426</v>
      </c>
      <c r="B56" s="236">
        <v>0.45</v>
      </c>
      <c r="C56" s="236">
        <v>0.45</v>
      </c>
      <c r="D56" s="236">
        <v>0.45</v>
      </c>
      <c r="E56" s="236">
        <v>0.45</v>
      </c>
      <c r="F56" s="236">
        <v>0.45</v>
      </c>
      <c r="G56" s="236">
        <v>0.45</v>
      </c>
      <c r="H56" s="236">
        <v>0.45</v>
      </c>
      <c r="I56" s="236">
        <v>0.45</v>
      </c>
      <c r="J56" s="236">
        <v>0.45</v>
      </c>
      <c r="K56" s="236">
        <v>0.45</v>
      </c>
      <c r="L56" s="236">
        <v>0.45</v>
      </c>
      <c r="M56" s="236">
        <v>0.45</v>
      </c>
      <c r="N56" s="236">
        <v>0.45</v>
      </c>
      <c r="O56" s="236">
        <v>0.45</v>
      </c>
      <c r="P56" s="236">
        <v>0.45</v>
      </c>
      <c r="Q56" s="236">
        <v>0.45</v>
      </c>
      <c r="R56" s="236">
        <v>0.45</v>
      </c>
      <c r="S56" s="236">
        <v>0.45</v>
      </c>
      <c r="T56" s="236">
        <v>0.45</v>
      </c>
      <c r="U56" s="236">
        <v>0.45</v>
      </c>
      <c r="V56" s="236">
        <v>0.45</v>
      </c>
      <c r="W56" s="236">
        <v>0.45</v>
      </c>
      <c r="X56" s="236">
        <v>0.45</v>
      </c>
      <c r="Y56" s="236">
        <v>0.45</v>
      </c>
      <c r="Z56" s="236">
        <v>0.45</v>
      </c>
      <c r="AA56" s="236">
        <v>0.45</v>
      </c>
      <c r="AB56" s="236">
        <v>0.45</v>
      </c>
      <c r="AC56" s="236">
        <v>0.45</v>
      </c>
      <c r="AD56" s="236">
        <v>0.45</v>
      </c>
      <c r="AE56" s="236">
        <v>0.45</v>
      </c>
      <c r="AF56" s="236">
        <v>0.45</v>
      </c>
    </row>
    <row r="57" spans="1:32" x14ac:dyDescent="0.25">
      <c r="A57" s="236"/>
      <c r="B57" s="236">
        <v>1.55</v>
      </c>
      <c r="C57" s="236">
        <v>1.55</v>
      </c>
      <c r="D57" s="236">
        <v>1.55</v>
      </c>
      <c r="E57" s="236">
        <v>1.55</v>
      </c>
      <c r="F57" s="236">
        <v>1.55</v>
      </c>
      <c r="G57" s="236">
        <v>1.55</v>
      </c>
      <c r="H57" s="236">
        <v>1.55</v>
      </c>
      <c r="I57" s="236">
        <v>1.55</v>
      </c>
      <c r="J57" s="236">
        <v>1.55</v>
      </c>
      <c r="K57" s="236">
        <v>1.55</v>
      </c>
      <c r="L57" s="236">
        <v>1.55</v>
      </c>
      <c r="M57" s="236">
        <v>1.55</v>
      </c>
      <c r="N57" s="236">
        <v>1.55</v>
      </c>
      <c r="O57" s="236">
        <v>1.55</v>
      </c>
      <c r="P57" s="236">
        <v>1.55</v>
      </c>
      <c r="Q57" s="236">
        <v>1.55</v>
      </c>
      <c r="R57" s="236">
        <v>1.55</v>
      </c>
      <c r="S57" s="236">
        <v>1.55</v>
      </c>
      <c r="T57" s="236">
        <v>1.55</v>
      </c>
      <c r="U57" s="236">
        <v>1.55</v>
      </c>
      <c r="V57" s="236">
        <v>1.55</v>
      </c>
      <c r="W57" s="236">
        <v>1.55</v>
      </c>
      <c r="X57" s="236">
        <v>1.55</v>
      </c>
      <c r="Y57" s="236">
        <v>1.55</v>
      </c>
      <c r="Z57" s="236">
        <v>1.55</v>
      </c>
      <c r="AA57" s="236">
        <v>1.55</v>
      </c>
      <c r="AB57" s="236">
        <v>1.55</v>
      </c>
      <c r="AC57" s="236">
        <v>1.55</v>
      </c>
      <c r="AD57" s="236">
        <v>1.55</v>
      </c>
      <c r="AE57" s="236">
        <v>1.55</v>
      </c>
      <c r="AF57" s="236">
        <v>1.55</v>
      </c>
    </row>
    <row r="58" spans="1:32" x14ac:dyDescent="0.25">
      <c r="A58" s="236" t="s">
        <v>427</v>
      </c>
      <c r="B58" s="233">
        <v>1</v>
      </c>
      <c r="C58" s="233">
        <v>1</v>
      </c>
      <c r="D58" s="233">
        <v>1</v>
      </c>
      <c r="E58" s="233">
        <v>1</v>
      </c>
      <c r="F58" s="233">
        <v>1</v>
      </c>
      <c r="G58" s="233">
        <v>1</v>
      </c>
      <c r="H58" s="233">
        <v>1</v>
      </c>
      <c r="I58" s="233">
        <v>1</v>
      </c>
      <c r="J58" s="233">
        <v>1</v>
      </c>
      <c r="K58" s="233">
        <v>1</v>
      </c>
      <c r="L58" s="233">
        <v>1</v>
      </c>
      <c r="M58" s="233">
        <v>1</v>
      </c>
      <c r="N58" s="233">
        <v>1</v>
      </c>
      <c r="O58" s="233">
        <v>1</v>
      </c>
      <c r="P58" s="233">
        <v>1</v>
      </c>
      <c r="Q58" s="233">
        <v>1</v>
      </c>
      <c r="R58" s="233">
        <v>1</v>
      </c>
      <c r="S58" s="233">
        <v>1</v>
      </c>
      <c r="T58" s="233">
        <v>1</v>
      </c>
      <c r="U58" s="233">
        <v>1</v>
      </c>
      <c r="V58" s="233">
        <v>1</v>
      </c>
      <c r="W58" s="233">
        <v>1</v>
      </c>
      <c r="X58" s="233">
        <v>1</v>
      </c>
      <c r="Y58" s="233">
        <v>1</v>
      </c>
      <c r="Z58" s="233">
        <v>1</v>
      </c>
      <c r="AA58" s="233">
        <v>1</v>
      </c>
      <c r="AB58" s="233">
        <v>1</v>
      </c>
      <c r="AC58" s="233">
        <v>1</v>
      </c>
      <c r="AD58" s="233">
        <v>1</v>
      </c>
      <c r="AE58" s="233">
        <v>1</v>
      </c>
      <c r="AF58" s="233">
        <v>1</v>
      </c>
    </row>
    <row r="59" spans="1:32" x14ac:dyDescent="0.25">
      <c r="A59" s="236"/>
      <c r="B59" s="233">
        <f>B58</f>
        <v>1</v>
      </c>
      <c r="C59" s="233">
        <f>C58</f>
        <v>1</v>
      </c>
      <c r="D59" s="233">
        <f t="shared" ref="D59:AF59" si="20">D58</f>
        <v>1</v>
      </c>
      <c r="E59" s="233">
        <f t="shared" si="20"/>
        <v>1</v>
      </c>
      <c r="F59" s="233">
        <f t="shared" si="20"/>
        <v>1</v>
      </c>
      <c r="G59" s="233">
        <f t="shared" si="20"/>
        <v>1</v>
      </c>
      <c r="H59" s="233">
        <f t="shared" si="20"/>
        <v>1</v>
      </c>
      <c r="I59" s="233">
        <f t="shared" si="20"/>
        <v>1</v>
      </c>
      <c r="J59" s="233">
        <f t="shared" si="20"/>
        <v>1</v>
      </c>
      <c r="K59" s="233">
        <f t="shared" si="20"/>
        <v>1</v>
      </c>
      <c r="L59" s="233">
        <f t="shared" si="20"/>
        <v>1</v>
      </c>
      <c r="M59" s="233">
        <f t="shared" si="20"/>
        <v>1</v>
      </c>
      <c r="N59" s="233">
        <f t="shared" si="20"/>
        <v>1</v>
      </c>
      <c r="O59" s="233">
        <f t="shared" si="20"/>
        <v>1</v>
      </c>
      <c r="P59" s="233">
        <f t="shared" si="20"/>
        <v>1</v>
      </c>
      <c r="Q59" s="233">
        <f t="shared" si="20"/>
        <v>1</v>
      </c>
      <c r="R59" s="233">
        <f t="shared" si="20"/>
        <v>1</v>
      </c>
      <c r="S59" s="233">
        <f t="shared" si="20"/>
        <v>1</v>
      </c>
      <c r="T59" s="233">
        <f t="shared" si="20"/>
        <v>1</v>
      </c>
      <c r="U59" s="233">
        <f t="shared" si="20"/>
        <v>1</v>
      </c>
      <c r="V59" s="233">
        <f t="shared" si="20"/>
        <v>1</v>
      </c>
      <c r="W59" s="233">
        <f t="shared" si="20"/>
        <v>1</v>
      </c>
      <c r="X59" s="233">
        <f t="shared" si="20"/>
        <v>1</v>
      </c>
      <c r="Y59" s="233">
        <f t="shared" si="20"/>
        <v>1</v>
      </c>
      <c r="Z59" s="233">
        <f t="shared" si="20"/>
        <v>1</v>
      </c>
      <c r="AA59" s="233">
        <f t="shared" si="20"/>
        <v>1</v>
      </c>
      <c r="AB59" s="233">
        <f t="shared" si="20"/>
        <v>1</v>
      </c>
      <c r="AC59" s="233">
        <f t="shared" si="20"/>
        <v>1</v>
      </c>
      <c r="AD59" s="233">
        <f t="shared" si="20"/>
        <v>1</v>
      </c>
      <c r="AE59" s="233">
        <f t="shared" si="20"/>
        <v>1</v>
      </c>
      <c r="AF59" s="233">
        <f t="shared" si="20"/>
        <v>1</v>
      </c>
    </row>
    <row r="60" spans="1:32" x14ac:dyDescent="0.25">
      <c r="A60" s="241" t="s">
        <v>427</v>
      </c>
      <c r="B60" s="236">
        <v>0.45</v>
      </c>
      <c r="C60" s="236">
        <v>0.45</v>
      </c>
      <c r="D60" s="236">
        <v>0.45</v>
      </c>
      <c r="E60" s="236">
        <v>0.45</v>
      </c>
      <c r="F60" s="236">
        <v>0.45</v>
      </c>
      <c r="G60" s="236">
        <v>0.45</v>
      </c>
      <c r="H60" s="236">
        <v>0.45</v>
      </c>
      <c r="I60" s="236">
        <v>0.45</v>
      </c>
      <c r="J60" s="236">
        <v>0.45</v>
      </c>
      <c r="K60" s="236">
        <v>0.45</v>
      </c>
      <c r="L60" s="236">
        <v>0.45</v>
      </c>
      <c r="M60" s="236">
        <v>0.45</v>
      </c>
      <c r="N60" s="236">
        <v>0.45</v>
      </c>
      <c r="O60" s="236">
        <v>0.45</v>
      </c>
      <c r="P60" s="236">
        <v>0.45</v>
      </c>
      <c r="Q60" s="236">
        <v>0.45</v>
      </c>
      <c r="R60" s="236">
        <v>0.45</v>
      </c>
      <c r="S60" s="236">
        <v>0.45</v>
      </c>
      <c r="T60" s="236">
        <v>0.45</v>
      </c>
      <c r="U60" s="236">
        <v>0.45</v>
      </c>
      <c r="V60" s="236">
        <v>0.45</v>
      </c>
      <c r="W60" s="236">
        <v>0.45</v>
      </c>
      <c r="X60" s="236">
        <v>0.45</v>
      </c>
      <c r="Y60" s="236">
        <v>0.45</v>
      </c>
      <c r="Z60" s="236">
        <v>0.45</v>
      </c>
      <c r="AA60" s="236">
        <v>0.45</v>
      </c>
      <c r="AB60" s="236">
        <v>0.45</v>
      </c>
      <c r="AC60" s="236">
        <v>0.45</v>
      </c>
      <c r="AD60" s="236">
        <v>0.45</v>
      </c>
      <c r="AE60" s="236">
        <v>0.45</v>
      </c>
      <c r="AF60" s="236">
        <v>0.45</v>
      </c>
    </row>
    <row r="61" spans="1:32" x14ac:dyDescent="0.25">
      <c r="A61" s="236"/>
      <c r="B61" s="236">
        <v>1.55</v>
      </c>
      <c r="C61" s="236">
        <v>1.55</v>
      </c>
      <c r="D61" s="236">
        <v>1.55</v>
      </c>
      <c r="E61" s="236">
        <v>1.55</v>
      </c>
      <c r="F61" s="236">
        <v>1.55</v>
      </c>
      <c r="G61" s="236">
        <v>1.55</v>
      </c>
      <c r="H61" s="236">
        <v>1.55</v>
      </c>
      <c r="I61" s="236">
        <v>1.55</v>
      </c>
      <c r="J61" s="236">
        <v>1.55</v>
      </c>
      <c r="K61" s="236">
        <v>1.55</v>
      </c>
      <c r="L61" s="236">
        <v>1.55</v>
      </c>
      <c r="M61" s="236">
        <v>1.55</v>
      </c>
      <c r="N61" s="236">
        <v>1.55</v>
      </c>
      <c r="O61" s="236">
        <v>1.55</v>
      </c>
      <c r="P61" s="236">
        <v>1.55</v>
      </c>
      <c r="Q61" s="236">
        <v>1.55</v>
      </c>
      <c r="R61" s="236">
        <v>1.55</v>
      </c>
      <c r="S61" s="236">
        <v>1.55</v>
      </c>
      <c r="T61" s="236">
        <v>1.55</v>
      </c>
      <c r="U61" s="236">
        <v>1.55</v>
      </c>
      <c r="V61" s="236">
        <v>1.55</v>
      </c>
      <c r="W61" s="236">
        <v>1.55</v>
      </c>
      <c r="X61" s="236">
        <v>1.55</v>
      </c>
      <c r="Y61" s="236">
        <v>1.55</v>
      </c>
      <c r="Z61" s="236">
        <v>1.55</v>
      </c>
      <c r="AA61" s="236">
        <v>1.55</v>
      </c>
      <c r="AB61" s="236">
        <v>1.55</v>
      </c>
      <c r="AC61" s="236">
        <v>1.55</v>
      </c>
      <c r="AD61" s="236">
        <v>1.55</v>
      </c>
      <c r="AE61" s="236">
        <v>1.55</v>
      </c>
      <c r="AF61" s="236">
        <v>1.55</v>
      </c>
    </row>
    <row r="62" spans="1:32" x14ac:dyDescent="0.25">
      <c r="A62" s="236" t="s">
        <v>428</v>
      </c>
      <c r="B62" s="240" t="e">
        <f>B39</f>
        <v>#DIV/0!</v>
      </c>
      <c r="C62" s="240" t="e">
        <f>C39</f>
        <v>#DIV/0!</v>
      </c>
      <c r="D62" s="240" t="e">
        <f t="shared" ref="D62:AF62" si="21">D39</f>
        <v>#DIV/0!</v>
      </c>
      <c r="E62" s="240" t="e">
        <f t="shared" si="21"/>
        <v>#DIV/0!</v>
      </c>
      <c r="F62" s="240" t="e">
        <f t="shared" si="21"/>
        <v>#DIV/0!</v>
      </c>
      <c r="G62" s="240" t="e">
        <f t="shared" si="21"/>
        <v>#DIV/0!</v>
      </c>
      <c r="H62" s="240" t="e">
        <f t="shared" si="21"/>
        <v>#DIV/0!</v>
      </c>
      <c r="I62" s="240" t="e">
        <f t="shared" si="21"/>
        <v>#DIV/0!</v>
      </c>
      <c r="J62" s="240" t="e">
        <f t="shared" si="21"/>
        <v>#DIV/0!</v>
      </c>
      <c r="K62" s="240" t="e">
        <f t="shared" si="21"/>
        <v>#DIV/0!</v>
      </c>
      <c r="L62" s="240" t="e">
        <f t="shared" si="21"/>
        <v>#DIV/0!</v>
      </c>
      <c r="M62" s="240" t="e">
        <f t="shared" si="21"/>
        <v>#DIV/0!</v>
      </c>
      <c r="N62" s="240" t="e">
        <f t="shared" si="21"/>
        <v>#DIV/0!</v>
      </c>
      <c r="O62" s="240" t="e">
        <f t="shared" si="21"/>
        <v>#DIV/0!</v>
      </c>
      <c r="P62" s="240" t="e">
        <f t="shared" si="21"/>
        <v>#DIV/0!</v>
      </c>
      <c r="Q62" s="240" t="e">
        <f t="shared" si="21"/>
        <v>#DIV/0!</v>
      </c>
      <c r="R62" s="240" t="e">
        <f t="shared" si="21"/>
        <v>#DIV/0!</v>
      </c>
      <c r="S62" s="240" t="e">
        <f t="shared" si="21"/>
        <v>#DIV/0!</v>
      </c>
      <c r="T62" s="240" t="e">
        <f t="shared" si="21"/>
        <v>#DIV/0!</v>
      </c>
      <c r="U62" s="240" t="e">
        <f t="shared" si="21"/>
        <v>#DIV/0!</v>
      </c>
      <c r="V62" s="240" t="e">
        <f t="shared" si="21"/>
        <v>#DIV/0!</v>
      </c>
      <c r="W62" s="240" t="e">
        <f t="shared" si="21"/>
        <v>#DIV/0!</v>
      </c>
      <c r="X62" s="240" t="e">
        <f t="shared" si="21"/>
        <v>#DIV/0!</v>
      </c>
      <c r="Y62" s="240" t="e">
        <f t="shared" si="21"/>
        <v>#DIV/0!</v>
      </c>
      <c r="Z62" s="240" t="e">
        <f t="shared" si="21"/>
        <v>#DIV/0!</v>
      </c>
      <c r="AA62" s="240" t="e">
        <f t="shared" si="21"/>
        <v>#DIV/0!</v>
      </c>
      <c r="AB62" s="240" t="e">
        <f t="shared" si="21"/>
        <v>#DIV/0!</v>
      </c>
      <c r="AC62" s="240" t="e">
        <f t="shared" si="21"/>
        <v>#DIV/0!</v>
      </c>
      <c r="AD62" s="240" t="e">
        <f t="shared" si="21"/>
        <v>#DIV/0!</v>
      </c>
      <c r="AE62" s="240" t="e">
        <f t="shared" si="21"/>
        <v>#DIV/0!</v>
      </c>
      <c r="AF62" s="240" t="e">
        <f t="shared" si="21"/>
        <v>#DIV/0!</v>
      </c>
    </row>
    <row r="63" spans="1:32" x14ac:dyDescent="0.25">
      <c r="A63" s="236" t="s">
        <v>429</v>
      </c>
      <c r="B63" s="240" t="e">
        <f>CONCATENATE(IF(B36&lt;B39,"-","+")," ",IF(B36&lt;B39,TEXT(B39-B36,"0%"),TEXT(B36-B39,"0%")))</f>
        <v>#DIV/0!</v>
      </c>
      <c r="C63" s="240" t="e">
        <f>CONCATENATE(IF(C36&lt;C39,"-","+")," ",IF(C36&lt;C39,TEXT('2 | Kennwerte'!$AN$164-'2 | Kennwerte'!I164,"0%"),TEXT('2 | Kennwerte'!I164-'2 | Kennwerte'!$AN$164,"0%")))</f>
        <v>#DIV/0!</v>
      </c>
      <c r="D63" s="240" t="e">
        <f>CONCATENATE(IF(D36&lt;D39,"-","+")," ",IF(D36&lt;D39,TEXT('2 | Kennwerte'!$AN$164-'2 | Kennwerte'!J164,"0%"),TEXT('2 | Kennwerte'!J164-'2 | Kennwerte'!$AN$164,"0%")))</f>
        <v>#DIV/0!</v>
      </c>
      <c r="E63" s="240" t="e">
        <f>CONCATENATE(IF(E36&lt;E39,"-","+")," ",IF(E36&lt;E39,TEXT('2 | Kennwerte'!$AN$164-'2 | Kennwerte'!K164,"0%"),TEXT('2 | Kennwerte'!K164-'2 | Kennwerte'!$AN$164,"0%")))</f>
        <v>#DIV/0!</v>
      </c>
      <c r="F63" s="240" t="e">
        <f>CONCATENATE(IF(F36&lt;F39,"-","+")," ",IF(F36&lt;F39,TEXT('2 | Kennwerte'!$AN$164-'2 | Kennwerte'!L164,"0%"),TEXT('2 | Kennwerte'!L164-'2 | Kennwerte'!$AN$164,"0%")))</f>
        <v>#DIV/0!</v>
      </c>
      <c r="G63" s="240" t="e">
        <f>CONCATENATE(IF(G36&lt;G39,"-","+")," ",IF(G36&lt;G39,TEXT('2 | Kennwerte'!$AN$164-'2 | Kennwerte'!M164,"0%"),TEXT('2 | Kennwerte'!M164-'2 | Kennwerte'!$AN$164,"0%")))</f>
        <v>#DIV/0!</v>
      </c>
      <c r="H63" s="240" t="e">
        <f>CONCATENATE(IF(H36&lt;H39,"-","+")," ",IF(H36&lt;H39,TEXT('2 | Kennwerte'!$AN$164-'2 | Kennwerte'!N164,"0%"),TEXT('2 | Kennwerte'!N164-'2 | Kennwerte'!$AN$164,"0%")))</f>
        <v>#DIV/0!</v>
      </c>
      <c r="I63" s="240" t="e">
        <f>CONCATENATE(IF(I36&lt;I39,"-","+")," ",IF(I36&lt;I39,TEXT('2 | Kennwerte'!$AN$164-'2 | Kennwerte'!O164,"0%"),TEXT('2 | Kennwerte'!O164-'2 | Kennwerte'!$AN$164,"0%")))</f>
        <v>#DIV/0!</v>
      </c>
      <c r="J63" s="240" t="e">
        <f>CONCATENATE(IF(J36&lt;J39,"-","+")," ",IF(J36&lt;J39,TEXT('2 | Kennwerte'!$AN$164-'2 | Kennwerte'!P164,"0%"),TEXT('2 | Kennwerte'!P164-'2 | Kennwerte'!$AN$164,"0%")))</f>
        <v>#DIV/0!</v>
      </c>
      <c r="K63" s="240" t="e">
        <f>CONCATENATE(IF(K36&lt;K39,"-","+")," ",IF(K36&lt;K39,TEXT('2 | Kennwerte'!$AN$164-'2 | Kennwerte'!Q164,"0%"),TEXT('2 | Kennwerte'!Q164-'2 | Kennwerte'!$AN$164,"0%")))</f>
        <v>#DIV/0!</v>
      </c>
      <c r="L63" s="240" t="e">
        <f>CONCATENATE(IF(L36&lt;L39,"-","+")," ",IF(L36&lt;L39,TEXT('2 | Kennwerte'!$AN$164-'2 | Kennwerte'!R164,"0%"),TEXT('2 | Kennwerte'!R164-'2 | Kennwerte'!$AN$164,"0%")))</f>
        <v>#DIV/0!</v>
      </c>
      <c r="M63" s="240" t="e">
        <f>CONCATENATE(IF(M36&lt;M39,"-","+")," ",IF(M36&lt;M39,TEXT('2 | Kennwerte'!$AN$164-'2 | Kennwerte'!S164,"0%"),TEXT('2 | Kennwerte'!S164-'2 | Kennwerte'!$AN$164,"0%")))</f>
        <v>#DIV/0!</v>
      </c>
      <c r="N63" s="240" t="e">
        <f>CONCATENATE(IF(N36&lt;N39,"-","+")," ",IF(N36&lt;N39,TEXT('2 | Kennwerte'!$AN$164-'2 | Kennwerte'!T164,"0%"),TEXT('2 | Kennwerte'!T164-'2 | Kennwerte'!$AN$164,"0%")))</f>
        <v>#DIV/0!</v>
      </c>
      <c r="O63" s="240" t="e">
        <f>CONCATENATE(IF(O36&lt;O39,"-","+")," ",IF(O36&lt;O39,TEXT('2 | Kennwerte'!$AN$164-'2 | Kennwerte'!U164,"0%"),TEXT('2 | Kennwerte'!U164-'2 | Kennwerte'!$AN$164,"0%")))</f>
        <v>#DIV/0!</v>
      </c>
      <c r="P63" s="240" t="e">
        <f>CONCATENATE(IF(P36&lt;P39,"-","+")," ",IF(P36&lt;P39,TEXT('2 | Kennwerte'!$AN$164-'2 | Kennwerte'!V164,"0%"),TEXT('2 | Kennwerte'!V164-'2 | Kennwerte'!$AN$164,"0%")))</f>
        <v>#DIV/0!</v>
      </c>
      <c r="Q63" s="240" t="e">
        <f>CONCATENATE(IF(Q36&lt;Q39,"-","+")," ",IF(Q36&lt;Q39,TEXT('2 | Kennwerte'!$AN$164-'2 | Kennwerte'!W164,"0%"),TEXT('2 | Kennwerte'!W164-'2 | Kennwerte'!$AN$164,"0%")))</f>
        <v>#DIV/0!</v>
      </c>
      <c r="R63" s="240" t="e">
        <f>CONCATENATE(IF(R36&lt;R39,"-","+")," ",IF(R36&lt;R39,TEXT('2 | Kennwerte'!$AN$164-'2 | Kennwerte'!X164,"0%"),TEXT('2 | Kennwerte'!X164-'2 | Kennwerte'!$AN$164,"0%")))</f>
        <v>#DIV/0!</v>
      </c>
      <c r="S63" s="240" t="e">
        <f>CONCATENATE(IF(S36&lt;S39,"-","+")," ",IF(S36&lt;S39,TEXT('2 | Kennwerte'!$AN$164-'2 | Kennwerte'!Y164,"0%"),TEXT('2 | Kennwerte'!Y164-'2 | Kennwerte'!$AN$164,"0%")))</f>
        <v>#DIV/0!</v>
      </c>
      <c r="T63" s="240" t="e">
        <f>CONCATENATE(IF(T36&lt;T39,"-","+")," ",IF(T36&lt;T39,TEXT('2 | Kennwerte'!$AN$164-'2 | Kennwerte'!Z164,"0%"),TEXT('2 | Kennwerte'!Z164-'2 | Kennwerte'!$AN$164,"0%")))</f>
        <v>#DIV/0!</v>
      </c>
      <c r="U63" s="240" t="e">
        <f>CONCATENATE(IF(U36&lt;U39,"-","+")," ",IF(U36&lt;U39,TEXT('2 | Kennwerte'!$AN$164-'2 | Kennwerte'!AA164,"0%"),TEXT('2 | Kennwerte'!AA164-'2 | Kennwerte'!$AN$164,"0%")))</f>
        <v>#DIV/0!</v>
      </c>
      <c r="V63" s="240" t="e">
        <f>CONCATENATE(IF(V36&lt;V39,"-","+")," ",IF(V36&lt;V39,TEXT('2 | Kennwerte'!$AN$164-'2 | Kennwerte'!AB164,"0%"),TEXT('2 | Kennwerte'!AB164-'2 | Kennwerte'!$AN$164,"0%")))</f>
        <v>#DIV/0!</v>
      </c>
      <c r="W63" s="240" t="e">
        <f>CONCATENATE(IF(W36&lt;W39,"-","+")," ",IF(W36&lt;W39,TEXT('2 | Kennwerte'!$AN$164-'2 | Kennwerte'!AC164,"0%"),TEXT('2 | Kennwerte'!AC164-'2 | Kennwerte'!$AN$164,"0%")))</f>
        <v>#DIV/0!</v>
      </c>
      <c r="X63" s="240" t="e">
        <f>CONCATENATE(IF(X36&lt;X39,"-","+")," ",IF(X36&lt;X39,TEXT('2 | Kennwerte'!$AN$164-'2 | Kennwerte'!AD164,"0%"),TEXT('2 | Kennwerte'!AD164-'2 | Kennwerte'!$AN$164,"0%")))</f>
        <v>#DIV/0!</v>
      </c>
      <c r="Y63" s="240" t="e">
        <f>CONCATENATE(IF(Y36&lt;Y39,"-","+")," ",IF(Y36&lt;Y39,TEXT('2 | Kennwerte'!$AN$164-'2 | Kennwerte'!AE164,"0%"),TEXT('2 | Kennwerte'!AE164-'2 | Kennwerte'!$AN$164,"0%")))</f>
        <v>#DIV/0!</v>
      </c>
      <c r="Z63" s="240" t="e">
        <f>CONCATENATE(IF(Z36&lt;Z39,"-","+")," ",IF(Z36&lt;Z39,TEXT('2 | Kennwerte'!$AN$164-'2 | Kennwerte'!AF164,"0%"),TEXT('2 | Kennwerte'!AF164-'2 | Kennwerte'!$AN$164,"0%")))</f>
        <v>#DIV/0!</v>
      </c>
      <c r="AA63" s="240" t="e">
        <f>CONCATENATE(IF(AA36&lt;AA39,"-","+")," ",IF(AA36&lt;AA39,TEXT('2 | Kennwerte'!$AN$164-'2 | Kennwerte'!AG164,"0%"),TEXT('2 | Kennwerte'!AG164-'2 | Kennwerte'!$AN$164,"0%")))</f>
        <v>#DIV/0!</v>
      </c>
      <c r="AB63" s="240" t="e">
        <f>CONCATENATE(IF(AB36&lt;AB39,"-","+")," ",IF(AB36&lt;AB39,TEXT('2 | Kennwerte'!$AN$164-'2 | Kennwerte'!AH164,"0%"),TEXT('2 | Kennwerte'!AH164-'2 | Kennwerte'!$AN$164,"0%")))</f>
        <v>#DIV/0!</v>
      </c>
      <c r="AC63" s="240" t="e">
        <f>CONCATENATE(IF(AC36&lt;AC39,"-","+")," ",IF(AC36&lt;AC39,TEXT('2 | Kennwerte'!$AN$164-'2 | Kennwerte'!AI164,"0%"),TEXT('2 | Kennwerte'!AI164-'2 | Kennwerte'!$AN$164,"0%")))</f>
        <v>#DIV/0!</v>
      </c>
      <c r="AD63" s="240" t="e">
        <f>CONCATENATE(IF(AD36&lt;AD39,"-","+")," ",IF(AD36&lt;AD39,TEXT('2 | Kennwerte'!$AN$164-'2 | Kennwerte'!AJ164,"0%"),TEXT('2 | Kennwerte'!AJ164-'2 | Kennwerte'!$AN$164,"0%")))</f>
        <v>#DIV/0!</v>
      </c>
      <c r="AE63" s="240" t="e">
        <f>CONCATENATE(IF(AE36&lt;AE39,"-","+")," ",IF(AE36&lt;AE39,TEXT('2 | Kennwerte'!$AN$164-'2 | Kennwerte'!AK164,"0%"),TEXT('2 | Kennwerte'!AK164-'2 | Kennwerte'!$AN$164,"0%")))</f>
        <v>#DIV/0!</v>
      </c>
      <c r="AF63" s="240" t="e">
        <f>CONCATENATE(IF(AF36&lt;AF39,"-","+")," ",IF(AF36&lt;AF39,TEXT('2 | Kennwerte'!$AN$164-'2 | Kennwerte'!AL164,"0%"),TEXT('2 | Kennwerte'!AL164-'2 | Kennwerte'!$AN$164,"0%")))</f>
        <v>#DIV/0!</v>
      </c>
    </row>
    <row r="64" spans="1:32" x14ac:dyDescent="0.25">
      <c r="A64" s="238" t="s">
        <v>430</v>
      </c>
      <c r="B64" s="242"/>
      <c r="C64" s="242" t="e">
        <f>CONCATENATE(RANK(C36,$C$36:$AF$36,1)," ","/"," ",'1 | Grundeinstellungen'!$G$5)</f>
        <v>#VALUE!</v>
      </c>
      <c r="D64" s="242" t="e">
        <f>CONCATENATE(RANK(D36,$C$36:$AF$36,1)," ","/"," ",'1 | Grundeinstellungen'!$G$5)</f>
        <v>#VALUE!</v>
      </c>
      <c r="E64" s="242" t="e">
        <f>CONCATENATE(RANK(E36,$C$36:$AF$36,1)," ","/"," ",'1 | Grundeinstellungen'!$G$5)</f>
        <v>#VALUE!</v>
      </c>
      <c r="F64" s="242" t="e">
        <f>CONCATENATE(RANK(F36,$C$36:$AF$36,1)," ","/"," ",'1 | Grundeinstellungen'!$G$5)</f>
        <v>#VALUE!</v>
      </c>
      <c r="G64" s="242" t="e">
        <f>CONCATENATE(RANK(G36,$C$36:$AF$36,1)," ","/"," ",'1 | Grundeinstellungen'!$G$5)</f>
        <v>#VALUE!</v>
      </c>
      <c r="H64" s="242" t="e">
        <f>CONCATENATE(RANK(H36,$C$36:$AF$36,1)," ","/"," ",'1 | Grundeinstellungen'!$G$5)</f>
        <v>#VALUE!</v>
      </c>
      <c r="I64" s="242" t="e">
        <f>CONCATENATE(RANK(I36,$C$36:$AF$36,1)," ","/"," ",'1 | Grundeinstellungen'!$G$5)</f>
        <v>#VALUE!</v>
      </c>
      <c r="J64" s="242" t="e">
        <f>CONCATENATE(RANK(J36,$C$36:$AF$36,1)," ","/"," ",'1 | Grundeinstellungen'!$G$5)</f>
        <v>#VALUE!</v>
      </c>
      <c r="K64" s="242" t="e">
        <f>CONCATENATE(RANK(K36,$C$36:$AF$36,1)," ","/"," ",'1 | Grundeinstellungen'!$G$5)</f>
        <v>#VALUE!</v>
      </c>
      <c r="L64" s="242" t="e">
        <f>CONCATENATE(RANK(L36,$C$36:$AF$36,1)," ","/"," ",'1 | Grundeinstellungen'!$G$5)</f>
        <v>#VALUE!</v>
      </c>
      <c r="M64" s="242" t="e">
        <f>CONCATENATE(RANK(M36,$C$36:$AF$36,1)," ","/"," ",'1 | Grundeinstellungen'!$G$5)</f>
        <v>#VALUE!</v>
      </c>
      <c r="N64" s="242" t="e">
        <f>CONCATENATE(RANK(N36,$C$36:$AF$36,1)," ","/"," ",'1 | Grundeinstellungen'!$G$5)</f>
        <v>#VALUE!</v>
      </c>
      <c r="O64" s="242" t="e">
        <f>CONCATENATE(RANK(O36,$C$36:$AF$36,1)," ","/"," ",'1 | Grundeinstellungen'!$G$5)</f>
        <v>#VALUE!</v>
      </c>
      <c r="P64" s="242" t="e">
        <f>CONCATENATE(RANK(P36,$C$36:$AF$36,1)," ","/"," ",'1 | Grundeinstellungen'!$G$5)</f>
        <v>#VALUE!</v>
      </c>
      <c r="Q64" s="242" t="e">
        <f>CONCATENATE(RANK(Q36,$C$36:$AF$36,1)," ","/"," ",'1 | Grundeinstellungen'!$G$5)</f>
        <v>#VALUE!</v>
      </c>
      <c r="R64" s="242" t="e">
        <f>CONCATENATE(RANK(R36,$C$36:$AF$36,1)," ","/"," ",'1 | Grundeinstellungen'!$G$5)</f>
        <v>#VALUE!</v>
      </c>
      <c r="S64" s="242" t="e">
        <f>CONCATENATE(RANK(S36,$C$36:$AF$36,1)," ","/"," ",'1 | Grundeinstellungen'!$G$5)</f>
        <v>#VALUE!</v>
      </c>
      <c r="T64" s="242" t="e">
        <f>CONCATENATE(RANK(T36,$C$36:$AF$36,1)," ","/"," ",'1 | Grundeinstellungen'!$G$5)</f>
        <v>#VALUE!</v>
      </c>
      <c r="U64" s="242" t="e">
        <f>CONCATENATE(RANK(U36,$C$36:$AF$36,1)," ","/"," ",'1 | Grundeinstellungen'!$G$5)</f>
        <v>#VALUE!</v>
      </c>
      <c r="V64" s="242" t="e">
        <f>CONCATENATE(RANK(V36,$C$36:$AF$36,1)," ","/"," ",'1 | Grundeinstellungen'!$G$5)</f>
        <v>#VALUE!</v>
      </c>
      <c r="W64" s="242" t="e">
        <f>CONCATENATE(RANK(W36,$C$36:$AF$36,1)," ","/"," ",'1 | Grundeinstellungen'!$G$5)</f>
        <v>#VALUE!</v>
      </c>
      <c r="X64" s="242" t="e">
        <f>CONCATENATE(RANK(X36,$C$36:$AF$36,1)," ","/"," ",'1 | Grundeinstellungen'!$G$5)</f>
        <v>#VALUE!</v>
      </c>
      <c r="Y64" s="242" t="e">
        <f>CONCATENATE(RANK(Y36,$C$36:$AF$36,1)," ","/"," ",'1 | Grundeinstellungen'!$G$5)</f>
        <v>#VALUE!</v>
      </c>
      <c r="Z64" s="242" t="e">
        <f>CONCATENATE(RANK(Z36,$C$36:$AF$36,1)," ","/"," ",'1 | Grundeinstellungen'!$G$5)</f>
        <v>#VALUE!</v>
      </c>
      <c r="AA64" s="242" t="e">
        <f>CONCATENATE(RANK(AA36,$C$36:$AF$36,1)," ","/"," ",'1 | Grundeinstellungen'!$G$5)</f>
        <v>#VALUE!</v>
      </c>
      <c r="AB64" s="242" t="e">
        <f>CONCATENATE(RANK(AB36,$C$36:$AF$36,1)," ","/"," ",'1 | Grundeinstellungen'!$G$5)</f>
        <v>#VALUE!</v>
      </c>
      <c r="AC64" s="242" t="e">
        <f>CONCATENATE(RANK(AC36,$C$36:$AF$36,1)," ","/"," ",'1 | Grundeinstellungen'!$G$5)</f>
        <v>#VALUE!</v>
      </c>
      <c r="AD64" s="242" t="e">
        <f>CONCATENATE(RANK(AD36,$C$36:$AF$36,1)," ","/"," ",'1 | Grundeinstellungen'!$G$5)</f>
        <v>#VALUE!</v>
      </c>
      <c r="AE64" s="242" t="e">
        <f>CONCATENATE(RANK(AE36,$C$36:$AF$36,1)," ","/"," ",'1 | Grundeinstellungen'!$G$5)</f>
        <v>#VALUE!</v>
      </c>
      <c r="AF64" s="242" t="e">
        <f>CONCATENATE(RANK(AF36,$C$36:$AF$36,1)," ","/"," ",'1 | Grundeinstellungen'!$G$5)</f>
        <v>#VALUE!</v>
      </c>
    </row>
    <row r="66" spans="1:32" ht="17.25" x14ac:dyDescent="0.25">
      <c r="A66" s="230" t="s">
        <v>431</v>
      </c>
      <c r="B66" s="243" t="str">
        <f>IF('5 | Bericht'!P7='2 | Kennwerte'!I5,'2 | Kennwerte'!I183,IF('5 | Bericht'!P7='2 | Kennwerte'!J5,'2 | Kennwerte'!J183,IF('5 | Bericht'!P7='2 | Kennwerte'!K5,'2 | Kennwerte'!K183,IF('5 | Bericht'!P7='2 | Kennwerte'!L5,'2 | Kennwerte'!L183,IF('5 | Bericht'!P7='2 | Kennwerte'!M5,'2 | Kennwerte'!M183,IF('5 | Bericht'!P7='2 | Kennwerte'!N5,'2 | Kennwerte'!N183,IF('5 | Bericht'!P7='2 | Kennwerte'!O5,'2 | Kennwerte'!O183,IF('5 | Bericht'!P7='2 | Kennwerte'!P5,'2 | Kennwerte'!P183,IF('5 | Bericht'!P7='2 | Kennwerte'!Q5,'2 | Kennwerte'!Q183,IF('5 | Bericht'!P7='2 | Kennwerte'!R5,'2 | Kennwerte'!R183,IF('5 | Bericht'!P7='2 | Kennwerte'!S5,'2 | Kennwerte'!S183,IF('5 | Bericht'!P7='2 | Kennwerte'!T5,'2 | Kennwerte'!T183,IF('5 | Bericht'!P7='2 | Kennwerte'!U5,'2 | Kennwerte'!U183,IF('5 | Bericht'!P7='2 | Kennwerte'!V5,'2 | Kennwerte'!V183,IF('5 | Bericht'!P7='2 | Kennwerte'!W5,'2 | Kennwerte'!W183,IF('5 | Bericht'!P7='2 | Kennwerte'!X5,'2 | Kennwerte'!X183,IF('5 | Bericht'!P7='2 | Kennwerte'!Y5,'2 | Kennwerte'!Y183,IF('5 | Bericht'!P7='2 | Kennwerte'!Z5,'2 | Kennwerte'!Z183,IF('5 | Bericht'!P7='2 | Kennwerte'!AA5,'2 | Kennwerte'!AA183,IF('5 | Bericht'!P7='2 | Kennwerte'!AB5,'2 | Kennwerte'!AB183,IF('5 | Bericht'!P7='2 | Kennwerte'!AC5,'2 | Kennwerte'!AC183,IF('5 | Bericht'!P7='2 | Kennwerte'!AD5,'2 | Kennwerte'!AD183,IF('5 | Bericht'!P7='2 | Kennwerte'!AE5,'2 | Kennwerte'!AE183,IF('5 | Bericht'!P7='2 | Kennwerte'!AF5,'2 | Kennwerte'!AF183,IF('5 | Bericht'!P7='2 | Kennwerte'!AG5,'2 | Kennwerte'!AG183,IF('5 | Bericht'!P7='2 | Kennwerte'!AH5,'2 | Kennwerte'!AH183,IF('5 | Bericht'!P7='2 | Kennwerte'!AI5,'2 | Kennwerte'!AI183,IF('5 | Bericht'!P7='2 | Kennwerte'!AJ5,'2 | Kennwerte'!AJ183,IF('5 | Bericht'!P7='2 | Kennwerte'!AK5,'2 | Kennwerte'!AK183,IF('5 | Bericht'!P7='2 | Kennwerte'!AL5,'2 | Kennwerte'!AL183))))))))))))))))))))))))))))))</f>
        <v>wird berechnet</v>
      </c>
      <c r="C66" s="243" t="str">
        <f>'2 | Kennwerte'!I183</f>
        <v>wird berechnet</v>
      </c>
      <c r="D66" s="243" t="str">
        <f>'2 | Kennwerte'!J183</f>
        <v>wird berechnet</v>
      </c>
      <c r="E66" s="243" t="str">
        <f>'2 | Kennwerte'!K183</f>
        <v>wird berechnet</v>
      </c>
      <c r="F66" s="243" t="str">
        <f>'2 | Kennwerte'!L183</f>
        <v>wird berechnet</v>
      </c>
      <c r="G66" s="243" t="str">
        <f>'2 | Kennwerte'!M183</f>
        <v>wird berechnet</v>
      </c>
      <c r="H66" s="243" t="str">
        <f>'2 | Kennwerte'!N183</f>
        <v>wird berechnet</v>
      </c>
      <c r="I66" s="243" t="str">
        <f>'2 | Kennwerte'!O183</f>
        <v>wird berechnet</v>
      </c>
      <c r="J66" s="243" t="str">
        <f>'2 | Kennwerte'!P183</f>
        <v>wird berechnet</v>
      </c>
      <c r="K66" s="243" t="str">
        <f>'2 | Kennwerte'!Q183</f>
        <v>wird berechnet</v>
      </c>
      <c r="L66" s="243" t="str">
        <f>'2 | Kennwerte'!R183</f>
        <v>wird berechnet</v>
      </c>
      <c r="M66" s="243" t="str">
        <f>'2 | Kennwerte'!S183</f>
        <v>wird berechnet</v>
      </c>
      <c r="N66" s="243" t="str">
        <f>'2 | Kennwerte'!T183</f>
        <v>wird berechnet</v>
      </c>
      <c r="O66" s="243" t="str">
        <f>'2 | Kennwerte'!U183</f>
        <v>wird berechnet</v>
      </c>
      <c r="P66" s="243" t="str">
        <f>'2 | Kennwerte'!V183</f>
        <v>wird berechnet</v>
      </c>
      <c r="Q66" s="243" t="str">
        <f>'2 | Kennwerte'!W183</f>
        <v>wird berechnet</v>
      </c>
      <c r="R66" s="243" t="str">
        <f>'2 | Kennwerte'!X183</f>
        <v>wird berechnet</v>
      </c>
      <c r="S66" s="243" t="str">
        <f>'2 | Kennwerte'!Y183</f>
        <v>wird berechnet</v>
      </c>
      <c r="T66" s="243" t="str">
        <f>'2 | Kennwerte'!Z183</f>
        <v>wird berechnet</v>
      </c>
      <c r="U66" s="243" t="str">
        <f>'2 | Kennwerte'!AA183</f>
        <v>wird berechnet</v>
      </c>
      <c r="V66" s="243" t="str">
        <f>'2 | Kennwerte'!AB183</f>
        <v>wird berechnet</v>
      </c>
      <c r="W66" s="243" t="str">
        <f>'2 | Kennwerte'!AC183</f>
        <v>wird berechnet</v>
      </c>
      <c r="X66" s="243" t="str">
        <f>'2 | Kennwerte'!AD183</f>
        <v>wird berechnet</v>
      </c>
      <c r="Y66" s="243" t="str">
        <f>'2 | Kennwerte'!AE183</f>
        <v>wird berechnet</v>
      </c>
      <c r="Z66" s="243" t="str">
        <f>'2 | Kennwerte'!AF183</f>
        <v>wird berechnet</v>
      </c>
      <c r="AA66" s="243" t="str">
        <f>'2 | Kennwerte'!AG183</f>
        <v>wird berechnet</v>
      </c>
      <c r="AB66" s="243" t="str">
        <f>'2 | Kennwerte'!AH183</f>
        <v>wird berechnet</v>
      </c>
      <c r="AC66" s="243" t="str">
        <f>'2 | Kennwerte'!AI183</f>
        <v>wird berechnet</v>
      </c>
      <c r="AD66" s="243" t="str">
        <f>'2 | Kennwerte'!AJ183</f>
        <v>wird berechnet</v>
      </c>
      <c r="AE66" s="243" t="str">
        <f>'2 | Kennwerte'!AK183</f>
        <v>wird berechnet</v>
      </c>
      <c r="AF66" s="243" t="str">
        <f>'2 | Kennwerte'!AL183</f>
        <v>wird berechnet</v>
      </c>
    </row>
    <row r="67" spans="1:32" x14ac:dyDescent="0.25">
      <c r="A67" s="236" t="s">
        <v>418</v>
      </c>
      <c r="B67" s="234">
        <f>'2 | Kennwerte'!$AM$183</f>
        <v>0</v>
      </c>
      <c r="C67" s="234">
        <f>'2 | Kennwerte'!$AM$183</f>
        <v>0</v>
      </c>
      <c r="D67" s="234">
        <f>'2 | Kennwerte'!$AM$183</f>
        <v>0</v>
      </c>
      <c r="E67" s="234">
        <f>'2 | Kennwerte'!$AM$183</f>
        <v>0</v>
      </c>
      <c r="F67" s="234">
        <f>'2 | Kennwerte'!$AM$183</f>
        <v>0</v>
      </c>
      <c r="G67" s="234">
        <f>'2 | Kennwerte'!$AM$183</f>
        <v>0</v>
      </c>
      <c r="H67" s="234">
        <f>'2 | Kennwerte'!$AM$183</f>
        <v>0</v>
      </c>
      <c r="I67" s="234">
        <f>'2 | Kennwerte'!$AM$183</f>
        <v>0</v>
      </c>
      <c r="J67" s="234">
        <f>'2 | Kennwerte'!$AM$183</f>
        <v>0</v>
      </c>
      <c r="K67" s="234">
        <f>'2 | Kennwerte'!$AM$183</f>
        <v>0</v>
      </c>
      <c r="L67" s="234">
        <f>'2 | Kennwerte'!$AM$183</f>
        <v>0</v>
      </c>
      <c r="M67" s="234">
        <f>'2 | Kennwerte'!$AM$183</f>
        <v>0</v>
      </c>
      <c r="N67" s="234">
        <f>'2 | Kennwerte'!$AM$183</f>
        <v>0</v>
      </c>
      <c r="O67" s="234">
        <f>'2 | Kennwerte'!$AM$183</f>
        <v>0</v>
      </c>
      <c r="P67" s="234">
        <f>'2 | Kennwerte'!$AM$183</f>
        <v>0</v>
      </c>
      <c r="Q67" s="234">
        <f>'2 | Kennwerte'!$AM$183</f>
        <v>0</v>
      </c>
      <c r="R67" s="234">
        <f>'2 | Kennwerte'!$AM$183</f>
        <v>0</v>
      </c>
      <c r="S67" s="234">
        <f>'2 | Kennwerte'!$AM$183</f>
        <v>0</v>
      </c>
      <c r="T67" s="234">
        <f>'2 | Kennwerte'!$AM$183</f>
        <v>0</v>
      </c>
      <c r="U67" s="234">
        <f>'2 | Kennwerte'!$AM$183</f>
        <v>0</v>
      </c>
      <c r="V67" s="234">
        <f>'2 | Kennwerte'!$AM$183</f>
        <v>0</v>
      </c>
      <c r="W67" s="234">
        <f>'2 | Kennwerte'!$AM$183</f>
        <v>0</v>
      </c>
      <c r="X67" s="234">
        <f>'2 | Kennwerte'!$AM$183</f>
        <v>0</v>
      </c>
      <c r="Y67" s="234">
        <f>'2 | Kennwerte'!$AM$183</f>
        <v>0</v>
      </c>
      <c r="Z67" s="234">
        <f>'2 | Kennwerte'!$AM$183</f>
        <v>0</v>
      </c>
      <c r="AA67" s="234">
        <f>'2 | Kennwerte'!$AM$183</f>
        <v>0</v>
      </c>
      <c r="AB67" s="234">
        <f>'2 | Kennwerte'!$AM$183</f>
        <v>0</v>
      </c>
      <c r="AC67" s="234">
        <f>'2 | Kennwerte'!$AM$183</f>
        <v>0</v>
      </c>
      <c r="AD67" s="234">
        <f>'2 | Kennwerte'!$AM$183</f>
        <v>0</v>
      </c>
      <c r="AE67" s="234">
        <f>'2 | Kennwerte'!$AM$183</f>
        <v>0</v>
      </c>
      <c r="AF67" s="234">
        <f>'2 | Kennwerte'!$AM$183</f>
        <v>0</v>
      </c>
    </row>
    <row r="68" spans="1:32" x14ac:dyDescent="0.25">
      <c r="A68" s="236" t="s">
        <v>419</v>
      </c>
      <c r="B68" s="234">
        <f>'2 | Kennwerte'!$AO$183</f>
        <v>0</v>
      </c>
      <c r="C68" s="234">
        <f>'2 | Kennwerte'!$AO$183</f>
        <v>0</v>
      </c>
      <c r="D68" s="234">
        <f>'2 | Kennwerte'!$AO$183</f>
        <v>0</v>
      </c>
      <c r="E68" s="234">
        <f>'2 | Kennwerte'!$AO$183</f>
        <v>0</v>
      </c>
      <c r="F68" s="234">
        <f>'2 | Kennwerte'!$AO$183</f>
        <v>0</v>
      </c>
      <c r="G68" s="234">
        <f>'2 | Kennwerte'!$AO$183</f>
        <v>0</v>
      </c>
      <c r="H68" s="234">
        <f>'2 | Kennwerte'!$AO$183</f>
        <v>0</v>
      </c>
      <c r="I68" s="234">
        <f>'2 | Kennwerte'!$AO$183</f>
        <v>0</v>
      </c>
      <c r="J68" s="234">
        <f>'2 | Kennwerte'!$AO$183</f>
        <v>0</v>
      </c>
      <c r="K68" s="234">
        <f>'2 | Kennwerte'!$AO$183</f>
        <v>0</v>
      </c>
      <c r="L68" s="234">
        <f>'2 | Kennwerte'!$AO$183</f>
        <v>0</v>
      </c>
      <c r="M68" s="234">
        <f>'2 | Kennwerte'!$AO$183</f>
        <v>0</v>
      </c>
      <c r="N68" s="234">
        <f>'2 | Kennwerte'!$AO$183</f>
        <v>0</v>
      </c>
      <c r="O68" s="234">
        <f>'2 | Kennwerte'!$AO$183</f>
        <v>0</v>
      </c>
      <c r="P68" s="234">
        <f>'2 | Kennwerte'!$AO$183</f>
        <v>0</v>
      </c>
      <c r="Q68" s="234">
        <f>'2 | Kennwerte'!$AO$183</f>
        <v>0</v>
      </c>
      <c r="R68" s="234">
        <f>'2 | Kennwerte'!$AO$183</f>
        <v>0</v>
      </c>
      <c r="S68" s="234">
        <f>'2 | Kennwerte'!$AO$183</f>
        <v>0</v>
      </c>
      <c r="T68" s="234">
        <f>'2 | Kennwerte'!$AO$183</f>
        <v>0</v>
      </c>
      <c r="U68" s="234">
        <f>'2 | Kennwerte'!$AO$183</f>
        <v>0</v>
      </c>
      <c r="V68" s="234">
        <f>'2 | Kennwerte'!$AO$183</f>
        <v>0</v>
      </c>
      <c r="W68" s="234">
        <f>'2 | Kennwerte'!$AO$183</f>
        <v>0</v>
      </c>
      <c r="X68" s="234">
        <f>'2 | Kennwerte'!$AO$183</f>
        <v>0</v>
      </c>
      <c r="Y68" s="234">
        <f>'2 | Kennwerte'!$AO$183</f>
        <v>0</v>
      </c>
      <c r="Z68" s="234">
        <f>'2 | Kennwerte'!$AO$183</f>
        <v>0</v>
      </c>
      <c r="AA68" s="234">
        <f>'2 | Kennwerte'!$AO$183</f>
        <v>0</v>
      </c>
      <c r="AB68" s="234">
        <f>'2 | Kennwerte'!$AO$183</f>
        <v>0</v>
      </c>
      <c r="AC68" s="234">
        <f>'2 | Kennwerte'!$AO$183</f>
        <v>0</v>
      </c>
      <c r="AD68" s="234">
        <f>'2 | Kennwerte'!$AO$183</f>
        <v>0</v>
      </c>
      <c r="AE68" s="234">
        <f>'2 | Kennwerte'!$AO$183</f>
        <v>0</v>
      </c>
      <c r="AF68" s="234">
        <f>'2 | Kennwerte'!$AO$183</f>
        <v>0</v>
      </c>
    </row>
    <row r="69" spans="1:32" x14ac:dyDescent="0.25">
      <c r="A69" s="236" t="s">
        <v>420</v>
      </c>
      <c r="B69" s="234" t="e">
        <f>'2 | Kennwerte'!$AN$183</f>
        <v>#DIV/0!</v>
      </c>
      <c r="C69" s="234" t="e">
        <f>'2 | Kennwerte'!$AN$183</f>
        <v>#DIV/0!</v>
      </c>
      <c r="D69" s="234" t="e">
        <f>'2 | Kennwerte'!$AN$183</f>
        <v>#DIV/0!</v>
      </c>
      <c r="E69" s="234" t="e">
        <f>'2 | Kennwerte'!$AN$183</f>
        <v>#DIV/0!</v>
      </c>
      <c r="F69" s="234" t="e">
        <f>'2 | Kennwerte'!$AN$183</f>
        <v>#DIV/0!</v>
      </c>
      <c r="G69" s="234" t="e">
        <f>'2 | Kennwerte'!$AN$183</f>
        <v>#DIV/0!</v>
      </c>
      <c r="H69" s="234" t="e">
        <f>'2 | Kennwerte'!$AN$183</f>
        <v>#DIV/0!</v>
      </c>
      <c r="I69" s="234" t="e">
        <f>'2 | Kennwerte'!$AN$183</f>
        <v>#DIV/0!</v>
      </c>
      <c r="J69" s="234" t="e">
        <f>'2 | Kennwerte'!$AN$183</f>
        <v>#DIV/0!</v>
      </c>
      <c r="K69" s="234" t="e">
        <f>'2 | Kennwerte'!$AN$183</f>
        <v>#DIV/0!</v>
      </c>
      <c r="L69" s="234" t="e">
        <f>'2 | Kennwerte'!$AN$183</f>
        <v>#DIV/0!</v>
      </c>
      <c r="M69" s="234" t="e">
        <f>'2 | Kennwerte'!$AN$183</f>
        <v>#DIV/0!</v>
      </c>
      <c r="N69" s="234" t="e">
        <f>'2 | Kennwerte'!$AN$183</f>
        <v>#DIV/0!</v>
      </c>
      <c r="O69" s="234" t="e">
        <f>'2 | Kennwerte'!$AN$183</f>
        <v>#DIV/0!</v>
      </c>
      <c r="P69" s="234" t="e">
        <f>'2 | Kennwerte'!$AN$183</f>
        <v>#DIV/0!</v>
      </c>
      <c r="Q69" s="234" t="e">
        <f>'2 | Kennwerte'!$AN$183</f>
        <v>#DIV/0!</v>
      </c>
      <c r="R69" s="234" t="e">
        <f>'2 | Kennwerte'!$AN$183</f>
        <v>#DIV/0!</v>
      </c>
      <c r="S69" s="234" t="e">
        <f>'2 | Kennwerte'!$AN$183</f>
        <v>#DIV/0!</v>
      </c>
      <c r="T69" s="234" t="e">
        <f>'2 | Kennwerte'!$AN$183</f>
        <v>#DIV/0!</v>
      </c>
      <c r="U69" s="234" t="e">
        <f>'2 | Kennwerte'!$AN$183</f>
        <v>#DIV/0!</v>
      </c>
      <c r="V69" s="234" t="e">
        <f>'2 | Kennwerte'!$AN$183</f>
        <v>#DIV/0!</v>
      </c>
      <c r="W69" s="234" t="e">
        <f>'2 | Kennwerte'!$AN$183</f>
        <v>#DIV/0!</v>
      </c>
      <c r="X69" s="234" t="e">
        <f>'2 | Kennwerte'!$AN$183</f>
        <v>#DIV/0!</v>
      </c>
      <c r="Y69" s="234" t="e">
        <f>'2 | Kennwerte'!$AN$183</f>
        <v>#DIV/0!</v>
      </c>
      <c r="Z69" s="234" t="e">
        <f>'2 | Kennwerte'!$AN$183</f>
        <v>#DIV/0!</v>
      </c>
      <c r="AA69" s="234" t="e">
        <f>'2 | Kennwerte'!$AN$183</f>
        <v>#DIV/0!</v>
      </c>
      <c r="AB69" s="234" t="e">
        <f>'2 | Kennwerte'!$AN$183</f>
        <v>#DIV/0!</v>
      </c>
      <c r="AC69" s="234" t="e">
        <f>'2 | Kennwerte'!$AN$183</f>
        <v>#DIV/0!</v>
      </c>
      <c r="AD69" s="234" t="e">
        <f>'2 | Kennwerte'!$AN$183</f>
        <v>#DIV/0!</v>
      </c>
      <c r="AE69" s="234" t="e">
        <f>'2 | Kennwerte'!$AN$183</f>
        <v>#DIV/0!</v>
      </c>
      <c r="AF69" s="234" t="e">
        <f>'2 | Kennwerte'!$AN$183</f>
        <v>#DIV/0!</v>
      </c>
    </row>
    <row r="70" spans="1:32" x14ac:dyDescent="0.25">
      <c r="A70" s="236" t="s">
        <v>421</v>
      </c>
      <c r="B70" s="234" t="e">
        <f>ROUND((B69-B67)/(B68-B67),2)</f>
        <v>#DIV/0!</v>
      </c>
      <c r="C70" s="234" t="e">
        <f>ROUND((C69-C67)/(C68-C67),2)</f>
        <v>#DIV/0!</v>
      </c>
      <c r="D70" s="234" t="e">
        <f t="shared" ref="D70:AF70" si="22">ROUND((D69-D67)/(D68-D67),2)</f>
        <v>#DIV/0!</v>
      </c>
      <c r="E70" s="234" t="e">
        <f t="shared" si="22"/>
        <v>#DIV/0!</v>
      </c>
      <c r="F70" s="234" t="e">
        <f t="shared" si="22"/>
        <v>#DIV/0!</v>
      </c>
      <c r="G70" s="234" t="e">
        <f t="shared" si="22"/>
        <v>#DIV/0!</v>
      </c>
      <c r="H70" s="234" t="e">
        <f t="shared" si="22"/>
        <v>#DIV/0!</v>
      </c>
      <c r="I70" s="234" t="e">
        <f t="shared" si="22"/>
        <v>#DIV/0!</v>
      </c>
      <c r="J70" s="234" t="e">
        <f t="shared" si="22"/>
        <v>#DIV/0!</v>
      </c>
      <c r="K70" s="234" t="e">
        <f t="shared" si="22"/>
        <v>#DIV/0!</v>
      </c>
      <c r="L70" s="234" t="e">
        <f t="shared" si="22"/>
        <v>#DIV/0!</v>
      </c>
      <c r="M70" s="234" t="e">
        <f t="shared" si="22"/>
        <v>#DIV/0!</v>
      </c>
      <c r="N70" s="234" t="e">
        <f t="shared" si="22"/>
        <v>#DIV/0!</v>
      </c>
      <c r="O70" s="234" t="e">
        <f t="shared" si="22"/>
        <v>#DIV/0!</v>
      </c>
      <c r="P70" s="234" t="e">
        <f t="shared" si="22"/>
        <v>#DIV/0!</v>
      </c>
      <c r="Q70" s="234" t="e">
        <f t="shared" si="22"/>
        <v>#DIV/0!</v>
      </c>
      <c r="R70" s="234" t="e">
        <f t="shared" si="22"/>
        <v>#DIV/0!</v>
      </c>
      <c r="S70" s="234" t="e">
        <f t="shared" si="22"/>
        <v>#DIV/0!</v>
      </c>
      <c r="T70" s="234" t="e">
        <f t="shared" si="22"/>
        <v>#DIV/0!</v>
      </c>
      <c r="U70" s="234" t="e">
        <f t="shared" si="22"/>
        <v>#DIV/0!</v>
      </c>
      <c r="V70" s="234" t="e">
        <f t="shared" si="22"/>
        <v>#DIV/0!</v>
      </c>
      <c r="W70" s="234" t="e">
        <f t="shared" si="22"/>
        <v>#DIV/0!</v>
      </c>
      <c r="X70" s="234" t="e">
        <f t="shared" si="22"/>
        <v>#DIV/0!</v>
      </c>
      <c r="Y70" s="234" t="e">
        <f t="shared" si="22"/>
        <v>#DIV/0!</v>
      </c>
      <c r="Z70" s="234" t="e">
        <f t="shared" si="22"/>
        <v>#DIV/0!</v>
      </c>
      <c r="AA70" s="234" t="e">
        <f t="shared" si="22"/>
        <v>#DIV/0!</v>
      </c>
      <c r="AB70" s="234" t="e">
        <f t="shared" si="22"/>
        <v>#DIV/0!</v>
      </c>
      <c r="AC70" s="234" t="e">
        <f t="shared" si="22"/>
        <v>#DIV/0!</v>
      </c>
      <c r="AD70" s="234" t="e">
        <f t="shared" si="22"/>
        <v>#DIV/0!</v>
      </c>
      <c r="AE70" s="234" t="e">
        <f t="shared" si="22"/>
        <v>#DIV/0!</v>
      </c>
      <c r="AF70" s="234" t="e">
        <f t="shared" si="22"/>
        <v>#DIV/0!</v>
      </c>
    </row>
    <row r="71" spans="1:32" x14ac:dyDescent="0.25">
      <c r="A71" s="236" t="s">
        <v>422</v>
      </c>
      <c r="B71" s="233" t="e">
        <f>ROUND((B66-B67)/(B68-B67),2)</f>
        <v>#VALUE!</v>
      </c>
      <c r="C71" s="233" t="e">
        <f>ROUND((C66-C67)/(C68-C67),2)</f>
        <v>#VALUE!</v>
      </c>
      <c r="D71" s="233" t="e">
        <f t="shared" ref="D71:AF71" si="23">ROUND((D66-D67)/(D68-D67),2)</f>
        <v>#VALUE!</v>
      </c>
      <c r="E71" s="233" t="e">
        <f t="shared" si="23"/>
        <v>#VALUE!</v>
      </c>
      <c r="F71" s="233" t="e">
        <f t="shared" si="23"/>
        <v>#VALUE!</v>
      </c>
      <c r="G71" s="233" t="e">
        <f t="shared" si="23"/>
        <v>#VALUE!</v>
      </c>
      <c r="H71" s="233" t="e">
        <f t="shared" si="23"/>
        <v>#VALUE!</v>
      </c>
      <c r="I71" s="233" t="e">
        <f t="shared" si="23"/>
        <v>#VALUE!</v>
      </c>
      <c r="J71" s="233" t="e">
        <f t="shared" si="23"/>
        <v>#VALUE!</v>
      </c>
      <c r="K71" s="233" t="e">
        <f t="shared" si="23"/>
        <v>#VALUE!</v>
      </c>
      <c r="L71" s="233" t="e">
        <f t="shared" si="23"/>
        <v>#VALUE!</v>
      </c>
      <c r="M71" s="233" t="e">
        <f t="shared" si="23"/>
        <v>#VALUE!</v>
      </c>
      <c r="N71" s="233" t="e">
        <f t="shared" si="23"/>
        <v>#VALUE!</v>
      </c>
      <c r="O71" s="233" t="e">
        <f t="shared" si="23"/>
        <v>#VALUE!</v>
      </c>
      <c r="P71" s="233" t="e">
        <f t="shared" si="23"/>
        <v>#VALUE!</v>
      </c>
      <c r="Q71" s="233" t="e">
        <f t="shared" si="23"/>
        <v>#VALUE!</v>
      </c>
      <c r="R71" s="233" t="e">
        <f t="shared" si="23"/>
        <v>#VALUE!</v>
      </c>
      <c r="S71" s="233" t="e">
        <f t="shared" si="23"/>
        <v>#VALUE!</v>
      </c>
      <c r="T71" s="233" t="e">
        <f t="shared" si="23"/>
        <v>#VALUE!</v>
      </c>
      <c r="U71" s="233" t="e">
        <f t="shared" si="23"/>
        <v>#VALUE!</v>
      </c>
      <c r="V71" s="233" t="e">
        <f t="shared" si="23"/>
        <v>#VALUE!</v>
      </c>
      <c r="W71" s="233" t="e">
        <f t="shared" si="23"/>
        <v>#VALUE!</v>
      </c>
      <c r="X71" s="233" t="e">
        <f t="shared" si="23"/>
        <v>#VALUE!</v>
      </c>
      <c r="Y71" s="233" t="e">
        <f t="shared" si="23"/>
        <v>#VALUE!</v>
      </c>
      <c r="Z71" s="233" t="e">
        <f t="shared" si="23"/>
        <v>#VALUE!</v>
      </c>
      <c r="AA71" s="233" t="e">
        <f t="shared" si="23"/>
        <v>#VALUE!</v>
      </c>
      <c r="AB71" s="233" t="e">
        <f t="shared" si="23"/>
        <v>#VALUE!</v>
      </c>
      <c r="AC71" s="233" t="e">
        <f t="shared" si="23"/>
        <v>#VALUE!</v>
      </c>
      <c r="AD71" s="233" t="e">
        <f t="shared" si="23"/>
        <v>#VALUE!</v>
      </c>
      <c r="AE71" s="233" t="e">
        <f t="shared" si="23"/>
        <v>#VALUE!</v>
      </c>
      <c r="AF71" s="233" t="e">
        <f t="shared" si="23"/>
        <v>#VALUE!</v>
      </c>
    </row>
    <row r="72" spans="1:32" x14ac:dyDescent="0.25">
      <c r="A72" s="236" t="s">
        <v>423</v>
      </c>
      <c r="B72" s="233">
        <v>0</v>
      </c>
      <c r="C72" s="233">
        <v>0</v>
      </c>
      <c r="D72" s="233">
        <v>0</v>
      </c>
      <c r="E72" s="233">
        <v>0</v>
      </c>
      <c r="F72" s="233">
        <v>0</v>
      </c>
      <c r="G72" s="233">
        <v>0</v>
      </c>
      <c r="H72" s="233">
        <v>0</v>
      </c>
      <c r="I72" s="233">
        <v>0</v>
      </c>
      <c r="J72" s="233">
        <v>0</v>
      </c>
      <c r="K72" s="233">
        <v>0</v>
      </c>
      <c r="L72" s="233">
        <v>0</v>
      </c>
      <c r="M72" s="233">
        <v>0</v>
      </c>
      <c r="N72" s="233">
        <v>0</v>
      </c>
      <c r="O72" s="233">
        <v>0</v>
      </c>
      <c r="P72" s="233">
        <v>0</v>
      </c>
      <c r="Q72" s="233">
        <v>0</v>
      </c>
      <c r="R72" s="233">
        <v>0</v>
      </c>
      <c r="S72" s="233">
        <v>0</v>
      </c>
      <c r="T72" s="233">
        <v>0</v>
      </c>
      <c r="U72" s="233">
        <v>0</v>
      </c>
      <c r="V72" s="233">
        <v>0</v>
      </c>
      <c r="W72" s="233">
        <v>0</v>
      </c>
      <c r="X72" s="233">
        <v>0</v>
      </c>
      <c r="Y72" s="233">
        <v>0</v>
      </c>
      <c r="Z72" s="233">
        <v>0</v>
      </c>
      <c r="AA72" s="233">
        <v>0</v>
      </c>
      <c r="AB72" s="233">
        <v>0</v>
      </c>
      <c r="AC72" s="233">
        <v>0</v>
      </c>
      <c r="AD72" s="233">
        <v>0</v>
      </c>
      <c r="AE72" s="233">
        <v>0</v>
      </c>
      <c r="AF72" s="233">
        <v>0</v>
      </c>
    </row>
    <row r="73" spans="1:32" x14ac:dyDescent="0.25">
      <c r="A73" s="236"/>
      <c r="B73" s="233" t="e">
        <f>B71</f>
        <v>#VALUE!</v>
      </c>
      <c r="C73" s="233" t="e">
        <f>C71</f>
        <v>#VALUE!</v>
      </c>
      <c r="D73" s="233" t="e">
        <f t="shared" ref="D73:AF73" si="24">D71</f>
        <v>#VALUE!</v>
      </c>
      <c r="E73" s="233" t="e">
        <f t="shared" si="24"/>
        <v>#VALUE!</v>
      </c>
      <c r="F73" s="233" t="e">
        <f t="shared" si="24"/>
        <v>#VALUE!</v>
      </c>
      <c r="G73" s="233" t="e">
        <f t="shared" si="24"/>
        <v>#VALUE!</v>
      </c>
      <c r="H73" s="233" t="e">
        <f t="shared" si="24"/>
        <v>#VALUE!</v>
      </c>
      <c r="I73" s="233" t="e">
        <f t="shared" si="24"/>
        <v>#VALUE!</v>
      </c>
      <c r="J73" s="233" t="e">
        <f t="shared" si="24"/>
        <v>#VALUE!</v>
      </c>
      <c r="K73" s="233" t="e">
        <f t="shared" si="24"/>
        <v>#VALUE!</v>
      </c>
      <c r="L73" s="233" t="e">
        <f t="shared" si="24"/>
        <v>#VALUE!</v>
      </c>
      <c r="M73" s="233" t="e">
        <f t="shared" si="24"/>
        <v>#VALUE!</v>
      </c>
      <c r="N73" s="233" t="e">
        <f t="shared" si="24"/>
        <v>#VALUE!</v>
      </c>
      <c r="O73" s="233" t="e">
        <f t="shared" si="24"/>
        <v>#VALUE!</v>
      </c>
      <c r="P73" s="233" t="e">
        <f t="shared" si="24"/>
        <v>#VALUE!</v>
      </c>
      <c r="Q73" s="233" t="e">
        <f t="shared" si="24"/>
        <v>#VALUE!</v>
      </c>
      <c r="R73" s="233" t="e">
        <f t="shared" si="24"/>
        <v>#VALUE!</v>
      </c>
      <c r="S73" s="233" t="e">
        <f t="shared" si="24"/>
        <v>#VALUE!</v>
      </c>
      <c r="T73" s="233" t="e">
        <f t="shared" si="24"/>
        <v>#VALUE!</v>
      </c>
      <c r="U73" s="233" t="e">
        <f t="shared" si="24"/>
        <v>#VALUE!</v>
      </c>
      <c r="V73" s="233" t="e">
        <f t="shared" si="24"/>
        <v>#VALUE!</v>
      </c>
      <c r="W73" s="233" t="e">
        <f t="shared" si="24"/>
        <v>#VALUE!</v>
      </c>
      <c r="X73" s="233" t="e">
        <f t="shared" si="24"/>
        <v>#VALUE!</v>
      </c>
      <c r="Y73" s="233" t="e">
        <f t="shared" si="24"/>
        <v>#VALUE!</v>
      </c>
      <c r="Z73" s="233" t="e">
        <f t="shared" si="24"/>
        <v>#VALUE!</v>
      </c>
      <c r="AA73" s="233" t="e">
        <f t="shared" si="24"/>
        <v>#VALUE!</v>
      </c>
      <c r="AB73" s="233" t="e">
        <f t="shared" si="24"/>
        <v>#VALUE!</v>
      </c>
      <c r="AC73" s="233" t="e">
        <f t="shared" si="24"/>
        <v>#VALUE!</v>
      </c>
      <c r="AD73" s="233" t="e">
        <f t="shared" si="24"/>
        <v>#VALUE!</v>
      </c>
      <c r="AE73" s="233" t="e">
        <f t="shared" si="24"/>
        <v>#VALUE!</v>
      </c>
      <c r="AF73" s="233" t="e">
        <f t="shared" si="24"/>
        <v>#VALUE!</v>
      </c>
    </row>
    <row r="74" spans="1:32" x14ac:dyDescent="0.25">
      <c r="A74" s="241" t="s">
        <v>423</v>
      </c>
      <c r="B74" s="236">
        <v>1</v>
      </c>
      <c r="C74" s="236">
        <v>1</v>
      </c>
      <c r="D74" s="236">
        <v>1</v>
      </c>
      <c r="E74" s="236">
        <v>1</v>
      </c>
      <c r="F74" s="236">
        <v>1</v>
      </c>
      <c r="G74" s="236">
        <v>1</v>
      </c>
      <c r="H74" s="236">
        <v>1</v>
      </c>
      <c r="I74" s="236">
        <v>1</v>
      </c>
      <c r="J74" s="236">
        <v>1</v>
      </c>
      <c r="K74" s="236">
        <v>1</v>
      </c>
      <c r="L74" s="236">
        <v>1</v>
      </c>
      <c r="M74" s="236">
        <v>1</v>
      </c>
      <c r="N74" s="236">
        <v>1</v>
      </c>
      <c r="O74" s="236">
        <v>1</v>
      </c>
      <c r="P74" s="236">
        <v>1</v>
      </c>
      <c r="Q74" s="236">
        <v>1</v>
      </c>
      <c r="R74" s="236">
        <v>1</v>
      </c>
      <c r="S74" s="236">
        <v>1</v>
      </c>
      <c r="T74" s="236">
        <v>1</v>
      </c>
      <c r="U74" s="236">
        <v>1</v>
      </c>
      <c r="V74" s="236">
        <v>1</v>
      </c>
      <c r="W74" s="236">
        <v>1</v>
      </c>
      <c r="X74" s="236">
        <v>1</v>
      </c>
      <c r="Y74" s="236">
        <v>1</v>
      </c>
      <c r="Z74" s="236">
        <v>1</v>
      </c>
      <c r="AA74" s="236">
        <v>1</v>
      </c>
      <c r="AB74" s="236">
        <v>1</v>
      </c>
      <c r="AC74" s="236">
        <v>1</v>
      </c>
      <c r="AD74" s="236">
        <v>1</v>
      </c>
      <c r="AE74" s="236">
        <v>1</v>
      </c>
      <c r="AF74" s="236">
        <v>1</v>
      </c>
    </row>
    <row r="75" spans="1:32" x14ac:dyDescent="0.25">
      <c r="A75" s="236"/>
      <c r="B75" s="236">
        <v>1</v>
      </c>
      <c r="C75" s="236">
        <v>1</v>
      </c>
      <c r="D75" s="236">
        <v>1</v>
      </c>
      <c r="E75" s="236">
        <v>1</v>
      </c>
      <c r="F75" s="236">
        <v>1</v>
      </c>
      <c r="G75" s="236">
        <v>1</v>
      </c>
      <c r="H75" s="236">
        <v>1</v>
      </c>
      <c r="I75" s="236">
        <v>1</v>
      </c>
      <c r="J75" s="236">
        <v>1</v>
      </c>
      <c r="K75" s="236">
        <v>1</v>
      </c>
      <c r="L75" s="236">
        <v>1</v>
      </c>
      <c r="M75" s="236">
        <v>1</v>
      </c>
      <c r="N75" s="236">
        <v>1</v>
      </c>
      <c r="O75" s="236">
        <v>1</v>
      </c>
      <c r="P75" s="236">
        <v>1</v>
      </c>
      <c r="Q75" s="236">
        <v>1</v>
      </c>
      <c r="R75" s="236">
        <v>1</v>
      </c>
      <c r="S75" s="236">
        <v>1</v>
      </c>
      <c r="T75" s="236">
        <v>1</v>
      </c>
      <c r="U75" s="236">
        <v>1</v>
      </c>
      <c r="V75" s="236">
        <v>1</v>
      </c>
      <c r="W75" s="236">
        <v>1</v>
      </c>
      <c r="X75" s="236">
        <v>1</v>
      </c>
      <c r="Y75" s="236">
        <v>1</v>
      </c>
      <c r="Z75" s="236">
        <v>1</v>
      </c>
      <c r="AA75" s="236">
        <v>1</v>
      </c>
      <c r="AB75" s="236">
        <v>1</v>
      </c>
      <c r="AC75" s="236">
        <v>1</v>
      </c>
      <c r="AD75" s="236">
        <v>1</v>
      </c>
      <c r="AE75" s="236">
        <v>1</v>
      </c>
      <c r="AF75" s="236">
        <v>1</v>
      </c>
    </row>
    <row r="76" spans="1:32" x14ac:dyDescent="0.25">
      <c r="A76" s="236" t="s">
        <v>424</v>
      </c>
      <c r="B76" s="233" t="e">
        <f>B73</f>
        <v>#VALUE!</v>
      </c>
      <c r="C76" s="233" t="e">
        <f t="shared" ref="C76:AF76" si="25">C73</f>
        <v>#VALUE!</v>
      </c>
      <c r="D76" s="233" t="e">
        <f t="shared" si="25"/>
        <v>#VALUE!</v>
      </c>
      <c r="E76" s="233" t="e">
        <f t="shared" si="25"/>
        <v>#VALUE!</v>
      </c>
      <c r="F76" s="233" t="e">
        <f t="shared" si="25"/>
        <v>#VALUE!</v>
      </c>
      <c r="G76" s="236" t="e">
        <f t="shared" si="25"/>
        <v>#VALUE!</v>
      </c>
      <c r="H76" s="236" t="e">
        <f t="shared" si="25"/>
        <v>#VALUE!</v>
      </c>
      <c r="I76" s="236" t="e">
        <f t="shared" si="25"/>
        <v>#VALUE!</v>
      </c>
      <c r="J76" s="236" t="e">
        <f t="shared" si="25"/>
        <v>#VALUE!</v>
      </c>
      <c r="K76" s="236" t="e">
        <f t="shared" si="25"/>
        <v>#VALUE!</v>
      </c>
      <c r="L76" s="236" t="e">
        <f t="shared" si="25"/>
        <v>#VALUE!</v>
      </c>
      <c r="M76" s="236" t="e">
        <f t="shared" si="25"/>
        <v>#VALUE!</v>
      </c>
      <c r="N76" s="236" t="e">
        <f t="shared" si="25"/>
        <v>#VALUE!</v>
      </c>
      <c r="O76" s="236" t="e">
        <f t="shared" si="25"/>
        <v>#VALUE!</v>
      </c>
      <c r="P76" s="236" t="e">
        <f t="shared" si="25"/>
        <v>#VALUE!</v>
      </c>
      <c r="Q76" s="236" t="e">
        <f t="shared" si="25"/>
        <v>#VALUE!</v>
      </c>
      <c r="R76" s="236" t="e">
        <f t="shared" si="25"/>
        <v>#VALUE!</v>
      </c>
      <c r="S76" s="236" t="e">
        <f t="shared" si="25"/>
        <v>#VALUE!</v>
      </c>
      <c r="T76" s="236" t="e">
        <f t="shared" si="25"/>
        <v>#VALUE!</v>
      </c>
      <c r="U76" s="236" t="e">
        <f t="shared" si="25"/>
        <v>#VALUE!</v>
      </c>
      <c r="V76" s="236" t="e">
        <f t="shared" si="25"/>
        <v>#VALUE!</v>
      </c>
      <c r="W76" s="236" t="e">
        <f t="shared" si="25"/>
        <v>#VALUE!</v>
      </c>
      <c r="X76" s="236" t="e">
        <f t="shared" si="25"/>
        <v>#VALUE!</v>
      </c>
      <c r="Y76" s="236" t="e">
        <f t="shared" si="25"/>
        <v>#VALUE!</v>
      </c>
      <c r="Z76" s="236" t="e">
        <f t="shared" si="25"/>
        <v>#VALUE!</v>
      </c>
      <c r="AA76" s="236" t="e">
        <f t="shared" si="25"/>
        <v>#VALUE!</v>
      </c>
      <c r="AB76" s="236" t="e">
        <f t="shared" si="25"/>
        <v>#VALUE!</v>
      </c>
      <c r="AC76" s="236" t="e">
        <f t="shared" si="25"/>
        <v>#VALUE!</v>
      </c>
      <c r="AD76" s="236" t="e">
        <f t="shared" si="25"/>
        <v>#VALUE!</v>
      </c>
      <c r="AE76" s="236" t="e">
        <f t="shared" si="25"/>
        <v>#VALUE!</v>
      </c>
      <c r="AF76" s="236" t="e">
        <f t="shared" si="25"/>
        <v>#VALUE!</v>
      </c>
    </row>
    <row r="77" spans="1:32" x14ac:dyDescent="0.25">
      <c r="A77" s="236"/>
      <c r="B77" s="233">
        <v>1</v>
      </c>
      <c r="C77" s="233">
        <v>1</v>
      </c>
      <c r="D77" s="233">
        <v>1</v>
      </c>
      <c r="E77" s="233">
        <v>1</v>
      </c>
      <c r="F77" s="233">
        <v>1</v>
      </c>
      <c r="G77" s="233">
        <v>1</v>
      </c>
      <c r="H77" s="233">
        <v>1</v>
      </c>
      <c r="I77" s="233">
        <v>1</v>
      </c>
      <c r="J77" s="233">
        <v>1</v>
      </c>
      <c r="K77" s="233">
        <v>1</v>
      </c>
      <c r="L77" s="233">
        <v>1</v>
      </c>
      <c r="M77" s="233">
        <v>1</v>
      </c>
      <c r="N77" s="233">
        <v>1</v>
      </c>
      <c r="O77" s="233">
        <v>1</v>
      </c>
      <c r="P77" s="233">
        <v>1</v>
      </c>
      <c r="Q77" s="233">
        <v>1</v>
      </c>
      <c r="R77" s="233">
        <v>1</v>
      </c>
      <c r="S77" s="233">
        <v>1</v>
      </c>
      <c r="T77" s="233">
        <v>1</v>
      </c>
      <c r="U77" s="233">
        <v>1</v>
      </c>
      <c r="V77" s="233">
        <v>1</v>
      </c>
      <c r="W77" s="233">
        <v>1</v>
      </c>
      <c r="X77" s="233">
        <v>1</v>
      </c>
      <c r="Y77" s="233">
        <v>1</v>
      </c>
      <c r="Z77" s="233">
        <v>1</v>
      </c>
      <c r="AA77" s="233">
        <v>1</v>
      </c>
      <c r="AB77" s="233">
        <v>1</v>
      </c>
      <c r="AC77" s="233">
        <v>1</v>
      </c>
      <c r="AD77" s="233">
        <v>1</v>
      </c>
      <c r="AE77" s="233">
        <v>1</v>
      </c>
      <c r="AF77" s="233">
        <v>1</v>
      </c>
    </row>
    <row r="78" spans="1:32" x14ac:dyDescent="0.25">
      <c r="A78" s="241" t="s">
        <v>424</v>
      </c>
      <c r="B78" s="236">
        <v>1</v>
      </c>
      <c r="C78" s="236">
        <v>1</v>
      </c>
      <c r="D78" s="236">
        <v>1</v>
      </c>
      <c r="E78" s="236">
        <v>1</v>
      </c>
      <c r="F78" s="236">
        <v>1</v>
      </c>
      <c r="G78" s="236">
        <v>1</v>
      </c>
      <c r="H78" s="236">
        <v>1</v>
      </c>
      <c r="I78" s="236">
        <v>1</v>
      </c>
      <c r="J78" s="236">
        <v>1</v>
      </c>
      <c r="K78" s="236">
        <v>1</v>
      </c>
      <c r="L78" s="236">
        <v>1</v>
      </c>
      <c r="M78" s="236">
        <v>1</v>
      </c>
      <c r="N78" s="236">
        <v>1</v>
      </c>
      <c r="O78" s="236">
        <v>1</v>
      </c>
      <c r="P78" s="236">
        <v>1</v>
      </c>
      <c r="Q78" s="236">
        <v>1</v>
      </c>
      <c r="R78" s="236">
        <v>1</v>
      </c>
      <c r="S78" s="236">
        <v>1</v>
      </c>
      <c r="T78" s="236">
        <v>1</v>
      </c>
      <c r="U78" s="236">
        <v>1</v>
      </c>
      <c r="V78" s="236">
        <v>1</v>
      </c>
      <c r="W78" s="236">
        <v>1</v>
      </c>
      <c r="X78" s="236">
        <v>1</v>
      </c>
      <c r="Y78" s="236">
        <v>1</v>
      </c>
      <c r="Z78" s="236">
        <v>1</v>
      </c>
      <c r="AA78" s="236">
        <v>1</v>
      </c>
      <c r="AB78" s="236">
        <v>1</v>
      </c>
      <c r="AC78" s="236">
        <v>1</v>
      </c>
      <c r="AD78" s="236">
        <v>1</v>
      </c>
      <c r="AE78" s="236">
        <v>1</v>
      </c>
      <c r="AF78" s="236">
        <v>1</v>
      </c>
    </row>
    <row r="79" spans="1:32" x14ac:dyDescent="0.25">
      <c r="A79" s="236"/>
      <c r="B79" s="236">
        <v>1</v>
      </c>
      <c r="C79" s="236">
        <v>1</v>
      </c>
      <c r="D79" s="236">
        <v>1</v>
      </c>
      <c r="E79" s="236">
        <v>1</v>
      </c>
      <c r="F79" s="236">
        <v>1</v>
      </c>
      <c r="G79" s="236">
        <v>1</v>
      </c>
      <c r="H79" s="236">
        <v>1</v>
      </c>
      <c r="I79" s="236">
        <v>1</v>
      </c>
      <c r="J79" s="236">
        <v>1</v>
      </c>
      <c r="K79" s="236">
        <v>1</v>
      </c>
      <c r="L79" s="236">
        <v>1</v>
      </c>
      <c r="M79" s="236">
        <v>1</v>
      </c>
      <c r="N79" s="236">
        <v>1</v>
      </c>
      <c r="O79" s="236">
        <v>1</v>
      </c>
      <c r="P79" s="236">
        <v>1</v>
      </c>
      <c r="Q79" s="236">
        <v>1</v>
      </c>
      <c r="R79" s="236">
        <v>1</v>
      </c>
      <c r="S79" s="236">
        <v>1</v>
      </c>
      <c r="T79" s="236">
        <v>1</v>
      </c>
      <c r="U79" s="236">
        <v>1</v>
      </c>
      <c r="V79" s="236">
        <v>1</v>
      </c>
      <c r="W79" s="236">
        <v>1</v>
      </c>
      <c r="X79" s="236">
        <v>1</v>
      </c>
      <c r="Y79" s="236">
        <v>1</v>
      </c>
      <c r="Z79" s="236">
        <v>1</v>
      </c>
      <c r="AA79" s="236">
        <v>1</v>
      </c>
      <c r="AB79" s="236">
        <v>1</v>
      </c>
      <c r="AC79" s="236">
        <v>1</v>
      </c>
      <c r="AD79" s="236">
        <v>1</v>
      </c>
      <c r="AE79" s="236">
        <v>1</v>
      </c>
      <c r="AF79" s="236">
        <v>1</v>
      </c>
    </row>
    <row r="80" spans="1:32" x14ac:dyDescent="0.25">
      <c r="A80" s="236" t="s">
        <v>425</v>
      </c>
      <c r="B80" s="233" t="e">
        <f>B70</f>
        <v>#DIV/0!</v>
      </c>
      <c r="C80" s="233" t="e">
        <f>C70</f>
        <v>#DIV/0!</v>
      </c>
      <c r="D80" s="233" t="e">
        <f t="shared" ref="D80:AF80" si="26">D70</f>
        <v>#DIV/0!</v>
      </c>
      <c r="E80" s="233" t="e">
        <f t="shared" si="26"/>
        <v>#DIV/0!</v>
      </c>
      <c r="F80" s="233" t="e">
        <f t="shared" si="26"/>
        <v>#DIV/0!</v>
      </c>
      <c r="G80" s="233" t="e">
        <f t="shared" si="26"/>
        <v>#DIV/0!</v>
      </c>
      <c r="H80" s="233" t="e">
        <f t="shared" si="26"/>
        <v>#DIV/0!</v>
      </c>
      <c r="I80" s="233" t="e">
        <f t="shared" si="26"/>
        <v>#DIV/0!</v>
      </c>
      <c r="J80" s="233" t="e">
        <f t="shared" si="26"/>
        <v>#DIV/0!</v>
      </c>
      <c r="K80" s="233" t="e">
        <f t="shared" si="26"/>
        <v>#DIV/0!</v>
      </c>
      <c r="L80" s="233" t="e">
        <f t="shared" si="26"/>
        <v>#DIV/0!</v>
      </c>
      <c r="M80" s="233" t="e">
        <f t="shared" si="26"/>
        <v>#DIV/0!</v>
      </c>
      <c r="N80" s="233" t="e">
        <f t="shared" si="26"/>
        <v>#DIV/0!</v>
      </c>
      <c r="O80" s="233" t="e">
        <f t="shared" si="26"/>
        <v>#DIV/0!</v>
      </c>
      <c r="P80" s="233" t="e">
        <f t="shared" si="26"/>
        <v>#DIV/0!</v>
      </c>
      <c r="Q80" s="233" t="e">
        <f t="shared" si="26"/>
        <v>#DIV/0!</v>
      </c>
      <c r="R80" s="233" t="e">
        <f t="shared" si="26"/>
        <v>#DIV/0!</v>
      </c>
      <c r="S80" s="233" t="e">
        <f t="shared" si="26"/>
        <v>#DIV/0!</v>
      </c>
      <c r="T80" s="233" t="e">
        <f t="shared" si="26"/>
        <v>#DIV/0!</v>
      </c>
      <c r="U80" s="233" t="e">
        <f t="shared" si="26"/>
        <v>#DIV/0!</v>
      </c>
      <c r="V80" s="233" t="e">
        <f t="shared" si="26"/>
        <v>#DIV/0!</v>
      </c>
      <c r="W80" s="233" t="e">
        <f t="shared" si="26"/>
        <v>#DIV/0!</v>
      </c>
      <c r="X80" s="233" t="e">
        <f t="shared" si="26"/>
        <v>#DIV/0!</v>
      </c>
      <c r="Y80" s="233" t="e">
        <f t="shared" si="26"/>
        <v>#DIV/0!</v>
      </c>
      <c r="Z80" s="233" t="e">
        <f t="shared" si="26"/>
        <v>#DIV/0!</v>
      </c>
      <c r="AA80" s="233" t="e">
        <f t="shared" si="26"/>
        <v>#DIV/0!</v>
      </c>
      <c r="AB80" s="233" t="e">
        <f t="shared" si="26"/>
        <v>#DIV/0!</v>
      </c>
      <c r="AC80" s="233" t="e">
        <f t="shared" si="26"/>
        <v>#DIV/0!</v>
      </c>
      <c r="AD80" s="233" t="e">
        <f t="shared" si="26"/>
        <v>#DIV/0!</v>
      </c>
      <c r="AE80" s="233" t="e">
        <f t="shared" si="26"/>
        <v>#DIV/0!</v>
      </c>
      <c r="AF80" s="233" t="e">
        <f t="shared" si="26"/>
        <v>#DIV/0!</v>
      </c>
    </row>
    <row r="81" spans="1:32" x14ac:dyDescent="0.25">
      <c r="A81" s="236"/>
      <c r="B81" s="233" t="e">
        <f>B80</f>
        <v>#DIV/0!</v>
      </c>
      <c r="C81" s="233" t="e">
        <f>C80</f>
        <v>#DIV/0!</v>
      </c>
      <c r="D81" s="233" t="e">
        <f t="shared" ref="D81:AF81" si="27">D80</f>
        <v>#DIV/0!</v>
      </c>
      <c r="E81" s="233" t="e">
        <f t="shared" si="27"/>
        <v>#DIV/0!</v>
      </c>
      <c r="F81" s="233" t="e">
        <f t="shared" si="27"/>
        <v>#DIV/0!</v>
      </c>
      <c r="G81" s="233" t="e">
        <f t="shared" si="27"/>
        <v>#DIV/0!</v>
      </c>
      <c r="H81" s="233" t="e">
        <f t="shared" si="27"/>
        <v>#DIV/0!</v>
      </c>
      <c r="I81" s="233" t="e">
        <f t="shared" si="27"/>
        <v>#DIV/0!</v>
      </c>
      <c r="J81" s="233" t="e">
        <f t="shared" si="27"/>
        <v>#DIV/0!</v>
      </c>
      <c r="K81" s="233" t="e">
        <f t="shared" si="27"/>
        <v>#DIV/0!</v>
      </c>
      <c r="L81" s="233" t="e">
        <f t="shared" si="27"/>
        <v>#DIV/0!</v>
      </c>
      <c r="M81" s="233" t="e">
        <f t="shared" si="27"/>
        <v>#DIV/0!</v>
      </c>
      <c r="N81" s="233" t="e">
        <f t="shared" si="27"/>
        <v>#DIV/0!</v>
      </c>
      <c r="O81" s="233" t="e">
        <f t="shared" si="27"/>
        <v>#DIV/0!</v>
      </c>
      <c r="P81" s="233" t="e">
        <f t="shared" si="27"/>
        <v>#DIV/0!</v>
      </c>
      <c r="Q81" s="233" t="e">
        <f t="shared" si="27"/>
        <v>#DIV/0!</v>
      </c>
      <c r="R81" s="233" t="e">
        <f t="shared" si="27"/>
        <v>#DIV/0!</v>
      </c>
      <c r="S81" s="233" t="e">
        <f t="shared" si="27"/>
        <v>#DIV/0!</v>
      </c>
      <c r="T81" s="233" t="e">
        <f t="shared" si="27"/>
        <v>#DIV/0!</v>
      </c>
      <c r="U81" s="233" t="e">
        <f t="shared" si="27"/>
        <v>#DIV/0!</v>
      </c>
      <c r="V81" s="233" t="e">
        <f t="shared" si="27"/>
        <v>#DIV/0!</v>
      </c>
      <c r="W81" s="233" t="e">
        <f t="shared" si="27"/>
        <v>#DIV/0!</v>
      </c>
      <c r="X81" s="233" t="e">
        <f t="shared" si="27"/>
        <v>#DIV/0!</v>
      </c>
      <c r="Y81" s="233" t="e">
        <f t="shared" si="27"/>
        <v>#DIV/0!</v>
      </c>
      <c r="Z81" s="233" t="e">
        <f t="shared" si="27"/>
        <v>#DIV/0!</v>
      </c>
      <c r="AA81" s="233" t="e">
        <f t="shared" si="27"/>
        <v>#DIV/0!</v>
      </c>
      <c r="AB81" s="233" t="e">
        <f t="shared" si="27"/>
        <v>#DIV/0!</v>
      </c>
      <c r="AC81" s="233" t="e">
        <f t="shared" si="27"/>
        <v>#DIV/0!</v>
      </c>
      <c r="AD81" s="233" t="e">
        <f t="shared" si="27"/>
        <v>#DIV/0!</v>
      </c>
      <c r="AE81" s="233" t="e">
        <f t="shared" si="27"/>
        <v>#DIV/0!</v>
      </c>
      <c r="AF81" s="233" t="e">
        <f t="shared" si="27"/>
        <v>#DIV/0!</v>
      </c>
    </row>
    <row r="82" spans="1:32" x14ac:dyDescent="0.25">
      <c r="A82" s="241" t="s">
        <v>425</v>
      </c>
      <c r="B82" s="234">
        <v>0.45</v>
      </c>
      <c r="C82" s="234">
        <v>0.45</v>
      </c>
      <c r="D82" s="234">
        <v>0.45</v>
      </c>
      <c r="E82" s="234">
        <v>0.45</v>
      </c>
      <c r="F82" s="234">
        <v>0.45</v>
      </c>
      <c r="G82" s="234">
        <v>0.45</v>
      </c>
      <c r="H82" s="234">
        <v>0.45</v>
      </c>
      <c r="I82" s="234">
        <v>0.45</v>
      </c>
      <c r="J82" s="234">
        <v>0.45</v>
      </c>
      <c r="K82" s="234">
        <v>0.45</v>
      </c>
      <c r="L82" s="234">
        <v>0.45</v>
      </c>
      <c r="M82" s="234">
        <v>0.45</v>
      </c>
      <c r="N82" s="234">
        <v>0.45</v>
      </c>
      <c r="O82" s="234">
        <v>0.45</v>
      </c>
      <c r="P82" s="234">
        <v>0.45</v>
      </c>
      <c r="Q82" s="234">
        <v>0.45</v>
      </c>
      <c r="R82" s="234">
        <v>0.45</v>
      </c>
      <c r="S82" s="234">
        <v>0.45</v>
      </c>
      <c r="T82" s="234">
        <v>0.45</v>
      </c>
      <c r="U82" s="234">
        <v>0.45</v>
      </c>
      <c r="V82" s="234">
        <v>0.45</v>
      </c>
      <c r="W82" s="234">
        <v>0.45</v>
      </c>
      <c r="X82" s="234">
        <v>0.45</v>
      </c>
      <c r="Y82" s="234">
        <v>0.45</v>
      </c>
      <c r="Z82" s="234">
        <v>0.45</v>
      </c>
      <c r="AA82" s="234">
        <v>0.45</v>
      </c>
      <c r="AB82" s="234">
        <v>0.45</v>
      </c>
      <c r="AC82" s="234">
        <v>0.45</v>
      </c>
      <c r="AD82" s="234">
        <v>0.45</v>
      </c>
      <c r="AE82" s="234">
        <v>0.45</v>
      </c>
      <c r="AF82" s="234">
        <v>0.45</v>
      </c>
    </row>
    <row r="83" spans="1:32" x14ac:dyDescent="0.25">
      <c r="A83" s="236"/>
      <c r="B83" s="234">
        <v>1.55</v>
      </c>
      <c r="C83" s="234">
        <v>1.55</v>
      </c>
      <c r="D83" s="234">
        <v>1.55</v>
      </c>
      <c r="E83" s="234">
        <v>1.55</v>
      </c>
      <c r="F83" s="234">
        <v>1.55</v>
      </c>
      <c r="G83" s="234">
        <v>1.55</v>
      </c>
      <c r="H83" s="234">
        <v>1.55</v>
      </c>
      <c r="I83" s="234">
        <v>1.55</v>
      </c>
      <c r="J83" s="234">
        <v>1.55</v>
      </c>
      <c r="K83" s="234">
        <v>1.55</v>
      </c>
      <c r="L83" s="234">
        <v>1.55</v>
      </c>
      <c r="M83" s="234">
        <v>1.55</v>
      </c>
      <c r="N83" s="234">
        <v>1.55</v>
      </c>
      <c r="O83" s="234">
        <v>1.55</v>
      </c>
      <c r="P83" s="234">
        <v>1.55</v>
      </c>
      <c r="Q83" s="234">
        <v>1.55</v>
      </c>
      <c r="R83" s="234">
        <v>1.55</v>
      </c>
      <c r="S83" s="234">
        <v>1.55</v>
      </c>
      <c r="T83" s="234">
        <v>1.55</v>
      </c>
      <c r="U83" s="234">
        <v>1.55</v>
      </c>
      <c r="V83" s="234">
        <v>1.55</v>
      </c>
      <c r="W83" s="234">
        <v>1.55</v>
      </c>
      <c r="X83" s="234">
        <v>1.55</v>
      </c>
      <c r="Y83" s="234">
        <v>1.55</v>
      </c>
      <c r="Z83" s="234">
        <v>1.55</v>
      </c>
      <c r="AA83" s="234">
        <v>1.55</v>
      </c>
      <c r="AB83" s="234">
        <v>1.55</v>
      </c>
      <c r="AC83" s="234">
        <v>1.55</v>
      </c>
      <c r="AD83" s="234">
        <v>1.55</v>
      </c>
      <c r="AE83" s="234">
        <v>1.55</v>
      </c>
      <c r="AF83" s="234">
        <v>1.55</v>
      </c>
    </row>
    <row r="84" spans="1:32" x14ac:dyDescent="0.25">
      <c r="A84" s="236" t="s">
        <v>426</v>
      </c>
      <c r="B84" s="233">
        <f>B72</f>
        <v>0</v>
      </c>
      <c r="C84" s="233">
        <f>C72</f>
        <v>0</v>
      </c>
      <c r="D84" s="233">
        <f t="shared" ref="D84:AF84" si="28">D72</f>
        <v>0</v>
      </c>
      <c r="E84" s="233">
        <f t="shared" si="28"/>
        <v>0</v>
      </c>
      <c r="F84" s="233">
        <f t="shared" si="28"/>
        <v>0</v>
      </c>
      <c r="G84" s="233">
        <f t="shared" si="28"/>
        <v>0</v>
      </c>
      <c r="H84" s="233">
        <f t="shared" si="28"/>
        <v>0</v>
      </c>
      <c r="I84" s="233">
        <f t="shared" si="28"/>
        <v>0</v>
      </c>
      <c r="J84" s="233">
        <f t="shared" si="28"/>
        <v>0</v>
      </c>
      <c r="K84" s="233">
        <f t="shared" si="28"/>
        <v>0</v>
      </c>
      <c r="L84" s="233">
        <f t="shared" si="28"/>
        <v>0</v>
      </c>
      <c r="M84" s="233">
        <f t="shared" si="28"/>
        <v>0</v>
      </c>
      <c r="N84" s="233">
        <f t="shared" si="28"/>
        <v>0</v>
      </c>
      <c r="O84" s="233">
        <f t="shared" si="28"/>
        <v>0</v>
      </c>
      <c r="P84" s="233">
        <f t="shared" si="28"/>
        <v>0</v>
      </c>
      <c r="Q84" s="233">
        <f t="shared" si="28"/>
        <v>0</v>
      </c>
      <c r="R84" s="233">
        <f t="shared" si="28"/>
        <v>0</v>
      </c>
      <c r="S84" s="233">
        <f t="shared" si="28"/>
        <v>0</v>
      </c>
      <c r="T84" s="233">
        <f t="shared" si="28"/>
        <v>0</v>
      </c>
      <c r="U84" s="233">
        <f t="shared" si="28"/>
        <v>0</v>
      </c>
      <c r="V84" s="233">
        <f t="shared" si="28"/>
        <v>0</v>
      </c>
      <c r="W84" s="233">
        <f t="shared" si="28"/>
        <v>0</v>
      </c>
      <c r="X84" s="233">
        <f t="shared" si="28"/>
        <v>0</v>
      </c>
      <c r="Y84" s="233">
        <f t="shared" si="28"/>
        <v>0</v>
      </c>
      <c r="Z84" s="233">
        <f t="shared" si="28"/>
        <v>0</v>
      </c>
      <c r="AA84" s="233">
        <f t="shared" si="28"/>
        <v>0</v>
      </c>
      <c r="AB84" s="233">
        <f t="shared" si="28"/>
        <v>0</v>
      </c>
      <c r="AC84" s="233">
        <f t="shared" si="28"/>
        <v>0</v>
      </c>
      <c r="AD84" s="233">
        <f t="shared" si="28"/>
        <v>0</v>
      </c>
      <c r="AE84" s="233">
        <f t="shared" si="28"/>
        <v>0</v>
      </c>
      <c r="AF84" s="233">
        <f t="shared" si="28"/>
        <v>0</v>
      </c>
    </row>
    <row r="85" spans="1:32" x14ac:dyDescent="0.25">
      <c r="A85" s="236"/>
      <c r="B85" s="233">
        <f>B84</f>
        <v>0</v>
      </c>
      <c r="C85" s="233">
        <f>C84</f>
        <v>0</v>
      </c>
      <c r="D85" s="233">
        <f t="shared" ref="D85:AF85" si="29">D84</f>
        <v>0</v>
      </c>
      <c r="E85" s="233">
        <f t="shared" si="29"/>
        <v>0</v>
      </c>
      <c r="F85" s="233">
        <f t="shared" si="29"/>
        <v>0</v>
      </c>
      <c r="G85" s="233">
        <f t="shared" si="29"/>
        <v>0</v>
      </c>
      <c r="H85" s="233">
        <f t="shared" si="29"/>
        <v>0</v>
      </c>
      <c r="I85" s="233">
        <f t="shared" si="29"/>
        <v>0</v>
      </c>
      <c r="J85" s="233">
        <f t="shared" si="29"/>
        <v>0</v>
      </c>
      <c r="K85" s="233">
        <f t="shared" si="29"/>
        <v>0</v>
      </c>
      <c r="L85" s="233">
        <f t="shared" si="29"/>
        <v>0</v>
      </c>
      <c r="M85" s="233">
        <f t="shared" si="29"/>
        <v>0</v>
      </c>
      <c r="N85" s="233">
        <f t="shared" si="29"/>
        <v>0</v>
      </c>
      <c r="O85" s="233">
        <f t="shared" si="29"/>
        <v>0</v>
      </c>
      <c r="P85" s="233">
        <f t="shared" si="29"/>
        <v>0</v>
      </c>
      <c r="Q85" s="233">
        <f t="shared" si="29"/>
        <v>0</v>
      </c>
      <c r="R85" s="233">
        <f t="shared" si="29"/>
        <v>0</v>
      </c>
      <c r="S85" s="233">
        <f t="shared" si="29"/>
        <v>0</v>
      </c>
      <c r="T85" s="233">
        <f t="shared" si="29"/>
        <v>0</v>
      </c>
      <c r="U85" s="233">
        <f t="shared" si="29"/>
        <v>0</v>
      </c>
      <c r="V85" s="233">
        <f t="shared" si="29"/>
        <v>0</v>
      </c>
      <c r="W85" s="233">
        <f t="shared" si="29"/>
        <v>0</v>
      </c>
      <c r="X85" s="233">
        <f t="shared" si="29"/>
        <v>0</v>
      </c>
      <c r="Y85" s="233">
        <f t="shared" si="29"/>
        <v>0</v>
      </c>
      <c r="Z85" s="233">
        <f t="shared" si="29"/>
        <v>0</v>
      </c>
      <c r="AA85" s="233">
        <f t="shared" si="29"/>
        <v>0</v>
      </c>
      <c r="AB85" s="233">
        <f t="shared" si="29"/>
        <v>0</v>
      </c>
      <c r="AC85" s="233">
        <f t="shared" si="29"/>
        <v>0</v>
      </c>
      <c r="AD85" s="233">
        <f t="shared" si="29"/>
        <v>0</v>
      </c>
      <c r="AE85" s="233">
        <f t="shared" si="29"/>
        <v>0</v>
      </c>
      <c r="AF85" s="233">
        <f t="shared" si="29"/>
        <v>0</v>
      </c>
    </row>
    <row r="86" spans="1:32" x14ac:dyDescent="0.25">
      <c r="A86" s="241" t="s">
        <v>426</v>
      </c>
      <c r="B86" s="234">
        <v>0.45</v>
      </c>
      <c r="C86" s="234">
        <v>0.45</v>
      </c>
      <c r="D86" s="234">
        <v>0.45</v>
      </c>
      <c r="E86" s="234">
        <v>0.45</v>
      </c>
      <c r="F86" s="234">
        <v>0.45</v>
      </c>
      <c r="G86" s="234">
        <v>0.45</v>
      </c>
      <c r="H86" s="234">
        <v>0.45</v>
      </c>
      <c r="I86" s="234">
        <v>0.45</v>
      </c>
      <c r="J86" s="234">
        <v>0.45</v>
      </c>
      <c r="K86" s="234">
        <v>0.45</v>
      </c>
      <c r="L86" s="234">
        <v>0.45</v>
      </c>
      <c r="M86" s="234">
        <v>0.45</v>
      </c>
      <c r="N86" s="234">
        <v>0.45</v>
      </c>
      <c r="O86" s="234">
        <v>0.45</v>
      </c>
      <c r="P86" s="234">
        <v>0.45</v>
      </c>
      <c r="Q86" s="234">
        <v>0.45</v>
      </c>
      <c r="R86" s="234">
        <v>0.45</v>
      </c>
      <c r="S86" s="234">
        <v>0.45</v>
      </c>
      <c r="T86" s="234">
        <v>0.45</v>
      </c>
      <c r="U86" s="234">
        <v>0.45</v>
      </c>
      <c r="V86" s="234">
        <v>0.45</v>
      </c>
      <c r="W86" s="234">
        <v>0.45</v>
      </c>
      <c r="X86" s="234">
        <v>0.45</v>
      </c>
      <c r="Y86" s="234">
        <v>0.45</v>
      </c>
      <c r="Z86" s="234">
        <v>0.45</v>
      </c>
      <c r="AA86" s="234">
        <v>0.45</v>
      </c>
      <c r="AB86" s="234">
        <v>0.45</v>
      </c>
      <c r="AC86" s="236">
        <v>0.45</v>
      </c>
      <c r="AD86" s="236">
        <v>0.45</v>
      </c>
      <c r="AE86" s="236">
        <v>0.45</v>
      </c>
      <c r="AF86" s="236">
        <v>0.45</v>
      </c>
    </row>
    <row r="87" spans="1:32" x14ac:dyDescent="0.25">
      <c r="A87" s="236"/>
      <c r="B87" s="234">
        <v>1.55</v>
      </c>
      <c r="C87" s="234">
        <v>1.55</v>
      </c>
      <c r="D87" s="234">
        <v>1.55</v>
      </c>
      <c r="E87" s="234">
        <v>1.55</v>
      </c>
      <c r="F87" s="234">
        <v>1.55</v>
      </c>
      <c r="G87" s="234">
        <v>1.55</v>
      </c>
      <c r="H87" s="234">
        <v>1.55</v>
      </c>
      <c r="I87" s="234">
        <v>1.55</v>
      </c>
      <c r="J87" s="234">
        <v>1.55</v>
      </c>
      <c r="K87" s="234">
        <v>1.55</v>
      </c>
      <c r="L87" s="234">
        <v>1.55</v>
      </c>
      <c r="M87" s="234">
        <v>1.55</v>
      </c>
      <c r="N87" s="234">
        <v>1.55</v>
      </c>
      <c r="O87" s="234">
        <v>1.55</v>
      </c>
      <c r="P87" s="234">
        <v>1.55</v>
      </c>
      <c r="Q87" s="234">
        <v>1.55</v>
      </c>
      <c r="R87" s="234">
        <v>1.55</v>
      </c>
      <c r="S87" s="234">
        <v>1.55</v>
      </c>
      <c r="T87" s="234">
        <v>1.55</v>
      </c>
      <c r="U87" s="234">
        <v>1.55</v>
      </c>
      <c r="V87" s="234">
        <v>1.55</v>
      </c>
      <c r="W87" s="234">
        <v>1.55</v>
      </c>
      <c r="X87" s="234">
        <v>1.55</v>
      </c>
      <c r="Y87" s="234">
        <v>1.55</v>
      </c>
      <c r="Z87" s="234">
        <v>1.55</v>
      </c>
      <c r="AA87" s="234">
        <v>1.55</v>
      </c>
      <c r="AB87" s="234">
        <v>1.55</v>
      </c>
      <c r="AC87" s="236">
        <v>1.55</v>
      </c>
      <c r="AD87" s="236">
        <v>1.55</v>
      </c>
      <c r="AE87" s="236">
        <v>1.55</v>
      </c>
      <c r="AF87" s="236">
        <v>1.55</v>
      </c>
    </row>
    <row r="88" spans="1:32" x14ac:dyDescent="0.25">
      <c r="A88" s="236" t="s">
        <v>427</v>
      </c>
      <c r="B88" s="233">
        <v>1</v>
      </c>
      <c r="C88" s="233">
        <v>1</v>
      </c>
      <c r="D88" s="233">
        <v>1</v>
      </c>
      <c r="E88" s="233">
        <v>1</v>
      </c>
      <c r="F88" s="233">
        <v>1</v>
      </c>
      <c r="G88" s="233">
        <v>1</v>
      </c>
      <c r="H88" s="233">
        <v>1</v>
      </c>
      <c r="I88" s="233">
        <v>1</v>
      </c>
      <c r="J88" s="233">
        <v>1</v>
      </c>
      <c r="K88" s="233">
        <v>1</v>
      </c>
      <c r="L88" s="233">
        <v>1</v>
      </c>
      <c r="M88" s="233">
        <v>1</v>
      </c>
      <c r="N88" s="233">
        <v>1</v>
      </c>
      <c r="O88" s="233">
        <v>1</v>
      </c>
      <c r="P88" s="233">
        <v>1</v>
      </c>
      <c r="Q88" s="233">
        <v>1</v>
      </c>
      <c r="R88" s="233">
        <v>1</v>
      </c>
      <c r="S88" s="233">
        <v>1</v>
      </c>
      <c r="T88" s="233">
        <v>1</v>
      </c>
      <c r="U88" s="233">
        <v>1</v>
      </c>
      <c r="V88" s="233">
        <v>1</v>
      </c>
      <c r="W88" s="233">
        <v>1</v>
      </c>
      <c r="X88" s="233">
        <v>1</v>
      </c>
      <c r="Y88" s="233">
        <v>1</v>
      </c>
      <c r="Z88" s="233">
        <v>1</v>
      </c>
      <c r="AA88" s="233">
        <v>1</v>
      </c>
      <c r="AB88" s="233">
        <v>1</v>
      </c>
      <c r="AC88" s="233">
        <v>1</v>
      </c>
      <c r="AD88" s="233">
        <v>1</v>
      </c>
      <c r="AE88" s="233">
        <v>1</v>
      </c>
      <c r="AF88" s="233">
        <v>1</v>
      </c>
    </row>
    <row r="89" spans="1:32" x14ac:dyDescent="0.25">
      <c r="A89" s="236"/>
      <c r="B89" s="233">
        <f>B88</f>
        <v>1</v>
      </c>
      <c r="C89" s="233">
        <f>C88</f>
        <v>1</v>
      </c>
      <c r="D89" s="233">
        <f t="shared" ref="D89:AF89" si="30">D88</f>
        <v>1</v>
      </c>
      <c r="E89" s="233">
        <f t="shared" si="30"/>
        <v>1</v>
      </c>
      <c r="F89" s="233">
        <f t="shared" si="30"/>
        <v>1</v>
      </c>
      <c r="G89" s="233">
        <f t="shared" si="30"/>
        <v>1</v>
      </c>
      <c r="H89" s="233">
        <f t="shared" si="30"/>
        <v>1</v>
      </c>
      <c r="I89" s="233">
        <f t="shared" si="30"/>
        <v>1</v>
      </c>
      <c r="J89" s="233">
        <f t="shared" si="30"/>
        <v>1</v>
      </c>
      <c r="K89" s="233">
        <f t="shared" si="30"/>
        <v>1</v>
      </c>
      <c r="L89" s="233">
        <f t="shared" si="30"/>
        <v>1</v>
      </c>
      <c r="M89" s="233">
        <f t="shared" si="30"/>
        <v>1</v>
      </c>
      <c r="N89" s="233">
        <f t="shared" si="30"/>
        <v>1</v>
      </c>
      <c r="O89" s="233">
        <f t="shared" si="30"/>
        <v>1</v>
      </c>
      <c r="P89" s="233">
        <f t="shared" si="30"/>
        <v>1</v>
      </c>
      <c r="Q89" s="233">
        <f t="shared" si="30"/>
        <v>1</v>
      </c>
      <c r="R89" s="233">
        <f t="shared" si="30"/>
        <v>1</v>
      </c>
      <c r="S89" s="233">
        <f t="shared" si="30"/>
        <v>1</v>
      </c>
      <c r="T89" s="233">
        <f t="shared" si="30"/>
        <v>1</v>
      </c>
      <c r="U89" s="233">
        <f t="shared" si="30"/>
        <v>1</v>
      </c>
      <c r="V89" s="233">
        <f t="shared" si="30"/>
        <v>1</v>
      </c>
      <c r="W89" s="233">
        <f t="shared" si="30"/>
        <v>1</v>
      </c>
      <c r="X89" s="233">
        <f t="shared" si="30"/>
        <v>1</v>
      </c>
      <c r="Y89" s="233">
        <f t="shared" si="30"/>
        <v>1</v>
      </c>
      <c r="Z89" s="233">
        <f t="shared" si="30"/>
        <v>1</v>
      </c>
      <c r="AA89" s="233">
        <f t="shared" si="30"/>
        <v>1</v>
      </c>
      <c r="AB89" s="233">
        <f t="shared" si="30"/>
        <v>1</v>
      </c>
      <c r="AC89" s="233">
        <f t="shared" si="30"/>
        <v>1</v>
      </c>
      <c r="AD89" s="233">
        <f t="shared" si="30"/>
        <v>1</v>
      </c>
      <c r="AE89" s="233">
        <f t="shared" si="30"/>
        <v>1</v>
      </c>
      <c r="AF89" s="233">
        <f t="shared" si="30"/>
        <v>1</v>
      </c>
    </row>
    <row r="90" spans="1:32" x14ac:dyDescent="0.25">
      <c r="A90" s="241" t="s">
        <v>427</v>
      </c>
      <c r="B90" s="234">
        <v>0.45</v>
      </c>
      <c r="C90" s="234">
        <v>0.45</v>
      </c>
      <c r="D90" s="234">
        <v>0.45</v>
      </c>
      <c r="E90" s="234">
        <v>0.45</v>
      </c>
      <c r="F90" s="234">
        <v>0.45</v>
      </c>
      <c r="G90" s="234">
        <v>0.45</v>
      </c>
      <c r="H90" s="234">
        <v>0.45</v>
      </c>
      <c r="I90" s="234">
        <v>0.45</v>
      </c>
      <c r="J90" s="234">
        <v>0.45</v>
      </c>
      <c r="K90" s="234">
        <v>0.45</v>
      </c>
      <c r="L90" s="234">
        <v>0.45</v>
      </c>
      <c r="M90" s="234">
        <v>0.45</v>
      </c>
      <c r="N90" s="234">
        <v>0.45</v>
      </c>
      <c r="O90" s="234">
        <v>0.45</v>
      </c>
      <c r="P90" s="234">
        <v>0.45</v>
      </c>
      <c r="Q90" s="234">
        <v>0.45</v>
      </c>
      <c r="R90" s="234">
        <v>0.45</v>
      </c>
      <c r="S90" s="234">
        <v>0.45</v>
      </c>
      <c r="T90" s="234">
        <v>0.45</v>
      </c>
      <c r="U90" s="234">
        <v>0.45</v>
      </c>
      <c r="V90" s="234">
        <v>0.45</v>
      </c>
      <c r="W90" s="234">
        <v>0.45</v>
      </c>
      <c r="X90" s="234">
        <v>0.45</v>
      </c>
      <c r="Y90" s="234">
        <v>0.45</v>
      </c>
      <c r="Z90" s="234">
        <v>0.45</v>
      </c>
      <c r="AA90" s="234">
        <v>0.45</v>
      </c>
      <c r="AB90" s="234">
        <v>0.45</v>
      </c>
      <c r="AC90" s="234">
        <v>0.45</v>
      </c>
      <c r="AD90" s="234">
        <v>0.45</v>
      </c>
      <c r="AE90" s="234">
        <v>0.45</v>
      </c>
      <c r="AF90" s="234">
        <v>0.45</v>
      </c>
    </row>
    <row r="91" spans="1:32" x14ac:dyDescent="0.25">
      <c r="A91" s="236"/>
      <c r="B91" s="234">
        <v>1.55</v>
      </c>
      <c r="C91" s="234">
        <v>1.55</v>
      </c>
      <c r="D91" s="234">
        <v>1.55</v>
      </c>
      <c r="E91" s="234">
        <v>1.55</v>
      </c>
      <c r="F91" s="234">
        <v>1.55</v>
      </c>
      <c r="G91" s="234">
        <v>1.55</v>
      </c>
      <c r="H91" s="234">
        <v>1.55</v>
      </c>
      <c r="I91" s="234">
        <v>1.55</v>
      </c>
      <c r="J91" s="234">
        <v>1.55</v>
      </c>
      <c r="K91" s="234">
        <v>1.55</v>
      </c>
      <c r="L91" s="234">
        <v>1.55</v>
      </c>
      <c r="M91" s="234">
        <v>1.55</v>
      </c>
      <c r="N91" s="234">
        <v>1.55</v>
      </c>
      <c r="O91" s="234">
        <v>1.55</v>
      </c>
      <c r="P91" s="234">
        <v>1.55</v>
      </c>
      <c r="Q91" s="234">
        <v>1.55</v>
      </c>
      <c r="R91" s="234">
        <v>1.55</v>
      </c>
      <c r="S91" s="234">
        <v>1.55</v>
      </c>
      <c r="T91" s="234">
        <v>1.55</v>
      </c>
      <c r="U91" s="234">
        <v>1.55</v>
      </c>
      <c r="V91" s="234">
        <v>1.55</v>
      </c>
      <c r="W91" s="234">
        <v>1.55</v>
      </c>
      <c r="X91" s="234">
        <v>1.55</v>
      </c>
      <c r="Y91" s="234">
        <v>1.55</v>
      </c>
      <c r="Z91" s="234">
        <v>1.55</v>
      </c>
      <c r="AA91" s="234">
        <v>1.55</v>
      </c>
      <c r="AB91" s="234">
        <v>1.55</v>
      </c>
      <c r="AC91" s="234">
        <v>1.55</v>
      </c>
      <c r="AD91" s="234">
        <v>1.55</v>
      </c>
      <c r="AE91" s="234">
        <v>1.55</v>
      </c>
      <c r="AF91" s="234">
        <v>1.55</v>
      </c>
    </row>
    <row r="92" spans="1:32" x14ac:dyDescent="0.25">
      <c r="A92" s="236" t="s">
        <v>428</v>
      </c>
      <c r="B92" s="234" t="e">
        <f>B69</f>
        <v>#DIV/0!</v>
      </c>
      <c r="C92" s="234" t="e">
        <f>C69</f>
        <v>#DIV/0!</v>
      </c>
      <c r="D92" s="234" t="e">
        <f t="shared" ref="D92:AF92" si="31">D69</f>
        <v>#DIV/0!</v>
      </c>
      <c r="E92" s="234" t="e">
        <f t="shared" si="31"/>
        <v>#DIV/0!</v>
      </c>
      <c r="F92" s="234" t="e">
        <f t="shared" si="31"/>
        <v>#DIV/0!</v>
      </c>
      <c r="G92" s="234" t="e">
        <f t="shared" si="31"/>
        <v>#DIV/0!</v>
      </c>
      <c r="H92" s="234" t="e">
        <f t="shared" si="31"/>
        <v>#DIV/0!</v>
      </c>
      <c r="I92" s="234" t="e">
        <f t="shared" si="31"/>
        <v>#DIV/0!</v>
      </c>
      <c r="J92" s="234" t="e">
        <f t="shared" si="31"/>
        <v>#DIV/0!</v>
      </c>
      <c r="K92" s="234" t="e">
        <f t="shared" si="31"/>
        <v>#DIV/0!</v>
      </c>
      <c r="L92" s="234" t="e">
        <f t="shared" si="31"/>
        <v>#DIV/0!</v>
      </c>
      <c r="M92" s="234" t="e">
        <f t="shared" si="31"/>
        <v>#DIV/0!</v>
      </c>
      <c r="N92" s="234" t="e">
        <f t="shared" si="31"/>
        <v>#DIV/0!</v>
      </c>
      <c r="O92" s="234" t="e">
        <f t="shared" si="31"/>
        <v>#DIV/0!</v>
      </c>
      <c r="P92" s="234" t="e">
        <f t="shared" si="31"/>
        <v>#DIV/0!</v>
      </c>
      <c r="Q92" s="234" t="e">
        <f t="shared" si="31"/>
        <v>#DIV/0!</v>
      </c>
      <c r="R92" s="234" t="e">
        <f t="shared" si="31"/>
        <v>#DIV/0!</v>
      </c>
      <c r="S92" s="234" t="e">
        <f t="shared" si="31"/>
        <v>#DIV/0!</v>
      </c>
      <c r="T92" s="234" t="e">
        <f t="shared" si="31"/>
        <v>#DIV/0!</v>
      </c>
      <c r="U92" s="234" t="e">
        <f t="shared" si="31"/>
        <v>#DIV/0!</v>
      </c>
      <c r="V92" s="234" t="e">
        <f t="shared" si="31"/>
        <v>#DIV/0!</v>
      </c>
      <c r="W92" s="234" t="e">
        <f t="shared" si="31"/>
        <v>#DIV/0!</v>
      </c>
      <c r="X92" s="234" t="e">
        <f t="shared" si="31"/>
        <v>#DIV/0!</v>
      </c>
      <c r="Y92" s="234" t="e">
        <f t="shared" si="31"/>
        <v>#DIV/0!</v>
      </c>
      <c r="Z92" s="234" t="e">
        <f t="shared" si="31"/>
        <v>#DIV/0!</v>
      </c>
      <c r="AA92" s="234" t="e">
        <f t="shared" si="31"/>
        <v>#DIV/0!</v>
      </c>
      <c r="AB92" s="234" t="e">
        <f t="shared" si="31"/>
        <v>#DIV/0!</v>
      </c>
      <c r="AC92" s="234" t="e">
        <f t="shared" si="31"/>
        <v>#DIV/0!</v>
      </c>
      <c r="AD92" s="234" t="e">
        <f t="shared" si="31"/>
        <v>#DIV/0!</v>
      </c>
      <c r="AE92" s="234" t="e">
        <f t="shared" si="31"/>
        <v>#DIV/0!</v>
      </c>
      <c r="AF92" s="234" t="e">
        <f t="shared" si="31"/>
        <v>#DIV/0!</v>
      </c>
    </row>
    <row r="93" spans="1:32" x14ac:dyDescent="0.25">
      <c r="A93" s="236" t="s">
        <v>429</v>
      </c>
      <c r="B93" s="240" t="e">
        <f>CONCATENATE(IF(B66&lt;B69,"-","+")," ",IF(B66&lt;B69,TEXT(B69-B66,"0%"),TEXT(B66-B69,"0%")))</f>
        <v>#DIV/0!</v>
      </c>
      <c r="C93" s="240" t="e">
        <f>CONCATENATE(IF(C66&lt;C69,"-","+")," ",IF(C66&lt;C69,TEXT(C69-C66,"0%"),TEXT(C66-C69,"0%")))</f>
        <v>#DIV/0!</v>
      </c>
      <c r="D93" s="240" t="e">
        <f t="shared" ref="D93:AF93" si="32">CONCATENATE(IF(D66&lt;D69,"-","+")," ",IF(D66&lt;D69,TEXT(D69-D66,"0%"),TEXT(D66-D69,"0%")))</f>
        <v>#DIV/0!</v>
      </c>
      <c r="E93" s="240" t="e">
        <f t="shared" si="32"/>
        <v>#DIV/0!</v>
      </c>
      <c r="F93" s="240" t="e">
        <f t="shared" si="32"/>
        <v>#DIV/0!</v>
      </c>
      <c r="G93" s="240" t="e">
        <f t="shared" si="32"/>
        <v>#DIV/0!</v>
      </c>
      <c r="H93" s="240" t="e">
        <f t="shared" si="32"/>
        <v>#DIV/0!</v>
      </c>
      <c r="I93" s="240" t="e">
        <f t="shared" si="32"/>
        <v>#DIV/0!</v>
      </c>
      <c r="J93" s="240" t="e">
        <f t="shared" si="32"/>
        <v>#DIV/0!</v>
      </c>
      <c r="K93" s="240" t="e">
        <f t="shared" si="32"/>
        <v>#DIV/0!</v>
      </c>
      <c r="L93" s="240" t="e">
        <f t="shared" si="32"/>
        <v>#DIV/0!</v>
      </c>
      <c r="M93" s="240" t="e">
        <f t="shared" si="32"/>
        <v>#DIV/0!</v>
      </c>
      <c r="N93" s="240" t="e">
        <f t="shared" si="32"/>
        <v>#DIV/0!</v>
      </c>
      <c r="O93" s="240" t="e">
        <f t="shared" si="32"/>
        <v>#DIV/0!</v>
      </c>
      <c r="P93" s="240" t="e">
        <f t="shared" si="32"/>
        <v>#DIV/0!</v>
      </c>
      <c r="Q93" s="240" t="e">
        <f t="shared" si="32"/>
        <v>#DIV/0!</v>
      </c>
      <c r="R93" s="240" t="e">
        <f t="shared" si="32"/>
        <v>#DIV/0!</v>
      </c>
      <c r="S93" s="240" t="e">
        <f t="shared" si="32"/>
        <v>#DIV/0!</v>
      </c>
      <c r="T93" s="240" t="e">
        <f t="shared" si="32"/>
        <v>#DIV/0!</v>
      </c>
      <c r="U93" s="240" t="e">
        <f t="shared" si="32"/>
        <v>#DIV/0!</v>
      </c>
      <c r="V93" s="240" t="e">
        <f t="shared" si="32"/>
        <v>#DIV/0!</v>
      </c>
      <c r="W93" s="240" t="e">
        <f t="shared" si="32"/>
        <v>#DIV/0!</v>
      </c>
      <c r="X93" s="240" t="e">
        <f t="shared" si="32"/>
        <v>#DIV/0!</v>
      </c>
      <c r="Y93" s="240" t="e">
        <f t="shared" si="32"/>
        <v>#DIV/0!</v>
      </c>
      <c r="Z93" s="240" t="e">
        <f t="shared" si="32"/>
        <v>#DIV/0!</v>
      </c>
      <c r="AA93" s="240" t="e">
        <f t="shared" si="32"/>
        <v>#DIV/0!</v>
      </c>
      <c r="AB93" s="240" t="e">
        <f t="shared" si="32"/>
        <v>#DIV/0!</v>
      </c>
      <c r="AC93" s="240" t="e">
        <f t="shared" si="32"/>
        <v>#DIV/0!</v>
      </c>
      <c r="AD93" s="240" t="e">
        <f t="shared" si="32"/>
        <v>#DIV/0!</v>
      </c>
      <c r="AE93" s="240" t="e">
        <f t="shared" si="32"/>
        <v>#DIV/0!</v>
      </c>
      <c r="AF93" s="240" t="e">
        <f t="shared" si="32"/>
        <v>#DIV/0!</v>
      </c>
    </row>
    <row r="94" spans="1:32" x14ac:dyDescent="0.25">
      <c r="A94" s="238" t="s">
        <v>430</v>
      </c>
      <c r="B94" s="242"/>
      <c r="C94" s="242" t="e">
        <f>CONCATENATE(RANK(C66,$C$66:$AF$66,1)," ","/"," ",'1 | Grundeinstellungen'!$G$5)</f>
        <v>#VALUE!</v>
      </c>
      <c r="D94" s="242" t="e">
        <f>CONCATENATE(RANK(D66,$C$66:$AF$66,1)," ","/"," ",'1 | Grundeinstellungen'!$G$5)</f>
        <v>#VALUE!</v>
      </c>
      <c r="E94" s="242" t="e">
        <f>CONCATENATE(RANK(E66,$C$66:$AF$66,1)," ","/"," ",'1 | Grundeinstellungen'!$G$5)</f>
        <v>#VALUE!</v>
      </c>
      <c r="F94" s="242" t="e">
        <f>CONCATENATE(RANK(F66,$C$66:$AF$66,1)," ","/"," ",'1 | Grundeinstellungen'!$G$5)</f>
        <v>#VALUE!</v>
      </c>
      <c r="G94" s="242" t="e">
        <f>CONCATENATE(RANK(G66,$C$66:$AF$66,1)," ","/"," ",'1 | Grundeinstellungen'!$G$5)</f>
        <v>#VALUE!</v>
      </c>
      <c r="H94" s="242" t="e">
        <f>CONCATENATE(RANK(H66,$C$66:$AF$66,1)," ","/"," ",'1 | Grundeinstellungen'!$G$5)</f>
        <v>#VALUE!</v>
      </c>
      <c r="I94" s="242" t="e">
        <f>CONCATENATE(RANK(I66,$C$66:$AF$66,1)," ","/"," ",'1 | Grundeinstellungen'!$G$5)</f>
        <v>#VALUE!</v>
      </c>
      <c r="J94" s="242" t="e">
        <f>CONCATENATE(RANK(J66,$C$66:$AF$66,1)," ","/"," ",'1 | Grundeinstellungen'!$G$5)</f>
        <v>#VALUE!</v>
      </c>
      <c r="K94" s="242" t="e">
        <f>CONCATENATE(RANK(K66,$C$66:$AF$66,1)," ","/"," ",'1 | Grundeinstellungen'!$G$5)</f>
        <v>#VALUE!</v>
      </c>
      <c r="L94" s="242" t="e">
        <f>CONCATENATE(RANK(L66,$C$66:$AF$66,1)," ","/"," ",'1 | Grundeinstellungen'!$G$5)</f>
        <v>#VALUE!</v>
      </c>
      <c r="M94" s="242" t="e">
        <f>CONCATENATE(RANK(M66,$C$66:$AF$66,1)," ","/"," ",'1 | Grundeinstellungen'!$G$5)</f>
        <v>#VALUE!</v>
      </c>
      <c r="N94" s="242" t="e">
        <f>CONCATENATE(RANK(N66,$C$66:$AF$66,1)," ","/"," ",'1 | Grundeinstellungen'!$G$5)</f>
        <v>#VALUE!</v>
      </c>
      <c r="O94" s="242" t="e">
        <f>CONCATENATE(RANK(O66,$C$66:$AF$66,1)," ","/"," ",'1 | Grundeinstellungen'!$G$5)</f>
        <v>#VALUE!</v>
      </c>
      <c r="P94" s="242" t="e">
        <f>CONCATENATE(RANK(P66,$C$66:$AF$66,1)," ","/"," ",'1 | Grundeinstellungen'!$G$5)</f>
        <v>#VALUE!</v>
      </c>
      <c r="Q94" s="242" t="e">
        <f>CONCATENATE(RANK(Q66,$C$66:$AF$66,1)," ","/"," ",'1 | Grundeinstellungen'!$G$5)</f>
        <v>#VALUE!</v>
      </c>
      <c r="R94" s="242" t="e">
        <f>CONCATENATE(RANK(R66,$C$66:$AF$66,1)," ","/"," ",'1 | Grundeinstellungen'!$G$5)</f>
        <v>#VALUE!</v>
      </c>
      <c r="S94" s="242" t="e">
        <f>CONCATENATE(RANK(S66,$C$66:$AF$66,1)," ","/"," ",'1 | Grundeinstellungen'!$G$5)</f>
        <v>#VALUE!</v>
      </c>
      <c r="T94" s="242" t="e">
        <f>CONCATENATE(RANK(T66,$C$66:$AF$66,1)," ","/"," ",'1 | Grundeinstellungen'!$G$5)</f>
        <v>#VALUE!</v>
      </c>
      <c r="U94" s="242" t="e">
        <f>CONCATENATE(RANK(U66,$C$66:$AF$66,1)," ","/"," ",'1 | Grundeinstellungen'!$G$5)</f>
        <v>#VALUE!</v>
      </c>
      <c r="V94" s="242" t="e">
        <f>CONCATENATE(RANK(V66,$C$66:$AF$66,1)," ","/"," ",'1 | Grundeinstellungen'!$G$5)</f>
        <v>#VALUE!</v>
      </c>
      <c r="W94" s="242" t="e">
        <f>CONCATENATE(RANK(W66,$C$66:$AF$66,1)," ","/"," ",'1 | Grundeinstellungen'!$G$5)</f>
        <v>#VALUE!</v>
      </c>
      <c r="X94" s="242" t="e">
        <f>CONCATENATE(RANK(X66,$C$66:$AF$66,1)," ","/"," ",'1 | Grundeinstellungen'!$G$5)</f>
        <v>#VALUE!</v>
      </c>
      <c r="Y94" s="242" t="e">
        <f>CONCATENATE(RANK(Y66,$C$66:$AF$66,1)," ","/"," ",'1 | Grundeinstellungen'!$G$5)</f>
        <v>#VALUE!</v>
      </c>
      <c r="Z94" s="242" t="e">
        <f>CONCATENATE(RANK(Z66,$C$66:$AF$66,1)," ","/"," ",'1 | Grundeinstellungen'!$G$5)</f>
        <v>#VALUE!</v>
      </c>
      <c r="AA94" s="242" t="e">
        <f>CONCATENATE(RANK(AA66,$C$66:$AF$66,1)," ","/"," ",'1 | Grundeinstellungen'!$G$5)</f>
        <v>#VALUE!</v>
      </c>
      <c r="AB94" s="242" t="e">
        <f>CONCATENATE(RANK(AB66,$C$66:$AF$66,1)," ","/"," ",'1 | Grundeinstellungen'!$G$5)</f>
        <v>#VALUE!</v>
      </c>
      <c r="AC94" s="242" t="e">
        <f>CONCATENATE(RANK(AC66,$C$66:$AF$66,1)," ","/"," ",'1 | Grundeinstellungen'!$G$5)</f>
        <v>#VALUE!</v>
      </c>
      <c r="AD94" s="242" t="e">
        <f>CONCATENATE(RANK(AD66,$C$66:$AF$66,1)," ","/"," ",'1 | Grundeinstellungen'!$G$5)</f>
        <v>#VALUE!</v>
      </c>
      <c r="AE94" s="242" t="e">
        <f>CONCATENATE(RANK(AE66,$C$66:$AF$66,1)," ","/"," ",'1 | Grundeinstellungen'!$G$5)</f>
        <v>#VALUE!</v>
      </c>
      <c r="AF94" s="242" t="e">
        <f>CONCATENATE(RANK(AF66,$C$66:$AF$66,1)," ","/"," ",'1 | Grundeinstellungen'!$G$5)</f>
        <v>#VALUE!</v>
      </c>
    </row>
    <row r="96" spans="1:32" x14ac:dyDescent="0.25">
      <c r="A96" s="230" t="s">
        <v>432</v>
      </c>
      <c r="B96" s="243" t="str">
        <f>IF('5 | Bericht'!P7='2 | Kennwerte'!I5,'2 | Kennwerte'!I187,IF('5 | Bericht'!P7='2 | Kennwerte'!J5,'2 | Kennwerte'!J187,IF('5 | Bericht'!P7='2 | Kennwerte'!K5,'2 | Kennwerte'!K187,IF('5 | Bericht'!P7='2 | Kennwerte'!L5,'2 | Kennwerte'!L187,IF('5 | Bericht'!P7='2 | Kennwerte'!M5,'2 | Kennwerte'!M187,IF('5 | Bericht'!P7='2 | Kennwerte'!N5,'2 | Kennwerte'!N187,IF('5 | Bericht'!P7='2 | Kennwerte'!O5,'2 | Kennwerte'!O187,IF('5 | Bericht'!P7='2 | Kennwerte'!P5,'2 | Kennwerte'!P187,IF('5 | Bericht'!P7='2 | Kennwerte'!Q5,'2 | Kennwerte'!Q187,IF('5 | Bericht'!P7='2 | Kennwerte'!R5,'2 | Kennwerte'!R187,IF('5 | Bericht'!P7='2 | Kennwerte'!S5,'2 | Kennwerte'!S187,IF('5 | Bericht'!P7='2 | Kennwerte'!T5,'2 | Kennwerte'!T187,IF('5 | Bericht'!P7='2 | Kennwerte'!U5,'2 | Kennwerte'!U187,IF('5 | Bericht'!P7='2 | Kennwerte'!V5,'2 | Kennwerte'!V187,IF('5 | Bericht'!P7='2 | Kennwerte'!W5,'2 | Kennwerte'!W187,IF('5 | Bericht'!P7='2 | Kennwerte'!X5,'2 | Kennwerte'!X187,IF('5 | Bericht'!P7='2 | Kennwerte'!Y5,'2 | Kennwerte'!Y187,IF('5 | Bericht'!P7='2 | Kennwerte'!Z5,'2 | Kennwerte'!Z187,IF('5 | Bericht'!P7='2 | Kennwerte'!AA5,'2 | Kennwerte'!AA187,IF('5 | Bericht'!P7='2 | Kennwerte'!AB5,'2 | Kennwerte'!AB187,IF('5 | Bericht'!P7='2 | Kennwerte'!AC5,'2 | Kennwerte'!AC187,IF('5 | Bericht'!P7='2 | Kennwerte'!AD5,'2 | Kennwerte'!AD187,IF('5 | Bericht'!P7='2 | Kennwerte'!AE5,'2 | Kennwerte'!AE187,IF('5 | Bericht'!P7='2 | Kennwerte'!AF5,'2 | Kennwerte'!AF187,IF('5 | Bericht'!P7='2 | Kennwerte'!AG5,'2 | Kennwerte'!AG187,IF('5 | Bericht'!P7='2 | Kennwerte'!AH5,'2 | Kennwerte'!AH187,IF('5 | Bericht'!P7='2 | Kennwerte'!AI5,'2 | Kennwerte'!AI187,IF('5 | Bericht'!P7='2 | Kennwerte'!AJ5,'2 | Kennwerte'!AJ187,IF('5 | Bericht'!P7='2 | Kennwerte'!AK5,'2 | Kennwerte'!AK187,IF('5 | Bericht'!P7='2 | Kennwerte'!AL5,'2 | Kennwerte'!AL187))))))))))))))))))))))))))))))</f>
        <v>wird berechnet</v>
      </c>
      <c r="C96" s="243" t="str">
        <f>'2 | Kennwerte'!I187</f>
        <v>wird berechnet</v>
      </c>
      <c r="D96" s="243" t="str">
        <f>'2 | Kennwerte'!J187</f>
        <v>wird berechnet</v>
      </c>
      <c r="E96" s="243" t="str">
        <f>'2 | Kennwerte'!K187</f>
        <v>wird berechnet</v>
      </c>
      <c r="F96" s="243" t="str">
        <f>'2 | Kennwerte'!L187</f>
        <v>wird berechnet</v>
      </c>
      <c r="G96" s="243" t="str">
        <f>'2 | Kennwerte'!M187</f>
        <v>wird berechnet</v>
      </c>
      <c r="H96" s="243" t="str">
        <f>'2 | Kennwerte'!N187</f>
        <v>wird berechnet</v>
      </c>
      <c r="I96" s="243" t="str">
        <f>'2 | Kennwerte'!O187</f>
        <v>wird berechnet</v>
      </c>
      <c r="J96" s="243" t="str">
        <f>'2 | Kennwerte'!P187</f>
        <v>wird berechnet</v>
      </c>
      <c r="K96" s="243" t="str">
        <f>'2 | Kennwerte'!Q187</f>
        <v>wird berechnet</v>
      </c>
      <c r="L96" s="243" t="str">
        <f>'2 | Kennwerte'!R187</f>
        <v>wird berechnet</v>
      </c>
      <c r="M96" s="243" t="str">
        <f>'2 | Kennwerte'!S187</f>
        <v>wird berechnet</v>
      </c>
      <c r="N96" s="243" t="str">
        <f>'2 | Kennwerte'!T187</f>
        <v>wird berechnet</v>
      </c>
      <c r="O96" s="243" t="str">
        <f>'2 | Kennwerte'!U187</f>
        <v>wird berechnet</v>
      </c>
      <c r="P96" s="243" t="str">
        <f>'2 | Kennwerte'!V187</f>
        <v>wird berechnet</v>
      </c>
      <c r="Q96" s="243" t="str">
        <f>'2 | Kennwerte'!W187</f>
        <v>wird berechnet</v>
      </c>
      <c r="R96" s="243" t="str">
        <f>'2 | Kennwerte'!X187</f>
        <v>wird berechnet</v>
      </c>
      <c r="S96" s="243" t="str">
        <f>'2 | Kennwerte'!Y187</f>
        <v>wird berechnet</v>
      </c>
      <c r="T96" s="243" t="str">
        <f>'2 | Kennwerte'!Z187</f>
        <v>wird berechnet</v>
      </c>
      <c r="U96" s="243" t="str">
        <f>'2 | Kennwerte'!AA187</f>
        <v>wird berechnet</v>
      </c>
      <c r="V96" s="243" t="str">
        <f>'2 | Kennwerte'!AB187</f>
        <v>wird berechnet</v>
      </c>
      <c r="W96" s="243" t="str">
        <f>'2 | Kennwerte'!AC187</f>
        <v>wird berechnet</v>
      </c>
      <c r="X96" s="243" t="str">
        <f>'2 | Kennwerte'!AD187</f>
        <v>wird berechnet</v>
      </c>
      <c r="Y96" s="243" t="str">
        <f>'2 | Kennwerte'!AE187</f>
        <v>wird berechnet</v>
      </c>
      <c r="Z96" s="243" t="str">
        <f>'2 | Kennwerte'!AF187</f>
        <v>wird berechnet</v>
      </c>
      <c r="AA96" s="243" t="str">
        <f>'2 | Kennwerte'!AG187</f>
        <v>wird berechnet</v>
      </c>
      <c r="AB96" s="243" t="str">
        <f>'2 | Kennwerte'!AH187</f>
        <v>wird berechnet</v>
      </c>
      <c r="AC96" s="243" t="str">
        <f>'2 | Kennwerte'!AI187</f>
        <v>wird berechnet</v>
      </c>
      <c r="AD96" s="243" t="str">
        <f>'2 | Kennwerte'!AJ187</f>
        <v>wird berechnet</v>
      </c>
      <c r="AE96" s="243" t="str">
        <f>'2 | Kennwerte'!AK187</f>
        <v>wird berechnet</v>
      </c>
      <c r="AF96" s="243" t="str">
        <f>'2 | Kennwerte'!AL187</f>
        <v>wird berechnet</v>
      </c>
    </row>
    <row r="97" spans="1:32" x14ac:dyDescent="0.25">
      <c r="A97" s="236" t="s">
        <v>418</v>
      </c>
      <c r="B97" s="234">
        <f>'2 | Kennwerte'!$AM$187</f>
        <v>0</v>
      </c>
      <c r="C97" s="234">
        <f>'2 | Kennwerte'!$AM$187</f>
        <v>0</v>
      </c>
      <c r="D97" s="234">
        <f>'2 | Kennwerte'!$AM$187</f>
        <v>0</v>
      </c>
      <c r="E97" s="234">
        <f>'2 | Kennwerte'!$AM$187</f>
        <v>0</v>
      </c>
      <c r="F97" s="234">
        <f>'2 | Kennwerte'!$AM$187</f>
        <v>0</v>
      </c>
      <c r="G97" s="234">
        <f>'2 | Kennwerte'!$AM$187</f>
        <v>0</v>
      </c>
      <c r="H97" s="234">
        <f>'2 | Kennwerte'!$AM$187</f>
        <v>0</v>
      </c>
      <c r="I97" s="234">
        <f>'2 | Kennwerte'!$AM$187</f>
        <v>0</v>
      </c>
      <c r="J97" s="234">
        <f>'2 | Kennwerte'!$AM$187</f>
        <v>0</v>
      </c>
      <c r="K97" s="234">
        <f>'2 | Kennwerte'!$AM$187</f>
        <v>0</v>
      </c>
      <c r="L97" s="234">
        <f>'2 | Kennwerte'!$AM$187</f>
        <v>0</v>
      </c>
      <c r="M97" s="234">
        <f>'2 | Kennwerte'!$AM$187</f>
        <v>0</v>
      </c>
      <c r="N97" s="234">
        <f>'2 | Kennwerte'!$AM$187</f>
        <v>0</v>
      </c>
      <c r="O97" s="234">
        <f>'2 | Kennwerte'!$AM$187</f>
        <v>0</v>
      </c>
      <c r="P97" s="234">
        <f>'2 | Kennwerte'!$AM$187</f>
        <v>0</v>
      </c>
      <c r="Q97" s="234">
        <f>'2 | Kennwerte'!$AM$187</f>
        <v>0</v>
      </c>
      <c r="R97" s="234">
        <f>'2 | Kennwerte'!$AM$187</f>
        <v>0</v>
      </c>
      <c r="S97" s="234">
        <f>'2 | Kennwerte'!$AM$187</f>
        <v>0</v>
      </c>
      <c r="T97" s="234">
        <f>'2 | Kennwerte'!$AM$187</f>
        <v>0</v>
      </c>
      <c r="U97" s="234">
        <f>'2 | Kennwerte'!$AM$187</f>
        <v>0</v>
      </c>
      <c r="V97" s="234">
        <f>'2 | Kennwerte'!$AM$187</f>
        <v>0</v>
      </c>
      <c r="W97" s="234">
        <f>'2 | Kennwerte'!$AM$187</f>
        <v>0</v>
      </c>
      <c r="X97" s="234">
        <f>'2 | Kennwerte'!$AM$187</f>
        <v>0</v>
      </c>
      <c r="Y97" s="234">
        <f>'2 | Kennwerte'!$AM$187</f>
        <v>0</v>
      </c>
      <c r="Z97" s="234">
        <f>'2 | Kennwerte'!$AM$187</f>
        <v>0</v>
      </c>
      <c r="AA97" s="234">
        <f>'2 | Kennwerte'!$AM$187</f>
        <v>0</v>
      </c>
      <c r="AB97" s="234">
        <f>'2 | Kennwerte'!$AM$187</f>
        <v>0</v>
      </c>
      <c r="AC97" s="234">
        <f>'2 | Kennwerte'!$AM$187</f>
        <v>0</v>
      </c>
      <c r="AD97" s="234">
        <f>'2 | Kennwerte'!$AM$187</f>
        <v>0</v>
      </c>
      <c r="AE97" s="234">
        <f>'2 | Kennwerte'!$AM$187</f>
        <v>0</v>
      </c>
      <c r="AF97" s="234">
        <f>'2 | Kennwerte'!$AM$187</f>
        <v>0</v>
      </c>
    </row>
    <row r="98" spans="1:32" x14ac:dyDescent="0.25">
      <c r="A98" s="236" t="s">
        <v>419</v>
      </c>
      <c r="B98" s="234">
        <f>'2 | Kennwerte'!$AO$187</f>
        <v>0</v>
      </c>
      <c r="C98" s="234">
        <f>'2 | Kennwerte'!$AO$187</f>
        <v>0</v>
      </c>
      <c r="D98" s="234">
        <f>'2 | Kennwerte'!$AO$187</f>
        <v>0</v>
      </c>
      <c r="E98" s="234">
        <f>'2 | Kennwerte'!$AO$187</f>
        <v>0</v>
      </c>
      <c r="F98" s="234">
        <f>'2 | Kennwerte'!$AO$187</f>
        <v>0</v>
      </c>
      <c r="G98" s="234">
        <f>'2 | Kennwerte'!$AO$187</f>
        <v>0</v>
      </c>
      <c r="H98" s="234">
        <f>'2 | Kennwerte'!$AO$187</f>
        <v>0</v>
      </c>
      <c r="I98" s="234">
        <f>'2 | Kennwerte'!$AO$187</f>
        <v>0</v>
      </c>
      <c r="J98" s="234">
        <f>'2 | Kennwerte'!$AO$187</f>
        <v>0</v>
      </c>
      <c r="K98" s="234">
        <f>'2 | Kennwerte'!$AO$187</f>
        <v>0</v>
      </c>
      <c r="L98" s="234">
        <f>'2 | Kennwerte'!$AO$187</f>
        <v>0</v>
      </c>
      <c r="M98" s="234">
        <f>'2 | Kennwerte'!$AO$187</f>
        <v>0</v>
      </c>
      <c r="N98" s="234">
        <f>'2 | Kennwerte'!$AO$187</f>
        <v>0</v>
      </c>
      <c r="O98" s="234">
        <f>'2 | Kennwerte'!$AO$187</f>
        <v>0</v>
      </c>
      <c r="P98" s="234">
        <f>'2 | Kennwerte'!$AO$187</f>
        <v>0</v>
      </c>
      <c r="Q98" s="234">
        <f>'2 | Kennwerte'!$AO$187</f>
        <v>0</v>
      </c>
      <c r="R98" s="234">
        <f>'2 | Kennwerte'!$AO$187</f>
        <v>0</v>
      </c>
      <c r="S98" s="234">
        <f>'2 | Kennwerte'!$AO$187</f>
        <v>0</v>
      </c>
      <c r="T98" s="234">
        <f>'2 | Kennwerte'!$AO$187</f>
        <v>0</v>
      </c>
      <c r="U98" s="234">
        <f>'2 | Kennwerte'!$AO$187</f>
        <v>0</v>
      </c>
      <c r="V98" s="234">
        <f>'2 | Kennwerte'!$AO$187</f>
        <v>0</v>
      </c>
      <c r="W98" s="234">
        <f>'2 | Kennwerte'!$AO$187</f>
        <v>0</v>
      </c>
      <c r="X98" s="234">
        <f>'2 | Kennwerte'!$AO$187</f>
        <v>0</v>
      </c>
      <c r="Y98" s="234">
        <f>'2 | Kennwerte'!$AO$187</f>
        <v>0</v>
      </c>
      <c r="Z98" s="234">
        <f>'2 | Kennwerte'!$AO$187</f>
        <v>0</v>
      </c>
      <c r="AA98" s="234">
        <f>'2 | Kennwerte'!$AO$187</f>
        <v>0</v>
      </c>
      <c r="AB98" s="234">
        <f>'2 | Kennwerte'!$AO$187</f>
        <v>0</v>
      </c>
      <c r="AC98" s="234">
        <f>'2 | Kennwerte'!$AO$187</f>
        <v>0</v>
      </c>
      <c r="AD98" s="234">
        <f>'2 | Kennwerte'!$AO$187</f>
        <v>0</v>
      </c>
      <c r="AE98" s="234">
        <f>'2 | Kennwerte'!$AO$187</f>
        <v>0</v>
      </c>
      <c r="AF98" s="234">
        <f>'2 | Kennwerte'!$AO$187</f>
        <v>0</v>
      </c>
    </row>
    <row r="99" spans="1:32" x14ac:dyDescent="0.25">
      <c r="A99" s="236" t="s">
        <v>420</v>
      </c>
      <c r="B99" s="234" t="e">
        <f>'2 | Kennwerte'!$AN$187</f>
        <v>#DIV/0!</v>
      </c>
      <c r="C99" s="234" t="e">
        <f>'2 | Kennwerte'!$AN$187</f>
        <v>#DIV/0!</v>
      </c>
      <c r="D99" s="234" t="e">
        <f>'2 | Kennwerte'!$AN$187</f>
        <v>#DIV/0!</v>
      </c>
      <c r="E99" s="234" t="e">
        <f>'2 | Kennwerte'!$AN$187</f>
        <v>#DIV/0!</v>
      </c>
      <c r="F99" s="234" t="e">
        <f>'2 | Kennwerte'!$AN$187</f>
        <v>#DIV/0!</v>
      </c>
      <c r="G99" s="234" t="e">
        <f>'2 | Kennwerte'!$AN$187</f>
        <v>#DIV/0!</v>
      </c>
      <c r="H99" s="234" t="e">
        <f>'2 | Kennwerte'!$AN$187</f>
        <v>#DIV/0!</v>
      </c>
      <c r="I99" s="234" t="e">
        <f>'2 | Kennwerte'!$AN$187</f>
        <v>#DIV/0!</v>
      </c>
      <c r="J99" s="234" t="e">
        <f>'2 | Kennwerte'!$AN$187</f>
        <v>#DIV/0!</v>
      </c>
      <c r="K99" s="234" t="e">
        <f>'2 | Kennwerte'!$AN$187</f>
        <v>#DIV/0!</v>
      </c>
      <c r="L99" s="234" t="e">
        <f>'2 | Kennwerte'!$AN$187</f>
        <v>#DIV/0!</v>
      </c>
      <c r="M99" s="234" t="e">
        <f>'2 | Kennwerte'!$AN$187</f>
        <v>#DIV/0!</v>
      </c>
      <c r="N99" s="234" t="e">
        <f>'2 | Kennwerte'!$AN$187</f>
        <v>#DIV/0!</v>
      </c>
      <c r="O99" s="234" t="e">
        <f>'2 | Kennwerte'!$AN$187</f>
        <v>#DIV/0!</v>
      </c>
      <c r="P99" s="234" t="e">
        <f>'2 | Kennwerte'!$AN$187</f>
        <v>#DIV/0!</v>
      </c>
      <c r="Q99" s="234" t="e">
        <f>'2 | Kennwerte'!$AN$187</f>
        <v>#DIV/0!</v>
      </c>
      <c r="R99" s="234" t="e">
        <f>'2 | Kennwerte'!$AN$187</f>
        <v>#DIV/0!</v>
      </c>
      <c r="S99" s="234" t="e">
        <f>'2 | Kennwerte'!$AN$187</f>
        <v>#DIV/0!</v>
      </c>
      <c r="T99" s="234" t="e">
        <f>'2 | Kennwerte'!$AN$187</f>
        <v>#DIV/0!</v>
      </c>
      <c r="U99" s="234" t="e">
        <f>'2 | Kennwerte'!$AN$187</f>
        <v>#DIV/0!</v>
      </c>
      <c r="V99" s="234" t="e">
        <f>'2 | Kennwerte'!$AN$187</f>
        <v>#DIV/0!</v>
      </c>
      <c r="W99" s="234" t="e">
        <f>'2 | Kennwerte'!$AN$187</f>
        <v>#DIV/0!</v>
      </c>
      <c r="X99" s="234" t="e">
        <f>'2 | Kennwerte'!$AN$187</f>
        <v>#DIV/0!</v>
      </c>
      <c r="Y99" s="234" t="e">
        <f>'2 | Kennwerte'!$AN$187</f>
        <v>#DIV/0!</v>
      </c>
      <c r="Z99" s="234" t="e">
        <f>'2 | Kennwerte'!$AN$187</f>
        <v>#DIV/0!</v>
      </c>
      <c r="AA99" s="234" t="e">
        <f>'2 | Kennwerte'!$AN$187</f>
        <v>#DIV/0!</v>
      </c>
      <c r="AB99" s="234" t="e">
        <f>'2 | Kennwerte'!$AN$187</f>
        <v>#DIV/0!</v>
      </c>
      <c r="AC99" s="234" t="e">
        <f>'2 | Kennwerte'!$AN$187</f>
        <v>#DIV/0!</v>
      </c>
      <c r="AD99" s="234" t="e">
        <f>'2 | Kennwerte'!$AN$187</f>
        <v>#DIV/0!</v>
      </c>
      <c r="AE99" s="234" t="e">
        <f>'2 | Kennwerte'!$AN$187</f>
        <v>#DIV/0!</v>
      </c>
      <c r="AF99" s="234" t="e">
        <f>'2 | Kennwerte'!$AN$187</f>
        <v>#DIV/0!</v>
      </c>
    </row>
    <row r="100" spans="1:32" x14ac:dyDescent="0.25">
      <c r="A100" s="236" t="s">
        <v>421</v>
      </c>
      <c r="B100" s="234" t="e">
        <f>ROUND((B99-B97)/(B98-B97),2)</f>
        <v>#DIV/0!</v>
      </c>
      <c r="C100" s="234" t="e">
        <f>ROUND((C99-C97)/(C98-C97),2)</f>
        <v>#DIV/0!</v>
      </c>
      <c r="D100" s="234" t="e">
        <f t="shared" ref="D100:AF100" si="33">ROUND((D99-D97)/(D98-D97),2)</f>
        <v>#DIV/0!</v>
      </c>
      <c r="E100" s="234" t="e">
        <f t="shared" si="33"/>
        <v>#DIV/0!</v>
      </c>
      <c r="F100" s="234" t="e">
        <f t="shared" si="33"/>
        <v>#DIV/0!</v>
      </c>
      <c r="G100" s="234" t="e">
        <f t="shared" si="33"/>
        <v>#DIV/0!</v>
      </c>
      <c r="H100" s="234" t="e">
        <f t="shared" si="33"/>
        <v>#DIV/0!</v>
      </c>
      <c r="I100" s="234" t="e">
        <f t="shared" si="33"/>
        <v>#DIV/0!</v>
      </c>
      <c r="J100" s="234" t="e">
        <f t="shared" si="33"/>
        <v>#DIV/0!</v>
      </c>
      <c r="K100" s="234" t="e">
        <f t="shared" si="33"/>
        <v>#DIV/0!</v>
      </c>
      <c r="L100" s="234" t="e">
        <f t="shared" si="33"/>
        <v>#DIV/0!</v>
      </c>
      <c r="M100" s="234" t="e">
        <f t="shared" si="33"/>
        <v>#DIV/0!</v>
      </c>
      <c r="N100" s="234" t="e">
        <f t="shared" si="33"/>
        <v>#DIV/0!</v>
      </c>
      <c r="O100" s="234" t="e">
        <f t="shared" si="33"/>
        <v>#DIV/0!</v>
      </c>
      <c r="P100" s="234" t="e">
        <f t="shared" si="33"/>
        <v>#DIV/0!</v>
      </c>
      <c r="Q100" s="234" t="e">
        <f t="shared" si="33"/>
        <v>#DIV/0!</v>
      </c>
      <c r="R100" s="234" t="e">
        <f t="shared" si="33"/>
        <v>#DIV/0!</v>
      </c>
      <c r="S100" s="234" t="e">
        <f t="shared" si="33"/>
        <v>#DIV/0!</v>
      </c>
      <c r="T100" s="234" t="e">
        <f t="shared" si="33"/>
        <v>#DIV/0!</v>
      </c>
      <c r="U100" s="234" t="e">
        <f t="shared" si="33"/>
        <v>#DIV/0!</v>
      </c>
      <c r="V100" s="234" t="e">
        <f t="shared" si="33"/>
        <v>#DIV/0!</v>
      </c>
      <c r="W100" s="234" t="e">
        <f t="shared" si="33"/>
        <v>#DIV/0!</v>
      </c>
      <c r="X100" s="234" t="e">
        <f t="shared" si="33"/>
        <v>#DIV/0!</v>
      </c>
      <c r="Y100" s="234" t="e">
        <f t="shared" si="33"/>
        <v>#DIV/0!</v>
      </c>
      <c r="Z100" s="234" t="e">
        <f t="shared" si="33"/>
        <v>#DIV/0!</v>
      </c>
      <c r="AA100" s="234" t="e">
        <f t="shared" si="33"/>
        <v>#DIV/0!</v>
      </c>
      <c r="AB100" s="234" t="e">
        <f t="shared" si="33"/>
        <v>#DIV/0!</v>
      </c>
      <c r="AC100" s="234" t="e">
        <f t="shared" si="33"/>
        <v>#DIV/0!</v>
      </c>
      <c r="AD100" s="234" t="e">
        <f t="shared" si="33"/>
        <v>#DIV/0!</v>
      </c>
      <c r="AE100" s="234" t="e">
        <f t="shared" si="33"/>
        <v>#DIV/0!</v>
      </c>
      <c r="AF100" s="234" t="e">
        <f t="shared" si="33"/>
        <v>#DIV/0!</v>
      </c>
    </row>
    <row r="101" spans="1:32" x14ac:dyDescent="0.25">
      <c r="A101" s="236" t="s">
        <v>422</v>
      </c>
      <c r="B101" s="233" t="e">
        <f>ROUND((B96-B97)/(B98-B97),2)</f>
        <v>#VALUE!</v>
      </c>
      <c r="C101" s="233" t="e">
        <f>ROUND((C96-C97)/(C98-C97),2)</f>
        <v>#VALUE!</v>
      </c>
      <c r="D101" s="233" t="e">
        <f t="shared" ref="D101:AF101" si="34">ROUND((D96-D97)/(D98-D97),2)</f>
        <v>#VALUE!</v>
      </c>
      <c r="E101" s="233" t="e">
        <f t="shared" si="34"/>
        <v>#VALUE!</v>
      </c>
      <c r="F101" s="233" t="e">
        <f t="shared" si="34"/>
        <v>#VALUE!</v>
      </c>
      <c r="G101" s="233" t="e">
        <f t="shared" si="34"/>
        <v>#VALUE!</v>
      </c>
      <c r="H101" s="233" t="e">
        <f t="shared" si="34"/>
        <v>#VALUE!</v>
      </c>
      <c r="I101" s="233" t="e">
        <f t="shared" si="34"/>
        <v>#VALUE!</v>
      </c>
      <c r="J101" s="233" t="e">
        <f t="shared" si="34"/>
        <v>#VALUE!</v>
      </c>
      <c r="K101" s="233" t="e">
        <f t="shared" si="34"/>
        <v>#VALUE!</v>
      </c>
      <c r="L101" s="233" t="e">
        <f t="shared" si="34"/>
        <v>#VALUE!</v>
      </c>
      <c r="M101" s="233" t="e">
        <f t="shared" si="34"/>
        <v>#VALUE!</v>
      </c>
      <c r="N101" s="233" t="e">
        <f t="shared" si="34"/>
        <v>#VALUE!</v>
      </c>
      <c r="O101" s="233" t="e">
        <f t="shared" si="34"/>
        <v>#VALUE!</v>
      </c>
      <c r="P101" s="233" t="e">
        <f t="shared" si="34"/>
        <v>#VALUE!</v>
      </c>
      <c r="Q101" s="233" t="e">
        <f t="shared" si="34"/>
        <v>#VALUE!</v>
      </c>
      <c r="R101" s="233" t="e">
        <f t="shared" si="34"/>
        <v>#VALUE!</v>
      </c>
      <c r="S101" s="233" t="e">
        <f t="shared" si="34"/>
        <v>#VALUE!</v>
      </c>
      <c r="T101" s="233" t="e">
        <f t="shared" si="34"/>
        <v>#VALUE!</v>
      </c>
      <c r="U101" s="233" t="e">
        <f t="shared" si="34"/>
        <v>#VALUE!</v>
      </c>
      <c r="V101" s="233" t="e">
        <f t="shared" si="34"/>
        <v>#VALUE!</v>
      </c>
      <c r="W101" s="233" t="e">
        <f t="shared" si="34"/>
        <v>#VALUE!</v>
      </c>
      <c r="X101" s="233" t="e">
        <f t="shared" si="34"/>
        <v>#VALUE!</v>
      </c>
      <c r="Y101" s="233" t="e">
        <f t="shared" si="34"/>
        <v>#VALUE!</v>
      </c>
      <c r="Z101" s="233" t="e">
        <f t="shared" si="34"/>
        <v>#VALUE!</v>
      </c>
      <c r="AA101" s="233" t="e">
        <f t="shared" si="34"/>
        <v>#VALUE!</v>
      </c>
      <c r="AB101" s="233" t="e">
        <f t="shared" si="34"/>
        <v>#VALUE!</v>
      </c>
      <c r="AC101" s="233" t="e">
        <f t="shared" si="34"/>
        <v>#VALUE!</v>
      </c>
      <c r="AD101" s="233" t="e">
        <f t="shared" si="34"/>
        <v>#VALUE!</v>
      </c>
      <c r="AE101" s="233" t="e">
        <f t="shared" si="34"/>
        <v>#VALUE!</v>
      </c>
      <c r="AF101" s="233" t="e">
        <f t="shared" si="34"/>
        <v>#VALUE!</v>
      </c>
    </row>
    <row r="102" spans="1:32" x14ac:dyDescent="0.25">
      <c r="A102" s="236" t="s">
        <v>423</v>
      </c>
      <c r="B102" s="233">
        <v>0</v>
      </c>
      <c r="C102" s="233">
        <v>0</v>
      </c>
      <c r="D102" s="233">
        <v>0</v>
      </c>
      <c r="E102" s="233">
        <v>0</v>
      </c>
      <c r="F102" s="233">
        <v>0</v>
      </c>
      <c r="G102" s="233">
        <v>0</v>
      </c>
      <c r="H102" s="233">
        <v>0</v>
      </c>
      <c r="I102" s="233">
        <v>0</v>
      </c>
      <c r="J102" s="233">
        <v>0</v>
      </c>
      <c r="K102" s="233">
        <v>0</v>
      </c>
      <c r="L102" s="233">
        <v>0</v>
      </c>
      <c r="M102" s="233">
        <v>0</v>
      </c>
      <c r="N102" s="233">
        <v>0</v>
      </c>
      <c r="O102" s="233">
        <v>0</v>
      </c>
      <c r="P102" s="233">
        <v>0</v>
      </c>
      <c r="Q102" s="233">
        <v>0</v>
      </c>
      <c r="R102" s="233">
        <v>0</v>
      </c>
      <c r="S102" s="233">
        <v>0</v>
      </c>
      <c r="T102" s="233">
        <v>0</v>
      </c>
      <c r="U102" s="233">
        <v>0</v>
      </c>
      <c r="V102" s="233">
        <v>0</v>
      </c>
      <c r="W102" s="233">
        <v>0</v>
      </c>
      <c r="X102" s="233">
        <v>0</v>
      </c>
      <c r="Y102" s="233">
        <v>0</v>
      </c>
      <c r="Z102" s="233">
        <v>0</v>
      </c>
      <c r="AA102" s="233">
        <v>0</v>
      </c>
      <c r="AB102" s="233">
        <v>0</v>
      </c>
      <c r="AC102" s="233">
        <v>0</v>
      </c>
      <c r="AD102" s="233">
        <v>0</v>
      </c>
      <c r="AE102" s="233">
        <v>0</v>
      </c>
      <c r="AF102" s="233">
        <v>0</v>
      </c>
    </row>
    <row r="103" spans="1:32" x14ac:dyDescent="0.25">
      <c r="A103" s="236"/>
      <c r="B103" s="233" t="e">
        <f>B101</f>
        <v>#VALUE!</v>
      </c>
      <c r="C103" s="233" t="e">
        <f>C101</f>
        <v>#VALUE!</v>
      </c>
      <c r="D103" s="233" t="e">
        <f t="shared" ref="D103:AF103" si="35">D101</f>
        <v>#VALUE!</v>
      </c>
      <c r="E103" s="233" t="e">
        <f t="shared" si="35"/>
        <v>#VALUE!</v>
      </c>
      <c r="F103" s="233" t="e">
        <f t="shared" si="35"/>
        <v>#VALUE!</v>
      </c>
      <c r="G103" s="233" t="e">
        <f t="shared" si="35"/>
        <v>#VALUE!</v>
      </c>
      <c r="H103" s="233" t="e">
        <f t="shared" si="35"/>
        <v>#VALUE!</v>
      </c>
      <c r="I103" s="233" t="e">
        <f t="shared" si="35"/>
        <v>#VALUE!</v>
      </c>
      <c r="J103" s="233" t="e">
        <f t="shared" si="35"/>
        <v>#VALUE!</v>
      </c>
      <c r="K103" s="233" t="e">
        <f t="shared" si="35"/>
        <v>#VALUE!</v>
      </c>
      <c r="L103" s="233" t="e">
        <f t="shared" si="35"/>
        <v>#VALUE!</v>
      </c>
      <c r="M103" s="233" t="e">
        <f t="shared" si="35"/>
        <v>#VALUE!</v>
      </c>
      <c r="N103" s="233" t="e">
        <f t="shared" si="35"/>
        <v>#VALUE!</v>
      </c>
      <c r="O103" s="233" t="e">
        <f t="shared" si="35"/>
        <v>#VALUE!</v>
      </c>
      <c r="P103" s="233" t="e">
        <f t="shared" si="35"/>
        <v>#VALUE!</v>
      </c>
      <c r="Q103" s="233" t="e">
        <f t="shared" si="35"/>
        <v>#VALUE!</v>
      </c>
      <c r="R103" s="233" t="e">
        <f t="shared" si="35"/>
        <v>#VALUE!</v>
      </c>
      <c r="S103" s="233" t="e">
        <f t="shared" si="35"/>
        <v>#VALUE!</v>
      </c>
      <c r="T103" s="233" t="e">
        <f t="shared" si="35"/>
        <v>#VALUE!</v>
      </c>
      <c r="U103" s="233" t="e">
        <f t="shared" si="35"/>
        <v>#VALUE!</v>
      </c>
      <c r="V103" s="233" t="e">
        <f t="shared" si="35"/>
        <v>#VALUE!</v>
      </c>
      <c r="W103" s="233" t="e">
        <f t="shared" si="35"/>
        <v>#VALUE!</v>
      </c>
      <c r="X103" s="233" t="e">
        <f t="shared" si="35"/>
        <v>#VALUE!</v>
      </c>
      <c r="Y103" s="233" t="e">
        <f t="shared" si="35"/>
        <v>#VALUE!</v>
      </c>
      <c r="Z103" s="233" t="e">
        <f t="shared" si="35"/>
        <v>#VALUE!</v>
      </c>
      <c r="AA103" s="233" t="e">
        <f t="shared" si="35"/>
        <v>#VALUE!</v>
      </c>
      <c r="AB103" s="233" t="e">
        <f t="shared" si="35"/>
        <v>#VALUE!</v>
      </c>
      <c r="AC103" s="233" t="e">
        <f t="shared" si="35"/>
        <v>#VALUE!</v>
      </c>
      <c r="AD103" s="233" t="e">
        <f t="shared" si="35"/>
        <v>#VALUE!</v>
      </c>
      <c r="AE103" s="233" t="e">
        <f t="shared" si="35"/>
        <v>#VALUE!</v>
      </c>
      <c r="AF103" s="233" t="e">
        <f t="shared" si="35"/>
        <v>#VALUE!</v>
      </c>
    </row>
    <row r="104" spans="1:32" x14ac:dyDescent="0.25">
      <c r="A104" s="241" t="s">
        <v>423</v>
      </c>
      <c r="B104" s="236">
        <v>1</v>
      </c>
      <c r="C104" s="236">
        <v>1</v>
      </c>
      <c r="D104" s="236">
        <v>1</v>
      </c>
      <c r="E104" s="236">
        <v>1</v>
      </c>
      <c r="F104" s="236">
        <v>1</v>
      </c>
      <c r="G104" s="236">
        <v>1</v>
      </c>
      <c r="H104" s="236">
        <v>1</v>
      </c>
      <c r="I104" s="236">
        <v>1</v>
      </c>
      <c r="J104" s="236">
        <v>1</v>
      </c>
      <c r="K104" s="236">
        <v>1</v>
      </c>
      <c r="L104" s="236">
        <v>1</v>
      </c>
      <c r="M104" s="236">
        <v>1</v>
      </c>
      <c r="N104" s="236">
        <v>1</v>
      </c>
      <c r="O104" s="236">
        <v>1</v>
      </c>
      <c r="P104" s="236">
        <v>1</v>
      </c>
      <c r="Q104" s="236">
        <v>1</v>
      </c>
      <c r="R104" s="236">
        <v>1</v>
      </c>
      <c r="S104" s="236">
        <v>1</v>
      </c>
      <c r="T104" s="236">
        <v>1</v>
      </c>
      <c r="U104" s="236">
        <v>1</v>
      </c>
      <c r="V104" s="236">
        <v>1</v>
      </c>
      <c r="W104" s="236">
        <v>1</v>
      </c>
      <c r="X104" s="236">
        <v>1</v>
      </c>
      <c r="Y104" s="236">
        <v>1</v>
      </c>
      <c r="Z104" s="236">
        <v>1</v>
      </c>
      <c r="AA104" s="236">
        <v>1</v>
      </c>
      <c r="AB104" s="236">
        <v>1</v>
      </c>
      <c r="AC104" s="236">
        <v>1</v>
      </c>
      <c r="AD104" s="236">
        <v>1</v>
      </c>
      <c r="AE104" s="236">
        <v>1</v>
      </c>
      <c r="AF104" s="236">
        <v>1</v>
      </c>
    </row>
    <row r="105" spans="1:32" x14ac:dyDescent="0.25">
      <c r="A105" s="236"/>
      <c r="B105" s="236">
        <v>1</v>
      </c>
      <c r="C105" s="236">
        <v>1</v>
      </c>
      <c r="D105" s="236">
        <v>1</v>
      </c>
      <c r="E105" s="236">
        <v>1</v>
      </c>
      <c r="F105" s="236">
        <v>1</v>
      </c>
      <c r="G105" s="236">
        <v>1</v>
      </c>
      <c r="H105" s="236">
        <v>1</v>
      </c>
      <c r="I105" s="236">
        <v>1</v>
      </c>
      <c r="J105" s="236">
        <v>1</v>
      </c>
      <c r="K105" s="236">
        <v>1</v>
      </c>
      <c r="L105" s="236">
        <v>1</v>
      </c>
      <c r="M105" s="236">
        <v>1</v>
      </c>
      <c r="N105" s="236">
        <v>1</v>
      </c>
      <c r="O105" s="236">
        <v>1</v>
      </c>
      <c r="P105" s="236">
        <v>1</v>
      </c>
      <c r="Q105" s="236">
        <v>1</v>
      </c>
      <c r="R105" s="236">
        <v>1</v>
      </c>
      <c r="S105" s="236">
        <v>1</v>
      </c>
      <c r="T105" s="236">
        <v>1</v>
      </c>
      <c r="U105" s="236">
        <v>1</v>
      </c>
      <c r="V105" s="236">
        <v>1</v>
      </c>
      <c r="W105" s="236">
        <v>1</v>
      </c>
      <c r="X105" s="236">
        <v>1</v>
      </c>
      <c r="Y105" s="236">
        <v>1</v>
      </c>
      <c r="Z105" s="236">
        <v>1</v>
      </c>
      <c r="AA105" s="236">
        <v>1</v>
      </c>
      <c r="AB105" s="236">
        <v>1</v>
      </c>
      <c r="AC105" s="236">
        <v>1</v>
      </c>
      <c r="AD105" s="236">
        <v>1</v>
      </c>
      <c r="AE105" s="236">
        <v>1</v>
      </c>
      <c r="AF105" s="236">
        <v>1</v>
      </c>
    </row>
    <row r="106" spans="1:32" x14ac:dyDescent="0.25">
      <c r="A106" s="236" t="s">
        <v>424</v>
      </c>
      <c r="B106" s="233" t="e">
        <f>B103</f>
        <v>#VALUE!</v>
      </c>
      <c r="C106" s="233" t="e">
        <f t="shared" ref="C106:AF106" si="36">C103</f>
        <v>#VALUE!</v>
      </c>
      <c r="D106" s="233" t="e">
        <f t="shared" si="36"/>
        <v>#VALUE!</v>
      </c>
      <c r="E106" s="233" t="e">
        <f t="shared" si="36"/>
        <v>#VALUE!</v>
      </c>
      <c r="F106" s="233" t="e">
        <f t="shared" si="36"/>
        <v>#VALUE!</v>
      </c>
      <c r="G106" s="236" t="e">
        <f t="shared" si="36"/>
        <v>#VALUE!</v>
      </c>
      <c r="H106" s="236" t="e">
        <f t="shared" si="36"/>
        <v>#VALUE!</v>
      </c>
      <c r="I106" s="236" t="e">
        <f t="shared" si="36"/>
        <v>#VALUE!</v>
      </c>
      <c r="J106" s="236" t="e">
        <f t="shared" si="36"/>
        <v>#VALUE!</v>
      </c>
      <c r="K106" s="236" t="e">
        <f t="shared" si="36"/>
        <v>#VALUE!</v>
      </c>
      <c r="L106" s="236" t="e">
        <f t="shared" si="36"/>
        <v>#VALUE!</v>
      </c>
      <c r="M106" s="236" t="e">
        <f t="shared" si="36"/>
        <v>#VALUE!</v>
      </c>
      <c r="N106" s="236" t="e">
        <f t="shared" si="36"/>
        <v>#VALUE!</v>
      </c>
      <c r="O106" s="236" t="e">
        <f t="shared" si="36"/>
        <v>#VALUE!</v>
      </c>
      <c r="P106" s="236" t="e">
        <f t="shared" si="36"/>
        <v>#VALUE!</v>
      </c>
      <c r="Q106" s="236" t="e">
        <f t="shared" si="36"/>
        <v>#VALUE!</v>
      </c>
      <c r="R106" s="236" t="e">
        <f t="shared" si="36"/>
        <v>#VALUE!</v>
      </c>
      <c r="S106" s="236" t="e">
        <f t="shared" si="36"/>
        <v>#VALUE!</v>
      </c>
      <c r="T106" s="236" t="e">
        <f t="shared" si="36"/>
        <v>#VALUE!</v>
      </c>
      <c r="U106" s="236" t="e">
        <f t="shared" si="36"/>
        <v>#VALUE!</v>
      </c>
      <c r="V106" s="236" t="e">
        <f t="shared" si="36"/>
        <v>#VALUE!</v>
      </c>
      <c r="W106" s="236" t="e">
        <f t="shared" si="36"/>
        <v>#VALUE!</v>
      </c>
      <c r="X106" s="236" t="e">
        <f t="shared" si="36"/>
        <v>#VALUE!</v>
      </c>
      <c r="Y106" s="236" t="e">
        <f t="shared" si="36"/>
        <v>#VALUE!</v>
      </c>
      <c r="Z106" s="236" t="e">
        <f t="shared" si="36"/>
        <v>#VALUE!</v>
      </c>
      <c r="AA106" s="236" t="e">
        <f t="shared" si="36"/>
        <v>#VALUE!</v>
      </c>
      <c r="AB106" s="236" t="e">
        <f t="shared" si="36"/>
        <v>#VALUE!</v>
      </c>
      <c r="AC106" s="236" t="e">
        <f t="shared" si="36"/>
        <v>#VALUE!</v>
      </c>
      <c r="AD106" s="236" t="e">
        <f t="shared" si="36"/>
        <v>#VALUE!</v>
      </c>
      <c r="AE106" s="236" t="e">
        <f t="shared" si="36"/>
        <v>#VALUE!</v>
      </c>
      <c r="AF106" s="236" t="e">
        <f t="shared" si="36"/>
        <v>#VALUE!</v>
      </c>
    </row>
    <row r="107" spans="1:32" x14ac:dyDescent="0.25">
      <c r="A107" s="236"/>
      <c r="B107" s="233">
        <v>1</v>
      </c>
      <c r="C107" s="233">
        <v>1</v>
      </c>
      <c r="D107" s="233">
        <v>1</v>
      </c>
      <c r="E107" s="233">
        <v>1</v>
      </c>
      <c r="F107" s="233">
        <v>1</v>
      </c>
      <c r="G107" s="233">
        <v>1</v>
      </c>
      <c r="H107" s="233">
        <v>1</v>
      </c>
      <c r="I107" s="233">
        <v>1</v>
      </c>
      <c r="J107" s="233">
        <v>1</v>
      </c>
      <c r="K107" s="233">
        <v>1</v>
      </c>
      <c r="L107" s="233">
        <v>1</v>
      </c>
      <c r="M107" s="233">
        <v>1</v>
      </c>
      <c r="N107" s="233">
        <v>1</v>
      </c>
      <c r="O107" s="233">
        <v>1</v>
      </c>
      <c r="P107" s="233">
        <v>1</v>
      </c>
      <c r="Q107" s="233">
        <v>1</v>
      </c>
      <c r="R107" s="233">
        <v>1</v>
      </c>
      <c r="S107" s="233">
        <v>1</v>
      </c>
      <c r="T107" s="233">
        <v>1</v>
      </c>
      <c r="U107" s="233">
        <v>1</v>
      </c>
      <c r="V107" s="233">
        <v>1</v>
      </c>
      <c r="W107" s="233">
        <v>1</v>
      </c>
      <c r="X107" s="233">
        <v>1</v>
      </c>
      <c r="Y107" s="233">
        <v>1</v>
      </c>
      <c r="Z107" s="233">
        <v>1</v>
      </c>
      <c r="AA107" s="233">
        <v>1</v>
      </c>
      <c r="AB107" s="233">
        <v>1</v>
      </c>
      <c r="AC107" s="233">
        <v>1</v>
      </c>
      <c r="AD107" s="233">
        <v>1</v>
      </c>
      <c r="AE107" s="233">
        <v>1</v>
      </c>
      <c r="AF107" s="233">
        <v>1</v>
      </c>
    </row>
    <row r="108" spans="1:32" x14ac:dyDescent="0.25">
      <c r="A108" s="241" t="s">
        <v>424</v>
      </c>
      <c r="B108" s="236">
        <v>1</v>
      </c>
      <c r="C108" s="236">
        <v>1</v>
      </c>
      <c r="D108" s="236">
        <v>1</v>
      </c>
      <c r="E108" s="236">
        <v>1</v>
      </c>
      <c r="F108" s="236">
        <v>1</v>
      </c>
      <c r="G108" s="236">
        <v>1</v>
      </c>
      <c r="H108" s="236">
        <v>1</v>
      </c>
      <c r="I108" s="236">
        <v>1</v>
      </c>
      <c r="J108" s="236">
        <v>1</v>
      </c>
      <c r="K108" s="236">
        <v>1</v>
      </c>
      <c r="L108" s="236">
        <v>1</v>
      </c>
      <c r="M108" s="236">
        <v>1</v>
      </c>
      <c r="N108" s="236">
        <v>1</v>
      </c>
      <c r="O108" s="236">
        <v>1</v>
      </c>
      <c r="P108" s="236">
        <v>1</v>
      </c>
      <c r="Q108" s="236">
        <v>1</v>
      </c>
      <c r="R108" s="236">
        <v>1</v>
      </c>
      <c r="S108" s="236">
        <v>1</v>
      </c>
      <c r="T108" s="236">
        <v>1</v>
      </c>
      <c r="U108" s="236">
        <v>1</v>
      </c>
      <c r="V108" s="236">
        <v>1</v>
      </c>
      <c r="W108" s="236">
        <v>1</v>
      </c>
      <c r="X108" s="236">
        <v>1</v>
      </c>
      <c r="Y108" s="236">
        <v>1</v>
      </c>
      <c r="Z108" s="236">
        <v>1</v>
      </c>
      <c r="AA108" s="236">
        <v>1</v>
      </c>
      <c r="AB108" s="236">
        <v>1</v>
      </c>
      <c r="AC108" s="236">
        <v>1</v>
      </c>
      <c r="AD108" s="236">
        <v>1</v>
      </c>
      <c r="AE108" s="236">
        <v>1</v>
      </c>
      <c r="AF108" s="236">
        <v>1</v>
      </c>
    </row>
    <row r="109" spans="1:32" x14ac:dyDescent="0.25">
      <c r="A109" s="236"/>
      <c r="B109" s="236">
        <v>1</v>
      </c>
      <c r="C109" s="236">
        <v>1</v>
      </c>
      <c r="D109" s="236">
        <v>1</v>
      </c>
      <c r="E109" s="236">
        <v>1</v>
      </c>
      <c r="F109" s="236">
        <v>1</v>
      </c>
      <c r="G109" s="236">
        <v>1</v>
      </c>
      <c r="H109" s="236">
        <v>1</v>
      </c>
      <c r="I109" s="236">
        <v>1</v>
      </c>
      <c r="J109" s="236">
        <v>1</v>
      </c>
      <c r="K109" s="236">
        <v>1</v>
      </c>
      <c r="L109" s="236">
        <v>1</v>
      </c>
      <c r="M109" s="236">
        <v>1</v>
      </c>
      <c r="N109" s="236">
        <v>1</v>
      </c>
      <c r="O109" s="236">
        <v>1</v>
      </c>
      <c r="P109" s="236">
        <v>1</v>
      </c>
      <c r="Q109" s="236">
        <v>1</v>
      </c>
      <c r="R109" s="236">
        <v>1</v>
      </c>
      <c r="S109" s="236">
        <v>1</v>
      </c>
      <c r="T109" s="236">
        <v>1</v>
      </c>
      <c r="U109" s="236">
        <v>1</v>
      </c>
      <c r="V109" s="236">
        <v>1</v>
      </c>
      <c r="W109" s="236">
        <v>1</v>
      </c>
      <c r="X109" s="236">
        <v>1</v>
      </c>
      <c r="Y109" s="236">
        <v>1</v>
      </c>
      <c r="Z109" s="236">
        <v>1</v>
      </c>
      <c r="AA109" s="236">
        <v>1</v>
      </c>
      <c r="AB109" s="236">
        <v>1</v>
      </c>
      <c r="AC109" s="236">
        <v>1</v>
      </c>
      <c r="AD109" s="236">
        <v>1</v>
      </c>
      <c r="AE109" s="236">
        <v>1</v>
      </c>
      <c r="AF109" s="236">
        <v>1</v>
      </c>
    </row>
    <row r="110" spans="1:32" x14ac:dyDescent="0.25">
      <c r="A110" s="236" t="s">
        <v>425</v>
      </c>
      <c r="B110" s="233" t="e">
        <f>B100</f>
        <v>#DIV/0!</v>
      </c>
      <c r="C110" s="233" t="e">
        <f>C100</f>
        <v>#DIV/0!</v>
      </c>
      <c r="D110" s="233" t="e">
        <f t="shared" ref="D110:AF110" si="37">D100</f>
        <v>#DIV/0!</v>
      </c>
      <c r="E110" s="233" t="e">
        <f t="shared" si="37"/>
        <v>#DIV/0!</v>
      </c>
      <c r="F110" s="233" t="e">
        <f t="shared" si="37"/>
        <v>#DIV/0!</v>
      </c>
      <c r="G110" s="233" t="e">
        <f t="shared" si="37"/>
        <v>#DIV/0!</v>
      </c>
      <c r="H110" s="233" t="e">
        <f t="shared" si="37"/>
        <v>#DIV/0!</v>
      </c>
      <c r="I110" s="233" t="e">
        <f t="shared" si="37"/>
        <v>#DIV/0!</v>
      </c>
      <c r="J110" s="233" t="e">
        <f t="shared" si="37"/>
        <v>#DIV/0!</v>
      </c>
      <c r="K110" s="233" t="e">
        <f t="shared" si="37"/>
        <v>#DIV/0!</v>
      </c>
      <c r="L110" s="233" t="e">
        <f t="shared" si="37"/>
        <v>#DIV/0!</v>
      </c>
      <c r="M110" s="233" t="e">
        <f t="shared" si="37"/>
        <v>#DIV/0!</v>
      </c>
      <c r="N110" s="233" t="e">
        <f t="shared" si="37"/>
        <v>#DIV/0!</v>
      </c>
      <c r="O110" s="233" t="e">
        <f t="shared" si="37"/>
        <v>#DIV/0!</v>
      </c>
      <c r="P110" s="233" t="e">
        <f t="shared" si="37"/>
        <v>#DIV/0!</v>
      </c>
      <c r="Q110" s="233" t="e">
        <f t="shared" si="37"/>
        <v>#DIV/0!</v>
      </c>
      <c r="R110" s="233" t="e">
        <f t="shared" si="37"/>
        <v>#DIV/0!</v>
      </c>
      <c r="S110" s="233" t="e">
        <f t="shared" si="37"/>
        <v>#DIV/0!</v>
      </c>
      <c r="T110" s="233" t="e">
        <f t="shared" si="37"/>
        <v>#DIV/0!</v>
      </c>
      <c r="U110" s="233" t="e">
        <f t="shared" si="37"/>
        <v>#DIV/0!</v>
      </c>
      <c r="V110" s="233" t="e">
        <f t="shared" si="37"/>
        <v>#DIV/0!</v>
      </c>
      <c r="W110" s="233" t="e">
        <f t="shared" si="37"/>
        <v>#DIV/0!</v>
      </c>
      <c r="X110" s="233" t="e">
        <f t="shared" si="37"/>
        <v>#DIV/0!</v>
      </c>
      <c r="Y110" s="233" t="e">
        <f t="shared" si="37"/>
        <v>#DIV/0!</v>
      </c>
      <c r="Z110" s="233" t="e">
        <f t="shared" si="37"/>
        <v>#DIV/0!</v>
      </c>
      <c r="AA110" s="233" t="e">
        <f t="shared" si="37"/>
        <v>#DIV/0!</v>
      </c>
      <c r="AB110" s="233" t="e">
        <f t="shared" si="37"/>
        <v>#DIV/0!</v>
      </c>
      <c r="AC110" s="233" t="e">
        <f t="shared" si="37"/>
        <v>#DIV/0!</v>
      </c>
      <c r="AD110" s="233" t="e">
        <f t="shared" si="37"/>
        <v>#DIV/0!</v>
      </c>
      <c r="AE110" s="233" t="e">
        <f t="shared" si="37"/>
        <v>#DIV/0!</v>
      </c>
      <c r="AF110" s="233" t="e">
        <f t="shared" si="37"/>
        <v>#DIV/0!</v>
      </c>
    </row>
    <row r="111" spans="1:32" x14ac:dyDescent="0.25">
      <c r="A111" s="236"/>
      <c r="B111" s="233" t="e">
        <f>B110</f>
        <v>#DIV/0!</v>
      </c>
      <c r="C111" s="233" t="e">
        <f>C110</f>
        <v>#DIV/0!</v>
      </c>
      <c r="D111" s="233" t="e">
        <f t="shared" ref="D111:AF111" si="38">D110</f>
        <v>#DIV/0!</v>
      </c>
      <c r="E111" s="233" t="e">
        <f t="shared" si="38"/>
        <v>#DIV/0!</v>
      </c>
      <c r="F111" s="233" t="e">
        <f t="shared" si="38"/>
        <v>#DIV/0!</v>
      </c>
      <c r="G111" s="233" t="e">
        <f t="shared" si="38"/>
        <v>#DIV/0!</v>
      </c>
      <c r="H111" s="233" t="e">
        <f t="shared" si="38"/>
        <v>#DIV/0!</v>
      </c>
      <c r="I111" s="233" t="e">
        <f t="shared" si="38"/>
        <v>#DIV/0!</v>
      </c>
      <c r="J111" s="233" t="e">
        <f t="shared" si="38"/>
        <v>#DIV/0!</v>
      </c>
      <c r="K111" s="233" t="e">
        <f t="shared" si="38"/>
        <v>#DIV/0!</v>
      </c>
      <c r="L111" s="233" t="e">
        <f t="shared" si="38"/>
        <v>#DIV/0!</v>
      </c>
      <c r="M111" s="233" t="e">
        <f t="shared" si="38"/>
        <v>#DIV/0!</v>
      </c>
      <c r="N111" s="233" t="e">
        <f t="shared" si="38"/>
        <v>#DIV/0!</v>
      </c>
      <c r="O111" s="233" t="e">
        <f t="shared" si="38"/>
        <v>#DIV/0!</v>
      </c>
      <c r="P111" s="233" t="e">
        <f t="shared" si="38"/>
        <v>#DIV/0!</v>
      </c>
      <c r="Q111" s="233" t="e">
        <f t="shared" si="38"/>
        <v>#DIV/0!</v>
      </c>
      <c r="R111" s="233" t="e">
        <f t="shared" si="38"/>
        <v>#DIV/0!</v>
      </c>
      <c r="S111" s="233" t="e">
        <f t="shared" si="38"/>
        <v>#DIV/0!</v>
      </c>
      <c r="T111" s="233" t="e">
        <f t="shared" si="38"/>
        <v>#DIV/0!</v>
      </c>
      <c r="U111" s="233" t="e">
        <f t="shared" si="38"/>
        <v>#DIV/0!</v>
      </c>
      <c r="V111" s="233" t="e">
        <f t="shared" si="38"/>
        <v>#DIV/0!</v>
      </c>
      <c r="W111" s="233" t="e">
        <f t="shared" si="38"/>
        <v>#DIV/0!</v>
      </c>
      <c r="X111" s="233" t="e">
        <f t="shared" si="38"/>
        <v>#DIV/0!</v>
      </c>
      <c r="Y111" s="233" t="e">
        <f t="shared" si="38"/>
        <v>#DIV/0!</v>
      </c>
      <c r="Z111" s="233" t="e">
        <f t="shared" si="38"/>
        <v>#DIV/0!</v>
      </c>
      <c r="AA111" s="233" t="e">
        <f t="shared" si="38"/>
        <v>#DIV/0!</v>
      </c>
      <c r="AB111" s="233" t="e">
        <f t="shared" si="38"/>
        <v>#DIV/0!</v>
      </c>
      <c r="AC111" s="233" t="e">
        <f t="shared" si="38"/>
        <v>#DIV/0!</v>
      </c>
      <c r="AD111" s="233" t="e">
        <f t="shared" si="38"/>
        <v>#DIV/0!</v>
      </c>
      <c r="AE111" s="233" t="e">
        <f t="shared" si="38"/>
        <v>#DIV/0!</v>
      </c>
      <c r="AF111" s="233" t="e">
        <f t="shared" si="38"/>
        <v>#DIV/0!</v>
      </c>
    </row>
    <row r="112" spans="1:32" x14ac:dyDescent="0.25">
      <c r="A112" s="241" t="s">
        <v>425</v>
      </c>
      <c r="B112" s="234">
        <v>0.45</v>
      </c>
      <c r="C112" s="234">
        <v>0.45</v>
      </c>
      <c r="D112" s="234">
        <v>0.45</v>
      </c>
      <c r="E112" s="234">
        <v>0.45</v>
      </c>
      <c r="F112" s="234">
        <v>0.45</v>
      </c>
      <c r="G112" s="234">
        <v>0.45</v>
      </c>
      <c r="H112" s="234">
        <v>0.45</v>
      </c>
      <c r="I112" s="234">
        <v>0.45</v>
      </c>
      <c r="J112" s="234">
        <v>0.45</v>
      </c>
      <c r="K112" s="234">
        <v>0.45</v>
      </c>
      <c r="L112" s="234">
        <v>0.45</v>
      </c>
      <c r="M112" s="234">
        <v>0.45</v>
      </c>
      <c r="N112" s="234">
        <v>0.45</v>
      </c>
      <c r="O112" s="234">
        <v>0.45</v>
      </c>
      <c r="P112" s="234">
        <v>0.45</v>
      </c>
      <c r="Q112" s="234">
        <v>0.45</v>
      </c>
      <c r="R112" s="234">
        <v>0.45</v>
      </c>
      <c r="S112" s="234">
        <v>0.45</v>
      </c>
      <c r="T112" s="234">
        <v>0.45</v>
      </c>
      <c r="U112" s="234">
        <v>0.45</v>
      </c>
      <c r="V112" s="234">
        <v>0.45</v>
      </c>
      <c r="W112" s="234">
        <v>0.45</v>
      </c>
      <c r="X112" s="234">
        <v>0.45</v>
      </c>
      <c r="Y112" s="234">
        <v>0.45</v>
      </c>
      <c r="Z112" s="234">
        <v>0.45</v>
      </c>
      <c r="AA112" s="234">
        <v>0.45</v>
      </c>
      <c r="AB112" s="234">
        <v>0.45</v>
      </c>
      <c r="AC112" s="234">
        <v>0.45</v>
      </c>
      <c r="AD112" s="234">
        <v>0.45</v>
      </c>
      <c r="AE112" s="234">
        <v>0.45</v>
      </c>
      <c r="AF112" s="234">
        <v>0.45</v>
      </c>
    </row>
    <row r="113" spans="1:32" x14ac:dyDescent="0.25">
      <c r="A113" s="236"/>
      <c r="B113" s="234">
        <v>1.55</v>
      </c>
      <c r="C113" s="234">
        <v>1.55</v>
      </c>
      <c r="D113" s="234">
        <v>1.55</v>
      </c>
      <c r="E113" s="234">
        <v>1.55</v>
      </c>
      <c r="F113" s="234">
        <v>1.55</v>
      </c>
      <c r="G113" s="234">
        <v>1.55</v>
      </c>
      <c r="H113" s="234">
        <v>1.55</v>
      </c>
      <c r="I113" s="234">
        <v>1.55</v>
      </c>
      <c r="J113" s="234">
        <v>1.55</v>
      </c>
      <c r="K113" s="234">
        <v>1.55</v>
      </c>
      <c r="L113" s="234">
        <v>1.55</v>
      </c>
      <c r="M113" s="234">
        <v>1.55</v>
      </c>
      <c r="N113" s="234">
        <v>1.55</v>
      </c>
      <c r="O113" s="234">
        <v>1.55</v>
      </c>
      <c r="P113" s="234">
        <v>1.55</v>
      </c>
      <c r="Q113" s="234">
        <v>1.55</v>
      </c>
      <c r="R113" s="234">
        <v>1.55</v>
      </c>
      <c r="S113" s="234">
        <v>1.55</v>
      </c>
      <c r="T113" s="234">
        <v>1.55</v>
      </c>
      <c r="U113" s="234">
        <v>1.55</v>
      </c>
      <c r="V113" s="234">
        <v>1.55</v>
      </c>
      <c r="W113" s="234">
        <v>1.55</v>
      </c>
      <c r="X113" s="234">
        <v>1.55</v>
      </c>
      <c r="Y113" s="234">
        <v>1.55</v>
      </c>
      <c r="Z113" s="234">
        <v>1.55</v>
      </c>
      <c r="AA113" s="234">
        <v>1.55</v>
      </c>
      <c r="AB113" s="234">
        <v>1.55</v>
      </c>
      <c r="AC113" s="234">
        <v>1.55</v>
      </c>
      <c r="AD113" s="234">
        <v>1.55</v>
      </c>
      <c r="AE113" s="234">
        <v>1.55</v>
      </c>
      <c r="AF113" s="234">
        <v>1.55</v>
      </c>
    </row>
    <row r="114" spans="1:32" x14ac:dyDescent="0.25">
      <c r="A114" s="236" t="s">
        <v>426</v>
      </c>
      <c r="B114" s="233">
        <f>B102</f>
        <v>0</v>
      </c>
      <c r="C114" s="233">
        <f>C102</f>
        <v>0</v>
      </c>
      <c r="D114" s="233">
        <f t="shared" ref="D114:AF114" si="39">D102</f>
        <v>0</v>
      </c>
      <c r="E114" s="233">
        <f t="shared" si="39"/>
        <v>0</v>
      </c>
      <c r="F114" s="233">
        <f t="shared" si="39"/>
        <v>0</v>
      </c>
      <c r="G114" s="233">
        <f t="shared" si="39"/>
        <v>0</v>
      </c>
      <c r="H114" s="233">
        <f t="shared" si="39"/>
        <v>0</v>
      </c>
      <c r="I114" s="233">
        <f t="shared" si="39"/>
        <v>0</v>
      </c>
      <c r="J114" s="233">
        <f t="shared" si="39"/>
        <v>0</v>
      </c>
      <c r="K114" s="233">
        <f t="shared" si="39"/>
        <v>0</v>
      </c>
      <c r="L114" s="233">
        <f t="shared" si="39"/>
        <v>0</v>
      </c>
      <c r="M114" s="233">
        <f t="shared" si="39"/>
        <v>0</v>
      </c>
      <c r="N114" s="233">
        <f t="shared" si="39"/>
        <v>0</v>
      </c>
      <c r="O114" s="233">
        <f t="shared" si="39"/>
        <v>0</v>
      </c>
      <c r="P114" s="233">
        <f t="shared" si="39"/>
        <v>0</v>
      </c>
      <c r="Q114" s="233">
        <f t="shared" si="39"/>
        <v>0</v>
      </c>
      <c r="R114" s="233">
        <f t="shared" si="39"/>
        <v>0</v>
      </c>
      <c r="S114" s="233">
        <f t="shared" si="39"/>
        <v>0</v>
      </c>
      <c r="T114" s="233">
        <f t="shared" si="39"/>
        <v>0</v>
      </c>
      <c r="U114" s="233">
        <f t="shared" si="39"/>
        <v>0</v>
      </c>
      <c r="V114" s="233">
        <f t="shared" si="39"/>
        <v>0</v>
      </c>
      <c r="W114" s="233">
        <f t="shared" si="39"/>
        <v>0</v>
      </c>
      <c r="X114" s="233">
        <f t="shared" si="39"/>
        <v>0</v>
      </c>
      <c r="Y114" s="233">
        <f t="shared" si="39"/>
        <v>0</v>
      </c>
      <c r="Z114" s="233">
        <f t="shared" si="39"/>
        <v>0</v>
      </c>
      <c r="AA114" s="233">
        <f t="shared" si="39"/>
        <v>0</v>
      </c>
      <c r="AB114" s="233">
        <f t="shared" si="39"/>
        <v>0</v>
      </c>
      <c r="AC114" s="233">
        <f t="shared" si="39"/>
        <v>0</v>
      </c>
      <c r="AD114" s="233">
        <f t="shared" si="39"/>
        <v>0</v>
      </c>
      <c r="AE114" s="233">
        <f t="shared" si="39"/>
        <v>0</v>
      </c>
      <c r="AF114" s="233">
        <f t="shared" si="39"/>
        <v>0</v>
      </c>
    </row>
    <row r="115" spans="1:32" x14ac:dyDescent="0.25">
      <c r="A115" s="236"/>
      <c r="B115" s="233">
        <f>B114</f>
        <v>0</v>
      </c>
      <c r="C115" s="233">
        <f>C114</f>
        <v>0</v>
      </c>
      <c r="D115" s="233">
        <f t="shared" ref="D115:AF115" si="40">D114</f>
        <v>0</v>
      </c>
      <c r="E115" s="233">
        <f t="shared" si="40"/>
        <v>0</v>
      </c>
      <c r="F115" s="233">
        <f t="shared" si="40"/>
        <v>0</v>
      </c>
      <c r="G115" s="233">
        <f t="shared" si="40"/>
        <v>0</v>
      </c>
      <c r="H115" s="233">
        <f t="shared" si="40"/>
        <v>0</v>
      </c>
      <c r="I115" s="233">
        <f t="shared" si="40"/>
        <v>0</v>
      </c>
      <c r="J115" s="233">
        <f t="shared" si="40"/>
        <v>0</v>
      </c>
      <c r="K115" s="233">
        <f t="shared" si="40"/>
        <v>0</v>
      </c>
      <c r="L115" s="233">
        <f t="shared" si="40"/>
        <v>0</v>
      </c>
      <c r="M115" s="233">
        <f t="shared" si="40"/>
        <v>0</v>
      </c>
      <c r="N115" s="233">
        <f t="shared" si="40"/>
        <v>0</v>
      </c>
      <c r="O115" s="233">
        <f t="shared" si="40"/>
        <v>0</v>
      </c>
      <c r="P115" s="233">
        <f t="shared" si="40"/>
        <v>0</v>
      </c>
      <c r="Q115" s="233">
        <f t="shared" si="40"/>
        <v>0</v>
      </c>
      <c r="R115" s="233">
        <f t="shared" si="40"/>
        <v>0</v>
      </c>
      <c r="S115" s="233">
        <f t="shared" si="40"/>
        <v>0</v>
      </c>
      <c r="T115" s="233">
        <f t="shared" si="40"/>
        <v>0</v>
      </c>
      <c r="U115" s="233">
        <f t="shared" si="40"/>
        <v>0</v>
      </c>
      <c r="V115" s="233">
        <f t="shared" si="40"/>
        <v>0</v>
      </c>
      <c r="W115" s="233">
        <f t="shared" si="40"/>
        <v>0</v>
      </c>
      <c r="X115" s="233">
        <f t="shared" si="40"/>
        <v>0</v>
      </c>
      <c r="Y115" s="233">
        <f t="shared" si="40"/>
        <v>0</v>
      </c>
      <c r="Z115" s="233">
        <f t="shared" si="40"/>
        <v>0</v>
      </c>
      <c r="AA115" s="233">
        <f t="shared" si="40"/>
        <v>0</v>
      </c>
      <c r="AB115" s="233">
        <f t="shared" si="40"/>
        <v>0</v>
      </c>
      <c r="AC115" s="233">
        <f t="shared" si="40"/>
        <v>0</v>
      </c>
      <c r="AD115" s="233">
        <f t="shared" si="40"/>
        <v>0</v>
      </c>
      <c r="AE115" s="233">
        <f t="shared" si="40"/>
        <v>0</v>
      </c>
      <c r="AF115" s="233">
        <f t="shared" si="40"/>
        <v>0</v>
      </c>
    </row>
    <row r="116" spans="1:32" x14ac:dyDescent="0.25">
      <c r="A116" s="241" t="s">
        <v>426</v>
      </c>
      <c r="B116" s="234">
        <v>0.45</v>
      </c>
      <c r="C116" s="234">
        <v>0.45</v>
      </c>
      <c r="D116" s="234">
        <v>0.45</v>
      </c>
      <c r="E116" s="234">
        <v>0.45</v>
      </c>
      <c r="F116" s="234">
        <v>0.45</v>
      </c>
      <c r="G116" s="234">
        <v>0.45</v>
      </c>
      <c r="H116" s="234">
        <v>0.45</v>
      </c>
      <c r="I116" s="234">
        <v>0.45</v>
      </c>
      <c r="J116" s="234">
        <v>0.45</v>
      </c>
      <c r="K116" s="234">
        <v>0.45</v>
      </c>
      <c r="L116" s="234">
        <v>0.45</v>
      </c>
      <c r="M116" s="234">
        <v>0.45</v>
      </c>
      <c r="N116" s="234">
        <v>0.45</v>
      </c>
      <c r="O116" s="234">
        <v>0.45</v>
      </c>
      <c r="P116" s="234">
        <v>0.45</v>
      </c>
      <c r="Q116" s="234">
        <v>0.45</v>
      </c>
      <c r="R116" s="234">
        <v>0.45</v>
      </c>
      <c r="S116" s="234">
        <v>0.45</v>
      </c>
      <c r="T116" s="234">
        <v>0.45</v>
      </c>
      <c r="U116" s="234">
        <v>0.45</v>
      </c>
      <c r="V116" s="234">
        <v>0.45</v>
      </c>
      <c r="W116" s="234">
        <v>0.45</v>
      </c>
      <c r="X116" s="234">
        <v>0.45</v>
      </c>
      <c r="Y116" s="234">
        <v>0.45</v>
      </c>
      <c r="Z116" s="234">
        <v>0.45</v>
      </c>
      <c r="AA116" s="234">
        <v>0.45</v>
      </c>
      <c r="AB116" s="234">
        <v>0.45</v>
      </c>
      <c r="AC116" s="236">
        <v>0.45</v>
      </c>
      <c r="AD116" s="236">
        <v>0.45</v>
      </c>
      <c r="AE116" s="236">
        <v>0.45</v>
      </c>
      <c r="AF116" s="236">
        <v>0.45</v>
      </c>
    </row>
    <row r="117" spans="1:32" x14ac:dyDescent="0.25">
      <c r="A117" s="236"/>
      <c r="B117" s="234">
        <v>1.55</v>
      </c>
      <c r="C117" s="234">
        <v>1.55</v>
      </c>
      <c r="D117" s="234">
        <v>1.55</v>
      </c>
      <c r="E117" s="234">
        <v>1.55</v>
      </c>
      <c r="F117" s="234">
        <v>1.55</v>
      </c>
      <c r="G117" s="234">
        <v>1.55</v>
      </c>
      <c r="H117" s="234">
        <v>1.55</v>
      </c>
      <c r="I117" s="234">
        <v>1.55</v>
      </c>
      <c r="J117" s="234">
        <v>1.55</v>
      </c>
      <c r="K117" s="234">
        <v>1.55</v>
      </c>
      <c r="L117" s="234">
        <v>1.55</v>
      </c>
      <c r="M117" s="234">
        <v>1.55</v>
      </c>
      <c r="N117" s="234">
        <v>1.55</v>
      </c>
      <c r="O117" s="234">
        <v>1.55</v>
      </c>
      <c r="P117" s="234">
        <v>1.55</v>
      </c>
      <c r="Q117" s="234">
        <v>1.55</v>
      </c>
      <c r="R117" s="234">
        <v>1.55</v>
      </c>
      <c r="S117" s="234">
        <v>1.55</v>
      </c>
      <c r="T117" s="234">
        <v>1.55</v>
      </c>
      <c r="U117" s="234">
        <v>1.55</v>
      </c>
      <c r="V117" s="234">
        <v>1.55</v>
      </c>
      <c r="W117" s="234">
        <v>1.55</v>
      </c>
      <c r="X117" s="234">
        <v>1.55</v>
      </c>
      <c r="Y117" s="234">
        <v>1.55</v>
      </c>
      <c r="Z117" s="234">
        <v>1.55</v>
      </c>
      <c r="AA117" s="234">
        <v>1.55</v>
      </c>
      <c r="AB117" s="234">
        <v>1.55</v>
      </c>
      <c r="AC117" s="236">
        <v>1.55</v>
      </c>
      <c r="AD117" s="236">
        <v>1.55</v>
      </c>
      <c r="AE117" s="236">
        <v>1.55</v>
      </c>
      <c r="AF117" s="236">
        <v>1.55</v>
      </c>
    </row>
    <row r="118" spans="1:32" x14ac:dyDescent="0.25">
      <c r="A118" s="236" t="s">
        <v>427</v>
      </c>
      <c r="B118" s="233">
        <v>1</v>
      </c>
      <c r="C118" s="233">
        <v>1</v>
      </c>
      <c r="D118" s="233">
        <v>1</v>
      </c>
      <c r="E118" s="233">
        <v>1</v>
      </c>
      <c r="F118" s="233">
        <v>1</v>
      </c>
      <c r="G118" s="233">
        <v>1</v>
      </c>
      <c r="H118" s="233">
        <v>1</v>
      </c>
      <c r="I118" s="233">
        <v>1</v>
      </c>
      <c r="J118" s="233">
        <v>1</v>
      </c>
      <c r="K118" s="233">
        <v>1</v>
      </c>
      <c r="L118" s="233">
        <v>1</v>
      </c>
      <c r="M118" s="233">
        <v>1</v>
      </c>
      <c r="N118" s="233">
        <v>1</v>
      </c>
      <c r="O118" s="233">
        <v>1</v>
      </c>
      <c r="P118" s="233">
        <v>1</v>
      </c>
      <c r="Q118" s="233">
        <v>1</v>
      </c>
      <c r="R118" s="233">
        <v>1</v>
      </c>
      <c r="S118" s="233">
        <v>1</v>
      </c>
      <c r="T118" s="233">
        <v>1</v>
      </c>
      <c r="U118" s="233">
        <v>1</v>
      </c>
      <c r="V118" s="233">
        <v>1</v>
      </c>
      <c r="W118" s="233">
        <v>1</v>
      </c>
      <c r="X118" s="233">
        <v>1</v>
      </c>
      <c r="Y118" s="233">
        <v>1</v>
      </c>
      <c r="Z118" s="233">
        <v>1</v>
      </c>
      <c r="AA118" s="233">
        <v>1</v>
      </c>
      <c r="AB118" s="233">
        <v>1</v>
      </c>
      <c r="AC118" s="233">
        <v>1</v>
      </c>
      <c r="AD118" s="233">
        <v>1</v>
      </c>
      <c r="AE118" s="233">
        <v>1</v>
      </c>
      <c r="AF118" s="233">
        <v>1</v>
      </c>
    </row>
    <row r="119" spans="1:32" x14ac:dyDescent="0.25">
      <c r="A119" s="236"/>
      <c r="B119" s="233">
        <f>B118</f>
        <v>1</v>
      </c>
      <c r="C119" s="233">
        <f>C118</f>
        <v>1</v>
      </c>
      <c r="D119" s="233">
        <f t="shared" ref="D119:AF119" si="41">D118</f>
        <v>1</v>
      </c>
      <c r="E119" s="233">
        <f t="shared" si="41"/>
        <v>1</v>
      </c>
      <c r="F119" s="233">
        <f t="shared" si="41"/>
        <v>1</v>
      </c>
      <c r="G119" s="233">
        <f t="shared" si="41"/>
        <v>1</v>
      </c>
      <c r="H119" s="233">
        <f t="shared" si="41"/>
        <v>1</v>
      </c>
      <c r="I119" s="233">
        <f t="shared" si="41"/>
        <v>1</v>
      </c>
      <c r="J119" s="233">
        <f t="shared" si="41"/>
        <v>1</v>
      </c>
      <c r="K119" s="233">
        <f t="shared" si="41"/>
        <v>1</v>
      </c>
      <c r="L119" s="233">
        <f t="shared" si="41"/>
        <v>1</v>
      </c>
      <c r="M119" s="233">
        <f t="shared" si="41"/>
        <v>1</v>
      </c>
      <c r="N119" s="233">
        <f t="shared" si="41"/>
        <v>1</v>
      </c>
      <c r="O119" s="233">
        <f t="shared" si="41"/>
        <v>1</v>
      </c>
      <c r="P119" s="233">
        <f t="shared" si="41"/>
        <v>1</v>
      </c>
      <c r="Q119" s="233">
        <f t="shared" si="41"/>
        <v>1</v>
      </c>
      <c r="R119" s="233">
        <f t="shared" si="41"/>
        <v>1</v>
      </c>
      <c r="S119" s="233">
        <f t="shared" si="41"/>
        <v>1</v>
      </c>
      <c r="T119" s="233">
        <f t="shared" si="41"/>
        <v>1</v>
      </c>
      <c r="U119" s="233">
        <f t="shared" si="41"/>
        <v>1</v>
      </c>
      <c r="V119" s="233">
        <f t="shared" si="41"/>
        <v>1</v>
      </c>
      <c r="W119" s="233">
        <f t="shared" si="41"/>
        <v>1</v>
      </c>
      <c r="X119" s="233">
        <f t="shared" si="41"/>
        <v>1</v>
      </c>
      <c r="Y119" s="233">
        <f t="shared" si="41"/>
        <v>1</v>
      </c>
      <c r="Z119" s="233">
        <f t="shared" si="41"/>
        <v>1</v>
      </c>
      <c r="AA119" s="233">
        <f t="shared" si="41"/>
        <v>1</v>
      </c>
      <c r="AB119" s="233">
        <f t="shared" si="41"/>
        <v>1</v>
      </c>
      <c r="AC119" s="233">
        <f t="shared" si="41"/>
        <v>1</v>
      </c>
      <c r="AD119" s="233">
        <f t="shared" si="41"/>
        <v>1</v>
      </c>
      <c r="AE119" s="233">
        <f t="shared" si="41"/>
        <v>1</v>
      </c>
      <c r="AF119" s="233">
        <f t="shared" si="41"/>
        <v>1</v>
      </c>
    </row>
    <row r="120" spans="1:32" x14ac:dyDescent="0.25">
      <c r="A120" s="241" t="s">
        <v>427</v>
      </c>
      <c r="B120" s="234">
        <v>0.45</v>
      </c>
      <c r="C120" s="234">
        <v>0.45</v>
      </c>
      <c r="D120" s="234">
        <v>0.45</v>
      </c>
      <c r="E120" s="234">
        <v>0.45</v>
      </c>
      <c r="F120" s="234">
        <v>0.45</v>
      </c>
      <c r="G120" s="234">
        <v>0.45</v>
      </c>
      <c r="H120" s="234">
        <v>0.45</v>
      </c>
      <c r="I120" s="234">
        <v>0.45</v>
      </c>
      <c r="J120" s="234">
        <v>0.45</v>
      </c>
      <c r="K120" s="234">
        <v>0.45</v>
      </c>
      <c r="L120" s="234">
        <v>0.45</v>
      </c>
      <c r="M120" s="234">
        <v>0.45</v>
      </c>
      <c r="N120" s="234">
        <v>0.45</v>
      </c>
      <c r="O120" s="234">
        <v>0.45</v>
      </c>
      <c r="P120" s="234">
        <v>0.45</v>
      </c>
      <c r="Q120" s="234">
        <v>0.45</v>
      </c>
      <c r="R120" s="234">
        <v>0.45</v>
      </c>
      <c r="S120" s="234">
        <v>0.45</v>
      </c>
      <c r="T120" s="234">
        <v>0.45</v>
      </c>
      <c r="U120" s="234">
        <v>0.45</v>
      </c>
      <c r="V120" s="234">
        <v>0.45</v>
      </c>
      <c r="W120" s="234">
        <v>0.45</v>
      </c>
      <c r="X120" s="234">
        <v>0.45</v>
      </c>
      <c r="Y120" s="234">
        <v>0.45</v>
      </c>
      <c r="Z120" s="234">
        <v>0.45</v>
      </c>
      <c r="AA120" s="234">
        <v>0.45</v>
      </c>
      <c r="AB120" s="234">
        <v>0.45</v>
      </c>
      <c r="AC120" s="234">
        <v>0.45</v>
      </c>
      <c r="AD120" s="234">
        <v>0.45</v>
      </c>
      <c r="AE120" s="234">
        <v>0.45</v>
      </c>
      <c r="AF120" s="234">
        <v>0.45</v>
      </c>
    </row>
    <row r="121" spans="1:32" x14ac:dyDescent="0.25">
      <c r="A121" s="236"/>
      <c r="B121" s="234">
        <v>1.55</v>
      </c>
      <c r="C121" s="234">
        <v>1.55</v>
      </c>
      <c r="D121" s="234">
        <v>1.55</v>
      </c>
      <c r="E121" s="234">
        <v>1.55</v>
      </c>
      <c r="F121" s="234">
        <v>1.55</v>
      </c>
      <c r="G121" s="234">
        <v>1.55</v>
      </c>
      <c r="H121" s="234">
        <v>1.55</v>
      </c>
      <c r="I121" s="234">
        <v>1.55</v>
      </c>
      <c r="J121" s="234">
        <v>1.55</v>
      </c>
      <c r="K121" s="234">
        <v>1.55</v>
      </c>
      <c r="L121" s="234">
        <v>1.55</v>
      </c>
      <c r="M121" s="234">
        <v>1.55</v>
      </c>
      <c r="N121" s="234">
        <v>1.55</v>
      </c>
      <c r="O121" s="234">
        <v>1.55</v>
      </c>
      <c r="P121" s="234">
        <v>1.55</v>
      </c>
      <c r="Q121" s="234">
        <v>1.55</v>
      </c>
      <c r="R121" s="234">
        <v>1.55</v>
      </c>
      <c r="S121" s="234">
        <v>1.55</v>
      </c>
      <c r="T121" s="234">
        <v>1.55</v>
      </c>
      <c r="U121" s="234">
        <v>1.55</v>
      </c>
      <c r="V121" s="234">
        <v>1.55</v>
      </c>
      <c r="W121" s="234">
        <v>1.55</v>
      </c>
      <c r="X121" s="234">
        <v>1.55</v>
      </c>
      <c r="Y121" s="234">
        <v>1.55</v>
      </c>
      <c r="Z121" s="234">
        <v>1.55</v>
      </c>
      <c r="AA121" s="234">
        <v>1.55</v>
      </c>
      <c r="AB121" s="234">
        <v>1.55</v>
      </c>
      <c r="AC121" s="234">
        <v>1.55</v>
      </c>
      <c r="AD121" s="234">
        <v>1.55</v>
      </c>
      <c r="AE121" s="234">
        <v>1.55</v>
      </c>
      <c r="AF121" s="234">
        <v>1.55</v>
      </c>
    </row>
    <row r="122" spans="1:32" x14ac:dyDescent="0.25">
      <c r="A122" s="236" t="s">
        <v>428</v>
      </c>
      <c r="B122" s="234" t="e">
        <f>B99</f>
        <v>#DIV/0!</v>
      </c>
      <c r="C122" s="234" t="e">
        <f>C99</f>
        <v>#DIV/0!</v>
      </c>
      <c r="D122" s="234" t="e">
        <f t="shared" ref="D122:AF122" si="42">D99</f>
        <v>#DIV/0!</v>
      </c>
      <c r="E122" s="234" t="e">
        <f t="shared" si="42"/>
        <v>#DIV/0!</v>
      </c>
      <c r="F122" s="234" t="e">
        <f t="shared" si="42"/>
        <v>#DIV/0!</v>
      </c>
      <c r="G122" s="234" t="e">
        <f t="shared" si="42"/>
        <v>#DIV/0!</v>
      </c>
      <c r="H122" s="234" t="e">
        <f t="shared" si="42"/>
        <v>#DIV/0!</v>
      </c>
      <c r="I122" s="234" t="e">
        <f t="shared" si="42"/>
        <v>#DIV/0!</v>
      </c>
      <c r="J122" s="234" t="e">
        <f t="shared" si="42"/>
        <v>#DIV/0!</v>
      </c>
      <c r="K122" s="234" t="e">
        <f t="shared" si="42"/>
        <v>#DIV/0!</v>
      </c>
      <c r="L122" s="234" t="e">
        <f t="shared" si="42"/>
        <v>#DIV/0!</v>
      </c>
      <c r="M122" s="234" t="e">
        <f t="shared" si="42"/>
        <v>#DIV/0!</v>
      </c>
      <c r="N122" s="234" t="e">
        <f t="shared" si="42"/>
        <v>#DIV/0!</v>
      </c>
      <c r="O122" s="234" t="e">
        <f t="shared" si="42"/>
        <v>#DIV/0!</v>
      </c>
      <c r="P122" s="234" t="e">
        <f t="shared" si="42"/>
        <v>#DIV/0!</v>
      </c>
      <c r="Q122" s="234" t="e">
        <f t="shared" si="42"/>
        <v>#DIV/0!</v>
      </c>
      <c r="R122" s="234" t="e">
        <f t="shared" si="42"/>
        <v>#DIV/0!</v>
      </c>
      <c r="S122" s="234" t="e">
        <f t="shared" si="42"/>
        <v>#DIV/0!</v>
      </c>
      <c r="T122" s="234" t="e">
        <f t="shared" si="42"/>
        <v>#DIV/0!</v>
      </c>
      <c r="U122" s="234" t="e">
        <f t="shared" si="42"/>
        <v>#DIV/0!</v>
      </c>
      <c r="V122" s="234" t="e">
        <f t="shared" si="42"/>
        <v>#DIV/0!</v>
      </c>
      <c r="W122" s="234" t="e">
        <f t="shared" si="42"/>
        <v>#DIV/0!</v>
      </c>
      <c r="X122" s="234" t="e">
        <f t="shared" si="42"/>
        <v>#DIV/0!</v>
      </c>
      <c r="Y122" s="234" t="e">
        <f t="shared" si="42"/>
        <v>#DIV/0!</v>
      </c>
      <c r="Z122" s="234" t="e">
        <f t="shared" si="42"/>
        <v>#DIV/0!</v>
      </c>
      <c r="AA122" s="234" t="e">
        <f t="shared" si="42"/>
        <v>#DIV/0!</v>
      </c>
      <c r="AB122" s="234" t="e">
        <f t="shared" si="42"/>
        <v>#DIV/0!</v>
      </c>
      <c r="AC122" s="234" t="e">
        <f t="shared" si="42"/>
        <v>#DIV/0!</v>
      </c>
      <c r="AD122" s="234" t="e">
        <f t="shared" si="42"/>
        <v>#DIV/0!</v>
      </c>
      <c r="AE122" s="234" t="e">
        <f t="shared" si="42"/>
        <v>#DIV/0!</v>
      </c>
      <c r="AF122" s="234" t="e">
        <f t="shared" si="42"/>
        <v>#DIV/0!</v>
      </c>
    </row>
    <row r="123" spans="1:32" x14ac:dyDescent="0.25">
      <c r="A123" s="236" t="s">
        <v>429</v>
      </c>
      <c r="B123" s="240" t="e">
        <f>CONCATENATE(IF(B96&lt;B99,"-","+")," ",IF(B96&lt;B99,TEXT(B99-B96,"0%"),TEXT(B96-B99,"0%")))</f>
        <v>#DIV/0!</v>
      </c>
      <c r="C123" s="240" t="e">
        <f>CONCATENATE(IF(C96&lt;C99,"-","+")," ",IF(C96&lt;C99,TEXT(C99-C96,"0%"),TEXT(C96-C99,"0%")))</f>
        <v>#DIV/0!</v>
      </c>
      <c r="D123" s="240" t="e">
        <f>CONCATENATE(IF(D96&lt;D99,"-","+")," ",IF(D96&lt;D99,TEXT(D99-D96,"0%"),TEXT(D96-D99,"0%")))</f>
        <v>#DIV/0!</v>
      </c>
      <c r="E123" s="240" t="e">
        <f t="shared" ref="E123:AF123" si="43">CONCATENATE(IF(E96&lt;E99,"-","+")," ",IF(E96&lt;E99,TEXT(E99-E96,"0%"),TEXT(E96-E99,"0%")))</f>
        <v>#DIV/0!</v>
      </c>
      <c r="F123" s="240" t="e">
        <f t="shared" si="43"/>
        <v>#DIV/0!</v>
      </c>
      <c r="G123" s="240" t="e">
        <f t="shared" si="43"/>
        <v>#DIV/0!</v>
      </c>
      <c r="H123" s="240" t="e">
        <f t="shared" si="43"/>
        <v>#DIV/0!</v>
      </c>
      <c r="I123" s="240" t="e">
        <f t="shared" si="43"/>
        <v>#DIV/0!</v>
      </c>
      <c r="J123" s="240" t="e">
        <f t="shared" si="43"/>
        <v>#DIV/0!</v>
      </c>
      <c r="K123" s="240" t="e">
        <f t="shared" si="43"/>
        <v>#DIV/0!</v>
      </c>
      <c r="L123" s="240" t="e">
        <f t="shared" si="43"/>
        <v>#DIV/0!</v>
      </c>
      <c r="M123" s="240" t="e">
        <f t="shared" si="43"/>
        <v>#DIV/0!</v>
      </c>
      <c r="N123" s="240" t="e">
        <f t="shared" si="43"/>
        <v>#DIV/0!</v>
      </c>
      <c r="O123" s="240" t="e">
        <f t="shared" si="43"/>
        <v>#DIV/0!</v>
      </c>
      <c r="P123" s="240" t="e">
        <f t="shared" si="43"/>
        <v>#DIV/0!</v>
      </c>
      <c r="Q123" s="240" t="e">
        <f t="shared" si="43"/>
        <v>#DIV/0!</v>
      </c>
      <c r="R123" s="240" t="e">
        <f t="shared" si="43"/>
        <v>#DIV/0!</v>
      </c>
      <c r="S123" s="240" t="e">
        <f t="shared" si="43"/>
        <v>#DIV/0!</v>
      </c>
      <c r="T123" s="240" t="e">
        <f t="shared" si="43"/>
        <v>#DIV/0!</v>
      </c>
      <c r="U123" s="240" t="e">
        <f t="shared" si="43"/>
        <v>#DIV/0!</v>
      </c>
      <c r="V123" s="240" t="e">
        <f t="shared" si="43"/>
        <v>#DIV/0!</v>
      </c>
      <c r="W123" s="240" t="e">
        <f t="shared" si="43"/>
        <v>#DIV/0!</v>
      </c>
      <c r="X123" s="240" t="e">
        <f t="shared" si="43"/>
        <v>#DIV/0!</v>
      </c>
      <c r="Y123" s="240" t="e">
        <f t="shared" si="43"/>
        <v>#DIV/0!</v>
      </c>
      <c r="Z123" s="240" t="e">
        <f t="shared" si="43"/>
        <v>#DIV/0!</v>
      </c>
      <c r="AA123" s="240" t="e">
        <f t="shared" si="43"/>
        <v>#DIV/0!</v>
      </c>
      <c r="AB123" s="240" t="e">
        <f t="shared" si="43"/>
        <v>#DIV/0!</v>
      </c>
      <c r="AC123" s="240" t="e">
        <f t="shared" si="43"/>
        <v>#DIV/0!</v>
      </c>
      <c r="AD123" s="240" t="e">
        <f t="shared" si="43"/>
        <v>#DIV/0!</v>
      </c>
      <c r="AE123" s="240" t="e">
        <f t="shared" si="43"/>
        <v>#DIV/0!</v>
      </c>
      <c r="AF123" s="240" t="e">
        <f t="shared" si="43"/>
        <v>#DIV/0!</v>
      </c>
    </row>
    <row r="124" spans="1:32" x14ac:dyDescent="0.25">
      <c r="A124" s="238" t="s">
        <v>430</v>
      </c>
      <c r="B124" s="242"/>
      <c r="C124" s="242" t="e">
        <f>CONCATENATE(RANK(C96,$C$96:$AF$96,1)," ","/"," ",'1 | Grundeinstellungen'!$G$5)</f>
        <v>#VALUE!</v>
      </c>
      <c r="D124" s="242" t="e">
        <f>CONCATENATE(RANK(D96,$C$96:$AF$96,1)," ","/"," ",'1 | Grundeinstellungen'!$G$5)</f>
        <v>#VALUE!</v>
      </c>
      <c r="E124" s="242" t="e">
        <f>CONCATENATE(RANK(E96,$C$96:$AF$96,1)," ","/"," ",'1 | Grundeinstellungen'!$G$5)</f>
        <v>#VALUE!</v>
      </c>
      <c r="F124" s="242" t="e">
        <f>CONCATENATE(RANK(F96,$C$96:$AF$96,1)," ","/"," ",'1 | Grundeinstellungen'!$G$5)</f>
        <v>#VALUE!</v>
      </c>
      <c r="G124" s="242" t="e">
        <f>CONCATENATE(RANK(G96,$C$96:$AF$96,1)," ","/"," ",'1 | Grundeinstellungen'!$G$5)</f>
        <v>#VALUE!</v>
      </c>
      <c r="H124" s="242" t="e">
        <f>CONCATENATE(RANK(H96,$C$96:$AF$96,1)," ","/"," ",'1 | Grundeinstellungen'!$G$5)</f>
        <v>#VALUE!</v>
      </c>
      <c r="I124" s="242" t="e">
        <f>CONCATENATE(RANK(I96,$C$96:$AF$96,1)," ","/"," ",'1 | Grundeinstellungen'!$G$5)</f>
        <v>#VALUE!</v>
      </c>
      <c r="J124" s="242" t="e">
        <f>CONCATENATE(RANK(J96,$C$96:$AF$96,1)," ","/"," ",'1 | Grundeinstellungen'!$G$5)</f>
        <v>#VALUE!</v>
      </c>
      <c r="K124" s="242" t="e">
        <f>CONCATENATE(RANK(K96,$C$96:$AF$96,1)," ","/"," ",'1 | Grundeinstellungen'!$G$5)</f>
        <v>#VALUE!</v>
      </c>
      <c r="L124" s="242" t="e">
        <f>CONCATENATE(RANK(L96,$C$96:$AF$96,1)," ","/"," ",'1 | Grundeinstellungen'!$G$5)</f>
        <v>#VALUE!</v>
      </c>
      <c r="M124" s="242" t="e">
        <f>CONCATENATE(RANK(M96,$C$96:$AF$96,1)," ","/"," ",'1 | Grundeinstellungen'!$G$5)</f>
        <v>#VALUE!</v>
      </c>
      <c r="N124" s="242" t="e">
        <f>CONCATENATE(RANK(N96,$C$96:$AF$96,1)," ","/"," ",'1 | Grundeinstellungen'!$G$5)</f>
        <v>#VALUE!</v>
      </c>
      <c r="O124" s="242" t="e">
        <f>CONCATENATE(RANK(O96,$C$96:$AF$96,1)," ","/"," ",'1 | Grundeinstellungen'!$G$5)</f>
        <v>#VALUE!</v>
      </c>
      <c r="P124" s="242" t="e">
        <f>CONCATENATE(RANK(P96,$C$96:$AF$96,1)," ","/"," ",'1 | Grundeinstellungen'!$G$5)</f>
        <v>#VALUE!</v>
      </c>
      <c r="Q124" s="242" t="e">
        <f>CONCATENATE(RANK(Q96,$C$96:$AF$96,1)," ","/"," ",'1 | Grundeinstellungen'!$G$5)</f>
        <v>#VALUE!</v>
      </c>
      <c r="R124" s="242" t="e">
        <f>CONCATENATE(RANK(R96,$C$96:$AF$96,1)," ","/"," ",'1 | Grundeinstellungen'!$G$5)</f>
        <v>#VALUE!</v>
      </c>
      <c r="S124" s="242" t="e">
        <f>CONCATENATE(RANK(S96,$C$96:$AF$96,1)," ","/"," ",'1 | Grundeinstellungen'!$G$5)</f>
        <v>#VALUE!</v>
      </c>
      <c r="T124" s="242" t="e">
        <f>CONCATENATE(RANK(T96,$C$96:$AF$96,1)," ","/"," ",'1 | Grundeinstellungen'!$G$5)</f>
        <v>#VALUE!</v>
      </c>
      <c r="U124" s="242" t="e">
        <f>CONCATENATE(RANK(U96,$C$96:$AF$96,1)," ","/"," ",'1 | Grundeinstellungen'!$G$5)</f>
        <v>#VALUE!</v>
      </c>
      <c r="V124" s="242" t="e">
        <f>CONCATENATE(RANK(V96,$C$96:$AF$96,1)," ","/"," ",'1 | Grundeinstellungen'!$G$5)</f>
        <v>#VALUE!</v>
      </c>
      <c r="W124" s="242" t="e">
        <f>CONCATENATE(RANK(W96,$C$96:$AF$96,1)," ","/"," ",'1 | Grundeinstellungen'!$G$5)</f>
        <v>#VALUE!</v>
      </c>
      <c r="X124" s="242" t="e">
        <f>CONCATENATE(RANK(X96,$C$96:$AF$96,1)," ","/"," ",'1 | Grundeinstellungen'!$G$5)</f>
        <v>#VALUE!</v>
      </c>
      <c r="Y124" s="242" t="e">
        <f>CONCATENATE(RANK(Y96,$C$96:$AF$96,1)," ","/"," ",'1 | Grundeinstellungen'!$G$5)</f>
        <v>#VALUE!</v>
      </c>
      <c r="Z124" s="242" t="e">
        <f>CONCATENATE(RANK(Z96,$C$96:$AF$96,1)," ","/"," ",'1 | Grundeinstellungen'!$G$5)</f>
        <v>#VALUE!</v>
      </c>
      <c r="AA124" s="242" t="e">
        <f>CONCATENATE(RANK(AA96,$C$96:$AF$96,1)," ","/"," ",'1 | Grundeinstellungen'!$G$5)</f>
        <v>#VALUE!</v>
      </c>
      <c r="AB124" s="242" t="e">
        <f>CONCATENATE(RANK(AB96,$C$96:$AF$96,1)," ","/"," ",'1 | Grundeinstellungen'!$G$5)</f>
        <v>#VALUE!</v>
      </c>
      <c r="AC124" s="242" t="e">
        <f>CONCATENATE(RANK(AC96,$C$96:$AF$96,1)," ","/"," ",'1 | Grundeinstellungen'!$G$5)</f>
        <v>#VALUE!</v>
      </c>
      <c r="AD124" s="242" t="e">
        <f>CONCATENATE(RANK(AD96,$C$96:$AF$96,1)," ","/"," ",'1 | Grundeinstellungen'!$G$5)</f>
        <v>#VALUE!</v>
      </c>
      <c r="AE124" s="242" t="e">
        <f>CONCATENATE(RANK(AE96,$C$96:$AF$96,1)," ","/"," ",'1 | Grundeinstellungen'!$G$5)</f>
        <v>#VALUE!</v>
      </c>
      <c r="AF124" s="242" t="e">
        <f>CONCATENATE(RANK(AF96,$C$96:$AF$96,1)," ","/"," ",'1 | Grundeinstellungen'!$G$5)</f>
        <v>#VALUE!</v>
      </c>
    </row>
    <row r="126" spans="1:32" x14ac:dyDescent="0.25">
      <c r="A126" s="230" t="s">
        <v>414</v>
      </c>
      <c r="B126" s="243" t="str">
        <f>IF('5 | Bericht'!P7='2 | Kennwerte'!I5,'2 | Kennwerte'!I221,IF('5 | Bericht'!P7='2 | Kennwerte'!J5,'2 | Kennwerte'!J221,IF('5 | Bericht'!P7='2 | Kennwerte'!K5,'2 | Kennwerte'!K221,IF('5 | Bericht'!P7='2 | Kennwerte'!L5,'2 | Kennwerte'!L221,IF('5 | Bericht'!P7='2 | Kennwerte'!M5,'2 | Kennwerte'!M221,IF('5 | Bericht'!P7='2 | Kennwerte'!N5,'2 | Kennwerte'!N221,IF('5 | Bericht'!P7='2 | Kennwerte'!O5,'2 | Kennwerte'!O221,IF('5 | Bericht'!P7='2 | Kennwerte'!P5,'2 | Kennwerte'!P221,IF('5 | Bericht'!P7='2 | Kennwerte'!Q5,'2 | Kennwerte'!Q221,IF('5 | Bericht'!P7='2 | Kennwerte'!R5,'2 | Kennwerte'!R221,IF('5 | Bericht'!P7='2 | Kennwerte'!S5,'2 | Kennwerte'!S221,IF('5 | Bericht'!P7='2 | Kennwerte'!T5,'2 | Kennwerte'!T221,IF('5 | Bericht'!P7='2 | Kennwerte'!U5,'2 | Kennwerte'!U221,IF('5 | Bericht'!P7='2 | Kennwerte'!V5,'2 | Kennwerte'!V221,IF('5 | Bericht'!P7='2 | Kennwerte'!W5,'2 | Kennwerte'!W221,IF('5 | Bericht'!P7='2 | Kennwerte'!X5,'2 | Kennwerte'!X221,IF('5 | Bericht'!P7='2 | Kennwerte'!Y5,'2 | Kennwerte'!Y221,IF('5 | Bericht'!P7='2 | Kennwerte'!Z5,'2 | Kennwerte'!Z221,IF('5 | Bericht'!P7='2 | Kennwerte'!AA5,'2 | Kennwerte'!AA221,IF('5 | Bericht'!P7='2 | Kennwerte'!AB5,'2 | Kennwerte'!AB221,IF('5 | Bericht'!P7='2 | Kennwerte'!AC5,'2 | Kennwerte'!AC221,IF('5 | Bericht'!P7='2 | Kennwerte'!AD5,'2 | Kennwerte'!AD221,IF('5 | Bericht'!P7='2 | Kennwerte'!AE5,'2 | Kennwerte'!AE221,IF('5 | Bericht'!P7='2 | Kennwerte'!AF5,'2 | Kennwerte'!AF221,IF('5 | Bericht'!P7='2 | Kennwerte'!AG5,'2 | Kennwerte'!AG221,IF('5 | Bericht'!P7='2 | Kennwerte'!AH5,'2 | Kennwerte'!AH221,IF('5 | Bericht'!P7='2 | Kennwerte'!AI5,'2 | Kennwerte'!AI221,IF('5 | Bericht'!P7='2 | Kennwerte'!AJ5,'2 | Kennwerte'!AJ221,IF('5 | Bericht'!P7='2 | Kennwerte'!AK5,'2 | Kennwerte'!AK221,IF('5 | Bericht'!P7='2 | Kennwerte'!AL5,'2 | Kennwerte'!AL221))))))))))))))))))))))))))))))</f>
        <v>wird berechnet</v>
      </c>
      <c r="C126" s="243" t="str">
        <f>'2 | Kennwerte'!I221</f>
        <v>wird berechnet</v>
      </c>
      <c r="D126" s="243" t="str">
        <f>'2 | Kennwerte'!J221</f>
        <v>wird berechnet</v>
      </c>
      <c r="E126" s="243" t="str">
        <f>'2 | Kennwerte'!K221</f>
        <v>wird berechnet</v>
      </c>
      <c r="F126" s="243" t="str">
        <f>'2 | Kennwerte'!L221</f>
        <v>wird berechnet</v>
      </c>
      <c r="G126" s="243" t="str">
        <f>'2 | Kennwerte'!M221</f>
        <v>wird berechnet</v>
      </c>
      <c r="H126" s="243" t="str">
        <f>'2 | Kennwerte'!N221</f>
        <v>wird berechnet</v>
      </c>
      <c r="I126" s="243" t="str">
        <f>'2 | Kennwerte'!O221</f>
        <v>wird berechnet</v>
      </c>
      <c r="J126" s="243" t="str">
        <f>'2 | Kennwerte'!P221</f>
        <v>wird berechnet</v>
      </c>
      <c r="K126" s="243" t="str">
        <f>'2 | Kennwerte'!Q221</f>
        <v>wird berechnet</v>
      </c>
      <c r="L126" s="243" t="str">
        <f>'2 | Kennwerte'!R221</f>
        <v>wird berechnet</v>
      </c>
      <c r="M126" s="243" t="str">
        <f>'2 | Kennwerte'!S221</f>
        <v>wird berechnet</v>
      </c>
      <c r="N126" s="243" t="str">
        <f>'2 | Kennwerte'!T221</f>
        <v>wird berechnet</v>
      </c>
      <c r="O126" s="243" t="str">
        <f>'2 | Kennwerte'!U221</f>
        <v>wird berechnet</v>
      </c>
      <c r="P126" s="243" t="str">
        <f>'2 | Kennwerte'!V221</f>
        <v>wird berechnet</v>
      </c>
      <c r="Q126" s="243" t="str">
        <f>'2 | Kennwerte'!W221</f>
        <v>wird berechnet</v>
      </c>
      <c r="R126" s="243" t="str">
        <f>'2 | Kennwerte'!X221</f>
        <v>wird berechnet</v>
      </c>
      <c r="S126" s="243" t="str">
        <f>'2 | Kennwerte'!Y221</f>
        <v>wird berechnet</v>
      </c>
      <c r="T126" s="243" t="str">
        <f>'2 | Kennwerte'!Z221</f>
        <v>wird berechnet</v>
      </c>
      <c r="U126" s="243" t="str">
        <f>'2 | Kennwerte'!AA221</f>
        <v>wird berechnet</v>
      </c>
      <c r="V126" s="243" t="str">
        <f>'2 | Kennwerte'!AB221</f>
        <v>wird berechnet</v>
      </c>
      <c r="W126" s="243" t="str">
        <f>'2 | Kennwerte'!AC221</f>
        <v>wird berechnet</v>
      </c>
      <c r="X126" s="243" t="str">
        <f>'2 | Kennwerte'!AD221</f>
        <v>wird berechnet</v>
      </c>
      <c r="Y126" s="243" t="str">
        <f>'2 | Kennwerte'!AE221</f>
        <v>wird berechnet</v>
      </c>
      <c r="Z126" s="243" t="str">
        <f>'2 | Kennwerte'!AF221</f>
        <v>wird berechnet</v>
      </c>
      <c r="AA126" s="243" t="str">
        <f>'2 | Kennwerte'!AG221</f>
        <v>wird berechnet</v>
      </c>
      <c r="AB126" s="243" t="str">
        <f>'2 | Kennwerte'!AH221</f>
        <v>wird berechnet</v>
      </c>
      <c r="AC126" s="243" t="str">
        <f>'2 | Kennwerte'!AI221</f>
        <v>wird berechnet</v>
      </c>
      <c r="AD126" s="243" t="str">
        <f>'2 | Kennwerte'!AJ221</f>
        <v>wird berechnet</v>
      </c>
      <c r="AE126" s="243" t="str">
        <f>'2 | Kennwerte'!AK221</f>
        <v>wird berechnet</v>
      </c>
      <c r="AF126" s="243" t="str">
        <f>'2 | Kennwerte'!AL221</f>
        <v>wird berechnet</v>
      </c>
    </row>
    <row r="127" spans="1:32" x14ac:dyDescent="0.25">
      <c r="A127" s="236" t="s">
        <v>418</v>
      </c>
      <c r="B127" s="234">
        <f>'2 | Kennwerte'!$AM$221</f>
        <v>0</v>
      </c>
      <c r="C127" s="234">
        <f>'2 | Kennwerte'!$AM$221</f>
        <v>0</v>
      </c>
      <c r="D127" s="234">
        <f>'2 | Kennwerte'!$AM$221</f>
        <v>0</v>
      </c>
      <c r="E127" s="234">
        <f>'2 | Kennwerte'!$AM$221</f>
        <v>0</v>
      </c>
      <c r="F127" s="234">
        <f>'2 | Kennwerte'!$AM$221</f>
        <v>0</v>
      </c>
      <c r="G127" s="234">
        <f>'2 | Kennwerte'!$AM$221</f>
        <v>0</v>
      </c>
      <c r="H127" s="234">
        <f>'2 | Kennwerte'!$AM$221</f>
        <v>0</v>
      </c>
      <c r="I127" s="234">
        <f>'2 | Kennwerte'!$AM$221</f>
        <v>0</v>
      </c>
      <c r="J127" s="234">
        <f>'2 | Kennwerte'!$AM$221</f>
        <v>0</v>
      </c>
      <c r="K127" s="234">
        <f>'2 | Kennwerte'!$AM$221</f>
        <v>0</v>
      </c>
      <c r="L127" s="234">
        <f>'2 | Kennwerte'!$AM$221</f>
        <v>0</v>
      </c>
      <c r="M127" s="234">
        <f>'2 | Kennwerte'!$AM$221</f>
        <v>0</v>
      </c>
      <c r="N127" s="234">
        <f>'2 | Kennwerte'!$AM$221</f>
        <v>0</v>
      </c>
      <c r="O127" s="234">
        <f>'2 | Kennwerte'!$AM$221</f>
        <v>0</v>
      </c>
      <c r="P127" s="234">
        <f>'2 | Kennwerte'!$AM$221</f>
        <v>0</v>
      </c>
      <c r="Q127" s="234">
        <f>'2 | Kennwerte'!$AM$221</f>
        <v>0</v>
      </c>
      <c r="R127" s="234">
        <f>'2 | Kennwerte'!$AM$221</f>
        <v>0</v>
      </c>
      <c r="S127" s="234">
        <f>'2 | Kennwerte'!$AM$221</f>
        <v>0</v>
      </c>
      <c r="T127" s="234">
        <f>'2 | Kennwerte'!$AM$221</f>
        <v>0</v>
      </c>
      <c r="U127" s="234">
        <f>'2 | Kennwerte'!$AM$221</f>
        <v>0</v>
      </c>
      <c r="V127" s="234">
        <f>'2 | Kennwerte'!$AM$221</f>
        <v>0</v>
      </c>
      <c r="W127" s="234">
        <f>'2 | Kennwerte'!$AM$221</f>
        <v>0</v>
      </c>
      <c r="X127" s="234">
        <f>'2 | Kennwerte'!$AM$221</f>
        <v>0</v>
      </c>
      <c r="Y127" s="234">
        <f>'2 | Kennwerte'!$AM$221</f>
        <v>0</v>
      </c>
      <c r="Z127" s="234">
        <f>'2 | Kennwerte'!$AM$221</f>
        <v>0</v>
      </c>
      <c r="AA127" s="234">
        <f>'2 | Kennwerte'!$AM$221</f>
        <v>0</v>
      </c>
      <c r="AB127" s="234">
        <f>'2 | Kennwerte'!$AM$221</f>
        <v>0</v>
      </c>
      <c r="AC127" s="234">
        <f>'2 | Kennwerte'!$AM$221</f>
        <v>0</v>
      </c>
      <c r="AD127" s="234">
        <f>'2 | Kennwerte'!$AM$221</f>
        <v>0</v>
      </c>
      <c r="AE127" s="234">
        <f>'2 | Kennwerte'!$AM$221</f>
        <v>0</v>
      </c>
      <c r="AF127" s="234">
        <f>'2 | Kennwerte'!$AM$221</f>
        <v>0</v>
      </c>
    </row>
    <row r="128" spans="1:32" x14ac:dyDescent="0.25">
      <c r="A128" s="236" t="s">
        <v>419</v>
      </c>
      <c r="B128" s="234">
        <f>'2 | Kennwerte'!$AO$221</f>
        <v>0</v>
      </c>
      <c r="C128" s="234">
        <f>'2 | Kennwerte'!$AO$221</f>
        <v>0</v>
      </c>
      <c r="D128" s="234">
        <f>'2 | Kennwerte'!$AO$221</f>
        <v>0</v>
      </c>
      <c r="E128" s="234">
        <f>'2 | Kennwerte'!$AO$221</f>
        <v>0</v>
      </c>
      <c r="F128" s="234">
        <f>'2 | Kennwerte'!$AO$221</f>
        <v>0</v>
      </c>
      <c r="G128" s="234">
        <f>'2 | Kennwerte'!$AO$221</f>
        <v>0</v>
      </c>
      <c r="H128" s="234">
        <f>'2 | Kennwerte'!$AO$221</f>
        <v>0</v>
      </c>
      <c r="I128" s="234">
        <f>'2 | Kennwerte'!$AO$221</f>
        <v>0</v>
      </c>
      <c r="J128" s="234">
        <f>'2 | Kennwerte'!$AO$221</f>
        <v>0</v>
      </c>
      <c r="K128" s="234">
        <f>'2 | Kennwerte'!$AO$221</f>
        <v>0</v>
      </c>
      <c r="L128" s="234">
        <f>'2 | Kennwerte'!$AO$221</f>
        <v>0</v>
      </c>
      <c r="M128" s="234">
        <f>'2 | Kennwerte'!$AO$221</f>
        <v>0</v>
      </c>
      <c r="N128" s="234">
        <f>'2 | Kennwerte'!$AO$221</f>
        <v>0</v>
      </c>
      <c r="O128" s="234">
        <f>'2 | Kennwerte'!$AO$221</f>
        <v>0</v>
      </c>
      <c r="P128" s="234">
        <f>'2 | Kennwerte'!$AO$221</f>
        <v>0</v>
      </c>
      <c r="Q128" s="234">
        <f>'2 | Kennwerte'!$AO$221</f>
        <v>0</v>
      </c>
      <c r="R128" s="234">
        <f>'2 | Kennwerte'!$AO$221</f>
        <v>0</v>
      </c>
      <c r="S128" s="234">
        <f>'2 | Kennwerte'!$AO$221</f>
        <v>0</v>
      </c>
      <c r="T128" s="234">
        <f>'2 | Kennwerte'!$AO$221</f>
        <v>0</v>
      </c>
      <c r="U128" s="234">
        <f>'2 | Kennwerte'!$AO$221</f>
        <v>0</v>
      </c>
      <c r="V128" s="234">
        <f>'2 | Kennwerte'!$AO$221</f>
        <v>0</v>
      </c>
      <c r="W128" s="234">
        <f>'2 | Kennwerte'!$AO$221</f>
        <v>0</v>
      </c>
      <c r="X128" s="234">
        <f>'2 | Kennwerte'!$AO$221</f>
        <v>0</v>
      </c>
      <c r="Y128" s="234">
        <f>'2 | Kennwerte'!$AO$221</f>
        <v>0</v>
      </c>
      <c r="Z128" s="234">
        <f>'2 | Kennwerte'!$AO$221</f>
        <v>0</v>
      </c>
      <c r="AA128" s="234">
        <f>'2 | Kennwerte'!$AO$221</f>
        <v>0</v>
      </c>
      <c r="AB128" s="234">
        <f>'2 | Kennwerte'!$AO$221</f>
        <v>0</v>
      </c>
      <c r="AC128" s="234">
        <f>'2 | Kennwerte'!$AO$221</f>
        <v>0</v>
      </c>
      <c r="AD128" s="234">
        <f>'2 | Kennwerte'!$AO$221</f>
        <v>0</v>
      </c>
      <c r="AE128" s="234">
        <f>'2 | Kennwerte'!$AO$221</f>
        <v>0</v>
      </c>
      <c r="AF128" s="234">
        <f>'2 | Kennwerte'!$AO$221</f>
        <v>0</v>
      </c>
    </row>
    <row r="129" spans="1:32" x14ac:dyDescent="0.25">
      <c r="A129" s="236" t="s">
        <v>420</v>
      </c>
      <c r="B129" s="234" t="e">
        <f>'2 | Kennwerte'!$AN$221</f>
        <v>#DIV/0!</v>
      </c>
      <c r="C129" s="234" t="e">
        <f>'2 | Kennwerte'!$AN$221</f>
        <v>#DIV/0!</v>
      </c>
      <c r="D129" s="234" t="e">
        <f>'2 | Kennwerte'!$AN$221</f>
        <v>#DIV/0!</v>
      </c>
      <c r="E129" s="234" t="e">
        <f>'2 | Kennwerte'!$AN$221</f>
        <v>#DIV/0!</v>
      </c>
      <c r="F129" s="234" t="e">
        <f>'2 | Kennwerte'!$AN$221</f>
        <v>#DIV/0!</v>
      </c>
      <c r="G129" s="234" t="e">
        <f>'2 | Kennwerte'!$AN$221</f>
        <v>#DIV/0!</v>
      </c>
      <c r="H129" s="234" t="e">
        <f>'2 | Kennwerte'!$AN$221</f>
        <v>#DIV/0!</v>
      </c>
      <c r="I129" s="234" t="e">
        <f>'2 | Kennwerte'!$AN$221</f>
        <v>#DIV/0!</v>
      </c>
      <c r="J129" s="234" t="e">
        <f>'2 | Kennwerte'!$AN$221</f>
        <v>#DIV/0!</v>
      </c>
      <c r="K129" s="234" t="e">
        <f>'2 | Kennwerte'!$AN$221</f>
        <v>#DIV/0!</v>
      </c>
      <c r="L129" s="234" t="e">
        <f>'2 | Kennwerte'!$AN$221</f>
        <v>#DIV/0!</v>
      </c>
      <c r="M129" s="234" t="e">
        <f>'2 | Kennwerte'!$AN$221</f>
        <v>#DIV/0!</v>
      </c>
      <c r="N129" s="234" t="e">
        <f>'2 | Kennwerte'!$AN$221</f>
        <v>#DIV/0!</v>
      </c>
      <c r="O129" s="234" t="e">
        <f>'2 | Kennwerte'!$AN$221</f>
        <v>#DIV/0!</v>
      </c>
      <c r="P129" s="234" t="e">
        <f>'2 | Kennwerte'!$AN$221</f>
        <v>#DIV/0!</v>
      </c>
      <c r="Q129" s="234" t="e">
        <f>'2 | Kennwerte'!$AN$221</f>
        <v>#DIV/0!</v>
      </c>
      <c r="R129" s="234" t="e">
        <f>'2 | Kennwerte'!$AN$221</f>
        <v>#DIV/0!</v>
      </c>
      <c r="S129" s="234" t="e">
        <f>'2 | Kennwerte'!$AN$221</f>
        <v>#DIV/0!</v>
      </c>
      <c r="T129" s="234" t="e">
        <f>'2 | Kennwerte'!$AN$221</f>
        <v>#DIV/0!</v>
      </c>
      <c r="U129" s="234" t="e">
        <f>'2 | Kennwerte'!$AN$221</f>
        <v>#DIV/0!</v>
      </c>
      <c r="V129" s="234" t="e">
        <f>'2 | Kennwerte'!$AN$221</f>
        <v>#DIV/0!</v>
      </c>
      <c r="W129" s="234" t="e">
        <f>'2 | Kennwerte'!$AN$221</f>
        <v>#DIV/0!</v>
      </c>
      <c r="X129" s="234" t="e">
        <f>'2 | Kennwerte'!$AN$221</f>
        <v>#DIV/0!</v>
      </c>
      <c r="Y129" s="234" t="e">
        <f>'2 | Kennwerte'!$AN$221</f>
        <v>#DIV/0!</v>
      </c>
      <c r="Z129" s="234" t="e">
        <f>'2 | Kennwerte'!$AN$221</f>
        <v>#DIV/0!</v>
      </c>
      <c r="AA129" s="234" t="e">
        <f>'2 | Kennwerte'!$AN$221</f>
        <v>#DIV/0!</v>
      </c>
      <c r="AB129" s="234" t="e">
        <f>'2 | Kennwerte'!$AN$221</f>
        <v>#DIV/0!</v>
      </c>
      <c r="AC129" s="234" t="e">
        <f>'2 | Kennwerte'!$AN$221</f>
        <v>#DIV/0!</v>
      </c>
      <c r="AD129" s="234" t="e">
        <f>'2 | Kennwerte'!$AN$221</f>
        <v>#DIV/0!</v>
      </c>
      <c r="AE129" s="234" t="e">
        <f>'2 | Kennwerte'!$AN$221</f>
        <v>#DIV/0!</v>
      </c>
      <c r="AF129" s="234" t="e">
        <f>'2 | Kennwerte'!$AN$221</f>
        <v>#DIV/0!</v>
      </c>
    </row>
    <row r="130" spans="1:32" x14ac:dyDescent="0.25">
      <c r="A130" s="236" t="s">
        <v>421</v>
      </c>
      <c r="B130" s="234" t="e">
        <f>ROUND((B129-B127)/(B128-B127),2)</f>
        <v>#DIV/0!</v>
      </c>
      <c r="C130" s="234" t="e">
        <f>ROUND((C129-C127)/(C128-C127),2)</f>
        <v>#DIV/0!</v>
      </c>
      <c r="D130" s="234" t="e">
        <f t="shared" ref="D130:AF130" si="44">ROUND((D129-D127)/(D128-D127),2)</f>
        <v>#DIV/0!</v>
      </c>
      <c r="E130" s="234" t="e">
        <f t="shared" si="44"/>
        <v>#DIV/0!</v>
      </c>
      <c r="F130" s="234" t="e">
        <f t="shared" si="44"/>
        <v>#DIV/0!</v>
      </c>
      <c r="G130" s="234" t="e">
        <f t="shared" si="44"/>
        <v>#DIV/0!</v>
      </c>
      <c r="H130" s="234" t="e">
        <f t="shared" si="44"/>
        <v>#DIV/0!</v>
      </c>
      <c r="I130" s="234" t="e">
        <f t="shared" si="44"/>
        <v>#DIV/0!</v>
      </c>
      <c r="J130" s="234" t="e">
        <f t="shared" si="44"/>
        <v>#DIV/0!</v>
      </c>
      <c r="K130" s="234" t="e">
        <f t="shared" si="44"/>
        <v>#DIV/0!</v>
      </c>
      <c r="L130" s="234" t="e">
        <f t="shared" si="44"/>
        <v>#DIV/0!</v>
      </c>
      <c r="M130" s="234" t="e">
        <f t="shared" si="44"/>
        <v>#DIV/0!</v>
      </c>
      <c r="N130" s="234" t="e">
        <f t="shared" si="44"/>
        <v>#DIV/0!</v>
      </c>
      <c r="O130" s="234" t="e">
        <f t="shared" si="44"/>
        <v>#DIV/0!</v>
      </c>
      <c r="P130" s="234" t="e">
        <f t="shared" si="44"/>
        <v>#DIV/0!</v>
      </c>
      <c r="Q130" s="234" t="e">
        <f t="shared" si="44"/>
        <v>#DIV/0!</v>
      </c>
      <c r="R130" s="234" t="e">
        <f t="shared" si="44"/>
        <v>#DIV/0!</v>
      </c>
      <c r="S130" s="234" t="e">
        <f t="shared" si="44"/>
        <v>#DIV/0!</v>
      </c>
      <c r="T130" s="234" t="e">
        <f t="shared" si="44"/>
        <v>#DIV/0!</v>
      </c>
      <c r="U130" s="234" t="e">
        <f t="shared" si="44"/>
        <v>#DIV/0!</v>
      </c>
      <c r="V130" s="234" t="e">
        <f t="shared" si="44"/>
        <v>#DIV/0!</v>
      </c>
      <c r="W130" s="234" t="e">
        <f t="shared" si="44"/>
        <v>#DIV/0!</v>
      </c>
      <c r="X130" s="234" t="e">
        <f t="shared" si="44"/>
        <v>#DIV/0!</v>
      </c>
      <c r="Y130" s="234" t="e">
        <f t="shared" si="44"/>
        <v>#DIV/0!</v>
      </c>
      <c r="Z130" s="234" t="e">
        <f t="shared" si="44"/>
        <v>#DIV/0!</v>
      </c>
      <c r="AA130" s="234" t="e">
        <f t="shared" si="44"/>
        <v>#DIV/0!</v>
      </c>
      <c r="AB130" s="234" t="e">
        <f t="shared" si="44"/>
        <v>#DIV/0!</v>
      </c>
      <c r="AC130" s="234" t="e">
        <f t="shared" si="44"/>
        <v>#DIV/0!</v>
      </c>
      <c r="AD130" s="234" t="e">
        <f t="shared" si="44"/>
        <v>#DIV/0!</v>
      </c>
      <c r="AE130" s="234" t="e">
        <f t="shared" si="44"/>
        <v>#DIV/0!</v>
      </c>
      <c r="AF130" s="234" t="e">
        <f t="shared" si="44"/>
        <v>#DIV/0!</v>
      </c>
    </row>
    <row r="131" spans="1:32" x14ac:dyDescent="0.25">
      <c r="A131" s="236" t="s">
        <v>422</v>
      </c>
      <c r="B131" s="233" t="e">
        <f>ROUND((B126-B127)/(B128-B127),2)</f>
        <v>#VALUE!</v>
      </c>
      <c r="C131" s="233" t="e">
        <f t="shared" ref="C131:AF131" si="45">ROUND((C126-C127)/(C128-C127),2)</f>
        <v>#VALUE!</v>
      </c>
      <c r="D131" s="233" t="e">
        <f t="shared" si="45"/>
        <v>#VALUE!</v>
      </c>
      <c r="E131" s="233" t="e">
        <f t="shared" si="45"/>
        <v>#VALUE!</v>
      </c>
      <c r="F131" s="233" t="e">
        <f t="shared" si="45"/>
        <v>#VALUE!</v>
      </c>
      <c r="G131" s="233" t="e">
        <f t="shared" si="45"/>
        <v>#VALUE!</v>
      </c>
      <c r="H131" s="233" t="e">
        <f t="shared" si="45"/>
        <v>#VALUE!</v>
      </c>
      <c r="I131" s="233" t="e">
        <f t="shared" si="45"/>
        <v>#VALUE!</v>
      </c>
      <c r="J131" s="233" t="e">
        <f t="shared" si="45"/>
        <v>#VALUE!</v>
      </c>
      <c r="K131" s="233" t="e">
        <f t="shared" si="45"/>
        <v>#VALUE!</v>
      </c>
      <c r="L131" s="233" t="e">
        <f t="shared" si="45"/>
        <v>#VALUE!</v>
      </c>
      <c r="M131" s="233" t="e">
        <f t="shared" si="45"/>
        <v>#VALUE!</v>
      </c>
      <c r="N131" s="233" t="e">
        <f t="shared" si="45"/>
        <v>#VALUE!</v>
      </c>
      <c r="O131" s="233" t="e">
        <f t="shared" si="45"/>
        <v>#VALUE!</v>
      </c>
      <c r="P131" s="233" t="e">
        <f t="shared" si="45"/>
        <v>#VALUE!</v>
      </c>
      <c r="Q131" s="233" t="e">
        <f t="shared" si="45"/>
        <v>#VALUE!</v>
      </c>
      <c r="R131" s="233" t="e">
        <f t="shared" si="45"/>
        <v>#VALUE!</v>
      </c>
      <c r="S131" s="233" t="e">
        <f t="shared" si="45"/>
        <v>#VALUE!</v>
      </c>
      <c r="T131" s="233" t="e">
        <f t="shared" si="45"/>
        <v>#VALUE!</v>
      </c>
      <c r="U131" s="233" t="e">
        <f t="shared" si="45"/>
        <v>#VALUE!</v>
      </c>
      <c r="V131" s="233" t="e">
        <f t="shared" si="45"/>
        <v>#VALUE!</v>
      </c>
      <c r="W131" s="233" t="e">
        <f t="shared" si="45"/>
        <v>#VALUE!</v>
      </c>
      <c r="X131" s="233" t="e">
        <f t="shared" si="45"/>
        <v>#VALUE!</v>
      </c>
      <c r="Y131" s="233" t="e">
        <f t="shared" si="45"/>
        <v>#VALUE!</v>
      </c>
      <c r="Z131" s="233" t="e">
        <f t="shared" si="45"/>
        <v>#VALUE!</v>
      </c>
      <c r="AA131" s="233" t="e">
        <f t="shared" si="45"/>
        <v>#VALUE!</v>
      </c>
      <c r="AB131" s="233" t="e">
        <f t="shared" si="45"/>
        <v>#VALUE!</v>
      </c>
      <c r="AC131" s="233" t="e">
        <f t="shared" si="45"/>
        <v>#VALUE!</v>
      </c>
      <c r="AD131" s="233" t="e">
        <f t="shared" si="45"/>
        <v>#VALUE!</v>
      </c>
      <c r="AE131" s="233" t="e">
        <f t="shared" si="45"/>
        <v>#VALUE!</v>
      </c>
      <c r="AF131" s="233" t="e">
        <f t="shared" si="45"/>
        <v>#VALUE!</v>
      </c>
    </row>
    <row r="132" spans="1:32" x14ac:dyDescent="0.25">
      <c r="A132" s="236" t="s">
        <v>423</v>
      </c>
      <c r="B132" s="233">
        <v>0</v>
      </c>
      <c r="C132" s="233">
        <v>0</v>
      </c>
      <c r="D132" s="233">
        <v>0</v>
      </c>
      <c r="E132" s="233">
        <v>0</v>
      </c>
      <c r="F132" s="233">
        <v>0</v>
      </c>
      <c r="G132" s="233">
        <v>0</v>
      </c>
      <c r="H132" s="233">
        <v>0</v>
      </c>
      <c r="I132" s="233">
        <v>0</v>
      </c>
      <c r="J132" s="233">
        <v>0</v>
      </c>
      <c r="K132" s="233">
        <v>0</v>
      </c>
      <c r="L132" s="233">
        <v>0</v>
      </c>
      <c r="M132" s="233">
        <v>0</v>
      </c>
      <c r="N132" s="233">
        <v>0</v>
      </c>
      <c r="O132" s="233">
        <v>0</v>
      </c>
      <c r="P132" s="233">
        <v>0</v>
      </c>
      <c r="Q132" s="233">
        <v>0</v>
      </c>
      <c r="R132" s="233">
        <v>0</v>
      </c>
      <c r="S132" s="233">
        <v>0</v>
      </c>
      <c r="T132" s="233">
        <v>0</v>
      </c>
      <c r="U132" s="233">
        <v>0</v>
      </c>
      <c r="V132" s="233">
        <v>0</v>
      </c>
      <c r="W132" s="233">
        <v>0</v>
      </c>
      <c r="X132" s="233">
        <v>0</v>
      </c>
      <c r="Y132" s="233">
        <v>0</v>
      </c>
      <c r="Z132" s="233">
        <v>0</v>
      </c>
      <c r="AA132" s="233">
        <v>0</v>
      </c>
      <c r="AB132" s="233">
        <v>0</v>
      </c>
      <c r="AC132" s="233">
        <v>0</v>
      </c>
      <c r="AD132" s="233">
        <v>0</v>
      </c>
      <c r="AE132" s="233">
        <v>0</v>
      </c>
      <c r="AF132" s="233">
        <v>0</v>
      </c>
    </row>
    <row r="133" spans="1:32" x14ac:dyDescent="0.25">
      <c r="A133" s="236"/>
      <c r="B133" s="233" t="e">
        <f>B131</f>
        <v>#VALUE!</v>
      </c>
      <c r="C133" s="233" t="e">
        <f>C131</f>
        <v>#VALUE!</v>
      </c>
      <c r="D133" s="233" t="e">
        <f t="shared" ref="D133:AF133" si="46">D131</f>
        <v>#VALUE!</v>
      </c>
      <c r="E133" s="233" t="e">
        <f t="shared" si="46"/>
        <v>#VALUE!</v>
      </c>
      <c r="F133" s="233" t="e">
        <f t="shared" si="46"/>
        <v>#VALUE!</v>
      </c>
      <c r="G133" s="233" t="e">
        <f t="shared" si="46"/>
        <v>#VALUE!</v>
      </c>
      <c r="H133" s="233" t="e">
        <f t="shared" si="46"/>
        <v>#VALUE!</v>
      </c>
      <c r="I133" s="233" t="e">
        <f t="shared" si="46"/>
        <v>#VALUE!</v>
      </c>
      <c r="J133" s="233" t="e">
        <f t="shared" si="46"/>
        <v>#VALUE!</v>
      </c>
      <c r="K133" s="233" t="e">
        <f t="shared" si="46"/>
        <v>#VALUE!</v>
      </c>
      <c r="L133" s="233" t="e">
        <f t="shared" si="46"/>
        <v>#VALUE!</v>
      </c>
      <c r="M133" s="233" t="e">
        <f t="shared" si="46"/>
        <v>#VALUE!</v>
      </c>
      <c r="N133" s="233" t="e">
        <f t="shared" si="46"/>
        <v>#VALUE!</v>
      </c>
      <c r="O133" s="233" t="e">
        <f t="shared" si="46"/>
        <v>#VALUE!</v>
      </c>
      <c r="P133" s="233" t="e">
        <f t="shared" si="46"/>
        <v>#VALUE!</v>
      </c>
      <c r="Q133" s="233" t="e">
        <f t="shared" si="46"/>
        <v>#VALUE!</v>
      </c>
      <c r="R133" s="233" t="e">
        <f t="shared" si="46"/>
        <v>#VALUE!</v>
      </c>
      <c r="S133" s="233" t="e">
        <f t="shared" si="46"/>
        <v>#VALUE!</v>
      </c>
      <c r="T133" s="233" t="e">
        <f t="shared" si="46"/>
        <v>#VALUE!</v>
      </c>
      <c r="U133" s="233" t="e">
        <f t="shared" si="46"/>
        <v>#VALUE!</v>
      </c>
      <c r="V133" s="233" t="e">
        <f t="shared" si="46"/>
        <v>#VALUE!</v>
      </c>
      <c r="W133" s="233" t="e">
        <f t="shared" si="46"/>
        <v>#VALUE!</v>
      </c>
      <c r="X133" s="233" t="e">
        <f t="shared" si="46"/>
        <v>#VALUE!</v>
      </c>
      <c r="Y133" s="233" t="e">
        <f t="shared" si="46"/>
        <v>#VALUE!</v>
      </c>
      <c r="Z133" s="233" t="e">
        <f t="shared" si="46"/>
        <v>#VALUE!</v>
      </c>
      <c r="AA133" s="233" t="e">
        <f t="shared" si="46"/>
        <v>#VALUE!</v>
      </c>
      <c r="AB133" s="233" t="e">
        <f t="shared" si="46"/>
        <v>#VALUE!</v>
      </c>
      <c r="AC133" s="233" t="e">
        <f t="shared" si="46"/>
        <v>#VALUE!</v>
      </c>
      <c r="AD133" s="233" t="e">
        <f t="shared" si="46"/>
        <v>#VALUE!</v>
      </c>
      <c r="AE133" s="233" t="e">
        <f t="shared" si="46"/>
        <v>#VALUE!</v>
      </c>
      <c r="AF133" s="233" t="e">
        <f t="shared" si="46"/>
        <v>#VALUE!</v>
      </c>
    </row>
    <row r="134" spans="1:32" x14ac:dyDescent="0.25">
      <c r="A134" s="241" t="s">
        <v>423</v>
      </c>
      <c r="B134" s="236">
        <v>1</v>
      </c>
      <c r="C134" s="236">
        <v>1</v>
      </c>
      <c r="D134" s="236">
        <v>1</v>
      </c>
      <c r="E134" s="236">
        <v>1</v>
      </c>
      <c r="F134" s="236">
        <v>1</v>
      </c>
      <c r="G134" s="236">
        <v>1</v>
      </c>
      <c r="H134" s="236">
        <v>1</v>
      </c>
      <c r="I134" s="236">
        <v>1</v>
      </c>
      <c r="J134" s="236">
        <v>1</v>
      </c>
      <c r="K134" s="236">
        <v>1</v>
      </c>
      <c r="L134" s="236">
        <v>1</v>
      </c>
      <c r="M134" s="236">
        <v>1</v>
      </c>
      <c r="N134" s="236">
        <v>1</v>
      </c>
      <c r="O134" s="236">
        <v>1</v>
      </c>
      <c r="P134" s="236">
        <v>1</v>
      </c>
      <c r="Q134" s="236">
        <v>1</v>
      </c>
      <c r="R134" s="236">
        <v>1</v>
      </c>
      <c r="S134" s="236">
        <v>1</v>
      </c>
      <c r="T134" s="236">
        <v>1</v>
      </c>
      <c r="U134" s="236">
        <v>1</v>
      </c>
      <c r="V134" s="236">
        <v>1</v>
      </c>
      <c r="W134" s="236">
        <v>1</v>
      </c>
      <c r="X134" s="236">
        <v>1</v>
      </c>
      <c r="Y134" s="236">
        <v>1</v>
      </c>
      <c r="Z134" s="236">
        <v>1</v>
      </c>
      <c r="AA134" s="236">
        <v>1</v>
      </c>
      <c r="AB134" s="236">
        <v>1</v>
      </c>
      <c r="AC134" s="236">
        <v>1</v>
      </c>
      <c r="AD134" s="236">
        <v>1</v>
      </c>
      <c r="AE134" s="236">
        <v>1</v>
      </c>
      <c r="AF134" s="236">
        <v>1</v>
      </c>
    </row>
    <row r="135" spans="1:32" x14ac:dyDescent="0.25">
      <c r="A135" s="236"/>
      <c r="B135" s="236">
        <v>1</v>
      </c>
      <c r="C135" s="236">
        <v>1</v>
      </c>
      <c r="D135" s="236">
        <v>1</v>
      </c>
      <c r="E135" s="236">
        <v>1</v>
      </c>
      <c r="F135" s="236">
        <v>1</v>
      </c>
      <c r="G135" s="236">
        <v>1</v>
      </c>
      <c r="H135" s="236">
        <v>1</v>
      </c>
      <c r="I135" s="236">
        <v>1</v>
      </c>
      <c r="J135" s="236">
        <v>1</v>
      </c>
      <c r="K135" s="236">
        <v>1</v>
      </c>
      <c r="L135" s="236">
        <v>1</v>
      </c>
      <c r="M135" s="236">
        <v>1</v>
      </c>
      <c r="N135" s="236">
        <v>1</v>
      </c>
      <c r="O135" s="236">
        <v>1</v>
      </c>
      <c r="P135" s="236">
        <v>1</v>
      </c>
      <c r="Q135" s="236">
        <v>1</v>
      </c>
      <c r="R135" s="236">
        <v>1</v>
      </c>
      <c r="S135" s="236">
        <v>1</v>
      </c>
      <c r="T135" s="236">
        <v>1</v>
      </c>
      <c r="U135" s="236">
        <v>1</v>
      </c>
      <c r="V135" s="236">
        <v>1</v>
      </c>
      <c r="W135" s="236">
        <v>1</v>
      </c>
      <c r="X135" s="236">
        <v>1</v>
      </c>
      <c r="Y135" s="236">
        <v>1</v>
      </c>
      <c r="Z135" s="236">
        <v>1</v>
      </c>
      <c r="AA135" s="236">
        <v>1</v>
      </c>
      <c r="AB135" s="236">
        <v>1</v>
      </c>
      <c r="AC135" s="236">
        <v>1</v>
      </c>
      <c r="AD135" s="236">
        <v>1</v>
      </c>
      <c r="AE135" s="236">
        <v>1</v>
      </c>
      <c r="AF135" s="236">
        <v>1</v>
      </c>
    </row>
    <row r="136" spans="1:32" x14ac:dyDescent="0.25">
      <c r="A136" s="236" t="s">
        <v>424</v>
      </c>
      <c r="B136" s="233" t="e">
        <f>B133</f>
        <v>#VALUE!</v>
      </c>
      <c r="C136" s="233" t="e">
        <f t="shared" ref="C136:AF136" si="47">C133</f>
        <v>#VALUE!</v>
      </c>
      <c r="D136" s="233" t="e">
        <f t="shared" si="47"/>
        <v>#VALUE!</v>
      </c>
      <c r="E136" s="233" t="e">
        <f t="shared" si="47"/>
        <v>#VALUE!</v>
      </c>
      <c r="F136" s="233" t="e">
        <f t="shared" si="47"/>
        <v>#VALUE!</v>
      </c>
      <c r="G136" s="236" t="e">
        <f t="shared" si="47"/>
        <v>#VALUE!</v>
      </c>
      <c r="H136" s="236" t="e">
        <f t="shared" si="47"/>
        <v>#VALUE!</v>
      </c>
      <c r="I136" s="236" t="e">
        <f t="shared" si="47"/>
        <v>#VALUE!</v>
      </c>
      <c r="J136" s="236" t="e">
        <f t="shared" si="47"/>
        <v>#VALUE!</v>
      </c>
      <c r="K136" s="236" t="e">
        <f t="shared" si="47"/>
        <v>#VALUE!</v>
      </c>
      <c r="L136" s="236" t="e">
        <f t="shared" si="47"/>
        <v>#VALUE!</v>
      </c>
      <c r="M136" s="236" t="e">
        <f t="shared" si="47"/>
        <v>#VALUE!</v>
      </c>
      <c r="N136" s="236" t="e">
        <f t="shared" si="47"/>
        <v>#VALUE!</v>
      </c>
      <c r="O136" s="236" t="e">
        <f t="shared" si="47"/>
        <v>#VALUE!</v>
      </c>
      <c r="P136" s="236" t="e">
        <f t="shared" si="47"/>
        <v>#VALUE!</v>
      </c>
      <c r="Q136" s="236" t="e">
        <f t="shared" si="47"/>
        <v>#VALUE!</v>
      </c>
      <c r="R136" s="236" t="e">
        <f t="shared" si="47"/>
        <v>#VALUE!</v>
      </c>
      <c r="S136" s="236" t="e">
        <f t="shared" si="47"/>
        <v>#VALUE!</v>
      </c>
      <c r="T136" s="236" t="e">
        <f t="shared" si="47"/>
        <v>#VALUE!</v>
      </c>
      <c r="U136" s="236" t="e">
        <f t="shared" si="47"/>
        <v>#VALUE!</v>
      </c>
      <c r="V136" s="236" t="e">
        <f t="shared" si="47"/>
        <v>#VALUE!</v>
      </c>
      <c r="W136" s="236" t="e">
        <f t="shared" si="47"/>
        <v>#VALUE!</v>
      </c>
      <c r="X136" s="236" t="e">
        <f t="shared" si="47"/>
        <v>#VALUE!</v>
      </c>
      <c r="Y136" s="236" t="e">
        <f t="shared" si="47"/>
        <v>#VALUE!</v>
      </c>
      <c r="Z136" s="236" t="e">
        <f t="shared" si="47"/>
        <v>#VALUE!</v>
      </c>
      <c r="AA136" s="236" t="e">
        <f t="shared" si="47"/>
        <v>#VALUE!</v>
      </c>
      <c r="AB136" s="236" t="e">
        <f t="shared" si="47"/>
        <v>#VALUE!</v>
      </c>
      <c r="AC136" s="236" t="e">
        <f t="shared" si="47"/>
        <v>#VALUE!</v>
      </c>
      <c r="AD136" s="236" t="e">
        <f t="shared" si="47"/>
        <v>#VALUE!</v>
      </c>
      <c r="AE136" s="236" t="e">
        <f t="shared" si="47"/>
        <v>#VALUE!</v>
      </c>
      <c r="AF136" s="236" t="e">
        <f t="shared" si="47"/>
        <v>#VALUE!</v>
      </c>
    </row>
    <row r="137" spans="1:32" x14ac:dyDescent="0.25">
      <c r="A137" s="236"/>
      <c r="B137" s="233">
        <v>1</v>
      </c>
      <c r="C137" s="233">
        <v>1</v>
      </c>
      <c r="D137" s="233">
        <v>1</v>
      </c>
      <c r="E137" s="233">
        <v>1</v>
      </c>
      <c r="F137" s="233">
        <v>1</v>
      </c>
      <c r="G137" s="233">
        <v>1</v>
      </c>
      <c r="H137" s="233">
        <v>1</v>
      </c>
      <c r="I137" s="233">
        <v>1</v>
      </c>
      <c r="J137" s="233">
        <v>1</v>
      </c>
      <c r="K137" s="233">
        <v>1</v>
      </c>
      <c r="L137" s="233">
        <v>1</v>
      </c>
      <c r="M137" s="233">
        <v>1</v>
      </c>
      <c r="N137" s="233">
        <v>1</v>
      </c>
      <c r="O137" s="233">
        <v>1</v>
      </c>
      <c r="P137" s="233">
        <v>1</v>
      </c>
      <c r="Q137" s="233">
        <v>1</v>
      </c>
      <c r="R137" s="233">
        <v>1</v>
      </c>
      <c r="S137" s="233">
        <v>1</v>
      </c>
      <c r="T137" s="233">
        <v>1</v>
      </c>
      <c r="U137" s="233">
        <v>1</v>
      </c>
      <c r="V137" s="233">
        <v>1</v>
      </c>
      <c r="W137" s="233">
        <v>1</v>
      </c>
      <c r="X137" s="233">
        <v>1</v>
      </c>
      <c r="Y137" s="233">
        <v>1</v>
      </c>
      <c r="Z137" s="233">
        <v>1</v>
      </c>
      <c r="AA137" s="233">
        <v>1</v>
      </c>
      <c r="AB137" s="233">
        <v>1</v>
      </c>
      <c r="AC137" s="233">
        <v>1</v>
      </c>
      <c r="AD137" s="233">
        <v>1</v>
      </c>
      <c r="AE137" s="233">
        <v>1</v>
      </c>
      <c r="AF137" s="233">
        <v>1</v>
      </c>
    </row>
    <row r="138" spans="1:32" x14ac:dyDescent="0.25">
      <c r="A138" s="241" t="s">
        <v>424</v>
      </c>
      <c r="B138" s="236">
        <v>1</v>
      </c>
      <c r="C138" s="236">
        <v>1</v>
      </c>
      <c r="D138" s="236">
        <v>1</v>
      </c>
      <c r="E138" s="236">
        <v>1</v>
      </c>
      <c r="F138" s="236">
        <v>1</v>
      </c>
      <c r="G138" s="236">
        <v>1</v>
      </c>
      <c r="H138" s="236">
        <v>1</v>
      </c>
      <c r="I138" s="236">
        <v>1</v>
      </c>
      <c r="J138" s="236">
        <v>1</v>
      </c>
      <c r="K138" s="236">
        <v>1</v>
      </c>
      <c r="L138" s="236">
        <v>1</v>
      </c>
      <c r="M138" s="236">
        <v>1</v>
      </c>
      <c r="N138" s="236">
        <v>1</v>
      </c>
      <c r="O138" s="236">
        <v>1</v>
      </c>
      <c r="P138" s="236">
        <v>1</v>
      </c>
      <c r="Q138" s="236">
        <v>1</v>
      </c>
      <c r="R138" s="236">
        <v>1</v>
      </c>
      <c r="S138" s="236">
        <v>1</v>
      </c>
      <c r="T138" s="236">
        <v>1</v>
      </c>
      <c r="U138" s="236">
        <v>1</v>
      </c>
      <c r="V138" s="236">
        <v>1</v>
      </c>
      <c r="W138" s="236">
        <v>1</v>
      </c>
      <c r="X138" s="236">
        <v>1</v>
      </c>
      <c r="Y138" s="236">
        <v>1</v>
      </c>
      <c r="Z138" s="236">
        <v>1</v>
      </c>
      <c r="AA138" s="236">
        <v>1</v>
      </c>
      <c r="AB138" s="236">
        <v>1</v>
      </c>
      <c r="AC138" s="236">
        <v>1</v>
      </c>
      <c r="AD138" s="236">
        <v>1</v>
      </c>
      <c r="AE138" s="236">
        <v>1</v>
      </c>
      <c r="AF138" s="236">
        <v>1</v>
      </c>
    </row>
    <row r="139" spans="1:32" x14ac:dyDescent="0.25">
      <c r="A139" s="236"/>
      <c r="B139" s="236">
        <v>1</v>
      </c>
      <c r="C139" s="236">
        <v>1</v>
      </c>
      <c r="D139" s="236">
        <v>1</v>
      </c>
      <c r="E139" s="236">
        <v>1</v>
      </c>
      <c r="F139" s="236">
        <v>1</v>
      </c>
      <c r="G139" s="236">
        <v>1</v>
      </c>
      <c r="H139" s="236">
        <v>1</v>
      </c>
      <c r="I139" s="236">
        <v>1</v>
      </c>
      <c r="J139" s="236">
        <v>1</v>
      </c>
      <c r="K139" s="236">
        <v>1</v>
      </c>
      <c r="L139" s="236">
        <v>1</v>
      </c>
      <c r="M139" s="236">
        <v>1</v>
      </c>
      <c r="N139" s="236">
        <v>1</v>
      </c>
      <c r="O139" s="236">
        <v>1</v>
      </c>
      <c r="P139" s="236">
        <v>1</v>
      </c>
      <c r="Q139" s="236">
        <v>1</v>
      </c>
      <c r="R139" s="236">
        <v>1</v>
      </c>
      <c r="S139" s="236">
        <v>1</v>
      </c>
      <c r="T139" s="236">
        <v>1</v>
      </c>
      <c r="U139" s="236">
        <v>1</v>
      </c>
      <c r="V139" s="236">
        <v>1</v>
      </c>
      <c r="W139" s="236">
        <v>1</v>
      </c>
      <c r="X139" s="236">
        <v>1</v>
      </c>
      <c r="Y139" s="236">
        <v>1</v>
      </c>
      <c r="Z139" s="236">
        <v>1</v>
      </c>
      <c r="AA139" s="236">
        <v>1</v>
      </c>
      <c r="AB139" s="236">
        <v>1</v>
      </c>
      <c r="AC139" s="236">
        <v>1</v>
      </c>
      <c r="AD139" s="236">
        <v>1</v>
      </c>
      <c r="AE139" s="236">
        <v>1</v>
      </c>
      <c r="AF139" s="236">
        <v>1</v>
      </c>
    </row>
    <row r="140" spans="1:32" x14ac:dyDescent="0.25">
      <c r="A140" s="236" t="s">
        <v>425</v>
      </c>
      <c r="B140" s="233" t="e">
        <f>B130</f>
        <v>#DIV/0!</v>
      </c>
      <c r="C140" s="233" t="e">
        <f>C130</f>
        <v>#DIV/0!</v>
      </c>
      <c r="D140" s="233" t="e">
        <f t="shared" ref="D140:AF140" si="48">D130</f>
        <v>#DIV/0!</v>
      </c>
      <c r="E140" s="233" t="e">
        <f t="shared" si="48"/>
        <v>#DIV/0!</v>
      </c>
      <c r="F140" s="233" t="e">
        <f t="shared" si="48"/>
        <v>#DIV/0!</v>
      </c>
      <c r="G140" s="233" t="e">
        <f t="shared" si="48"/>
        <v>#DIV/0!</v>
      </c>
      <c r="H140" s="233" t="e">
        <f t="shared" si="48"/>
        <v>#DIV/0!</v>
      </c>
      <c r="I140" s="233" t="e">
        <f t="shared" si="48"/>
        <v>#DIV/0!</v>
      </c>
      <c r="J140" s="233" t="e">
        <f t="shared" si="48"/>
        <v>#DIV/0!</v>
      </c>
      <c r="K140" s="233" t="e">
        <f t="shared" si="48"/>
        <v>#DIV/0!</v>
      </c>
      <c r="L140" s="233" t="e">
        <f t="shared" si="48"/>
        <v>#DIV/0!</v>
      </c>
      <c r="M140" s="233" t="e">
        <f t="shared" si="48"/>
        <v>#DIV/0!</v>
      </c>
      <c r="N140" s="233" t="e">
        <f t="shared" si="48"/>
        <v>#DIV/0!</v>
      </c>
      <c r="O140" s="233" t="e">
        <f t="shared" si="48"/>
        <v>#DIV/0!</v>
      </c>
      <c r="P140" s="233" t="e">
        <f t="shared" si="48"/>
        <v>#DIV/0!</v>
      </c>
      <c r="Q140" s="233" t="e">
        <f t="shared" si="48"/>
        <v>#DIV/0!</v>
      </c>
      <c r="R140" s="233" t="e">
        <f t="shared" si="48"/>
        <v>#DIV/0!</v>
      </c>
      <c r="S140" s="233" t="e">
        <f t="shared" si="48"/>
        <v>#DIV/0!</v>
      </c>
      <c r="T140" s="233" t="e">
        <f t="shared" si="48"/>
        <v>#DIV/0!</v>
      </c>
      <c r="U140" s="233" t="e">
        <f t="shared" si="48"/>
        <v>#DIV/0!</v>
      </c>
      <c r="V140" s="233" t="e">
        <f t="shared" si="48"/>
        <v>#DIV/0!</v>
      </c>
      <c r="W140" s="233" t="e">
        <f t="shared" si="48"/>
        <v>#DIV/0!</v>
      </c>
      <c r="X140" s="233" t="e">
        <f t="shared" si="48"/>
        <v>#DIV/0!</v>
      </c>
      <c r="Y140" s="233" t="e">
        <f t="shared" si="48"/>
        <v>#DIV/0!</v>
      </c>
      <c r="Z140" s="233" t="e">
        <f t="shared" si="48"/>
        <v>#DIV/0!</v>
      </c>
      <c r="AA140" s="233" t="e">
        <f t="shared" si="48"/>
        <v>#DIV/0!</v>
      </c>
      <c r="AB140" s="233" t="e">
        <f t="shared" si="48"/>
        <v>#DIV/0!</v>
      </c>
      <c r="AC140" s="233" t="e">
        <f t="shared" si="48"/>
        <v>#DIV/0!</v>
      </c>
      <c r="AD140" s="233" t="e">
        <f t="shared" si="48"/>
        <v>#DIV/0!</v>
      </c>
      <c r="AE140" s="233" t="e">
        <f t="shared" si="48"/>
        <v>#DIV/0!</v>
      </c>
      <c r="AF140" s="233" t="e">
        <f t="shared" si="48"/>
        <v>#DIV/0!</v>
      </c>
    </row>
    <row r="141" spans="1:32" x14ac:dyDescent="0.25">
      <c r="A141" s="236"/>
      <c r="B141" s="233" t="e">
        <f>B140</f>
        <v>#DIV/0!</v>
      </c>
      <c r="C141" s="233" t="e">
        <f>C140</f>
        <v>#DIV/0!</v>
      </c>
      <c r="D141" s="233" t="e">
        <f t="shared" ref="D141:AF141" si="49">D140</f>
        <v>#DIV/0!</v>
      </c>
      <c r="E141" s="233" t="e">
        <f t="shared" si="49"/>
        <v>#DIV/0!</v>
      </c>
      <c r="F141" s="233" t="e">
        <f t="shared" si="49"/>
        <v>#DIV/0!</v>
      </c>
      <c r="G141" s="233" t="e">
        <f t="shared" si="49"/>
        <v>#DIV/0!</v>
      </c>
      <c r="H141" s="233" t="e">
        <f t="shared" si="49"/>
        <v>#DIV/0!</v>
      </c>
      <c r="I141" s="233" t="e">
        <f t="shared" si="49"/>
        <v>#DIV/0!</v>
      </c>
      <c r="J141" s="233" t="e">
        <f t="shared" si="49"/>
        <v>#DIV/0!</v>
      </c>
      <c r="K141" s="233" t="e">
        <f t="shared" si="49"/>
        <v>#DIV/0!</v>
      </c>
      <c r="L141" s="233" t="e">
        <f t="shared" si="49"/>
        <v>#DIV/0!</v>
      </c>
      <c r="M141" s="233" t="e">
        <f t="shared" si="49"/>
        <v>#DIV/0!</v>
      </c>
      <c r="N141" s="233" t="e">
        <f t="shared" si="49"/>
        <v>#DIV/0!</v>
      </c>
      <c r="O141" s="233" t="e">
        <f t="shared" si="49"/>
        <v>#DIV/0!</v>
      </c>
      <c r="P141" s="233" t="e">
        <f t="shared" si="49"/>
        <v>#DIV/0!</v>
      </c>
      <c r="Q141" s="233" t="e">
        <f t="shared" si="49"/>
        <v>#DIV/0!</v>
      </c>
      <c r="R141" s="233" t="e">
        <f t="shared" si="49"/>
        <v>#DIV/0!</v>
      </c>
      <c r="S141" s="233" t="e">
        <f t="shared" si="49"/>
        <v>#DIV/0!</v>
      </c>
      <c r="T141" s="233" t="e">
        <f t="shared" si="49"/>
        <v>#DIV/0!</v>
      </c>
      <c r="U141" s="233" t="e">
        <f t="shared" si="49"/>
        <v>#DIV/0!</v>
      </c>
      <c r="V141" s="233" t="e">
        <f t="shared" si="49"/>
        <v>#DIV/0!</v>
      </c>
      <c r="W141" s="233" t="e">
        <f t="shared" si="49"/>
        <v>#DIV/0!</v>
      </c>
      <c r="X141" s="233" t="e">
        <f t="shared" si="49"/>
        <v>#DIV/0!</v>
      </c>
      <c r="Y141" s="233" t="e">
        <f t="shared" si="49"/>
        <v>#DIV/0!</v>
      </c>
      <c r="Z141" s="233" t="e">
        <f t="shared" si="49"/>
        <v>#DIV/0!</v>
      </c>
      <c r="AA141" s="233" t="e">
        <f t="shared" si="49"/>
        <v>#DIV/0!</v>
      </c>
      <c r="AB141" s="233" t="e">
        <f t="shared" si="49"/>
        <v>#DIV/0!</v>
      </c>
      <c r="AC141" s="233" t="e">
        <f t="shared" si="49"/>
        <v>#DIV/0!</v>
      </c>
      <c r="AD141" s="233" t="e">
        <f t="shared" si="49"/>
        <v>#DIV/0!</v>
      </c>
      <c r="AE141" s="233" t="e">
        <f t="shared" si="49"/>
        <v>#DIV/0!</v>
      </c>
      <c r="AF141" s="233" t="e">
        <f t="shared" si="49"/>
        <v>#DIV/0!</v>
      </c>
    </row>
    <row r="142" spans="1:32" x14ac:dyDescent="0.25">
      <c r="A142" s="241" t="s">
        <v>425</v>
      </c>
      <c r="B142" s="234">
        <v>0.45</v>
      </c>
      <c r="C142" s="234">
        <v>0.45</v>
      </c>
      <c r="D142" s="234">
        <v>0.45</v>
      </c>
      <c r="E142" s="234">
        <v>0.45</v>
      </c>
      <c r="F142" s="234">
        <v>0.45</v>
      </c>
      <c r="G142" s="234">
        <v>0.45</v>
      </c>
      <c r="H142" s="234">
        <v>0.45</v>
      </c>
      <c r="I142" s="234">
        <v>0.45</v>
      </c>
      <c r="J142" s="234">
        <v>0.45</v>
      </c>
      <c r="K142" s="234">
        <v>0.45</v>
      </c>
      <c r="L142" s="234">
        <v>0.45</v>
      </c>
      <c r="M142" s="234">
        <v>0.45</v>
      </c>
      <c r="N142" s="234">
        <v>0.45</v>
      </c>
      <c r="O142" s="234">
        <v>0.45</v>
      </c>
      <c r="P142" s="234">
        <v>0.45</v>
      </c>
      <c r="Q142" s="234">
        <v>0.45</v>
      </c>
      <c r="R142" s="234">
        <v>0.45</v>
      </c>
      <c r="S142" s="234">
        <v>0.45</v>
      </c>
      <c r="T142" s="234">
        <v>0.45</v>
      </c>
      <c r="U142" s="234">
        <v>0.45</v>
      </c>
      <c r="V142" s="234">
        <v>0.45</v>
      </c>
      <c r="W142" s="234">
        <v>0.45</v>
      </c>
      <c r="X142" s="234">
        <v>0.45</v>
      </c>
      <c r="Y142" s="234">
        <v>0.45</v>
      </c>
      <c r="Z142" s="234">
        <v>0.45</v>
      </c>
      <c r="AA142" s="234">
        <v>0.45</v>
      </c>
      <c r="AB142" s="234">
        <v>0.45</v>
      </c>
      <c r="AC142" s="234">
        <v>0.45</v>
      </c>
      <c r="AD142" s="234">
        <v>0.45</v>
      </c>
      <c r="AE142" s="234">
        <v>0.45</v>
      </c>
      <c r="AF142" s="234">
        <v>0.45</v>
      </c>
    </row>
    <row r="143" spans="1:32" x14ac:dyDescent="0.25">
      <c r="A143" s="236"/>
      <c r="B143" s="234">
        <v>1.55</v>
      </c>
      <c r="C143" s="234">
        <v>1.55</v>
      </c>
      <c r="D143" s="234">
        <v>1.55</v>
      </c>
      <c r="E143" s="234">
        <v>1.55</v>
      </c>
      <c r="F143" s="234">
        <v>1.55</v>
      </c>
      <c r="G143" s="234">
        <v>1.55</v>
      </c>
      <c r="H143" s="234">
        <v>1.55</v>
      </c>
      <c r="I143" s="234">
        <v>1.55</v>
      </c>
      <c r="J143" s="234">
        <v>1.55</v>
      </c>
      <c r="K143" s="234">
        <v>1.55</v>
      </c>
      <c r="L143" s="234">
        <v>1.55</v>
      </c>
      <c r="M143" s="234">
        <v>1.55</v>
      </c>
      <c r="N143" s="234">
        <v>1.55</v>
      </c>
      <c r="O143" s="234">
        <v>1.55</v>
      </c>
      <c r="P143" s="234">
        <v>1.55</v>
      </c>
      <c r="Q143" s="234">
        <v>1.55</v>
      </c>
      <c r="R143" s="234">
        <v>1.55</v>
      </c>
      <c r="S143" s="234">
        <v>1.55</v>
      </c>
      <c r="T143" s="234">
        <v>1.55</v>
      </c>
      <c r="U143" s="234">
        <v>1.55</v>
      </c>
      <c r="V143" s="234">
        <v>1.55</v>
      </c>
      <c r="W143" s="234">
        <v>1.55</v>
      </c>
      <c r="X143" s="234">
        <v>1.55</v>
      </c>
      <c r="Y143" s="234">
        <v>1.55</v>
      </c>
      <c r="Z143" s="234">
        <v>1.55</v>
      </c>
      <c r="AA143" s="234">
        <v>1.55</v>
      </c>
      <c r="AB143" s="234">
        <v>1.55</v>
      </c>
      <c r="AC143" s="234">
        <v>1.55</v>
      </c>
      <c r="AD143" s="234">
        <v>1.55</v>
      </c>
      <c r="AE143" s="234">
        <v>1.55</v>
      </c>
      <c r="AF143" s="234">
        <v>1.55</v>
      </c>
    </row>
    <row r="144" spans="1:32" x14ac:dyDescent="0.25">
      <c r="A144" s="236" t="s">
        <v>426</v>
      </c>
      <c r="B144" s="233">
        <f>B132</f>
        <v>0</v>
      </c>
      <c r="C144" s="233">
        <f>C132</f>
        <v>0</v>
      </c>
      <c r="D144" s="233">
        <f t="shared" ref="D144:AF144" si="50">D132</f>
        <v>0</v>
      </c>
      <c r="E144" s="233">
        <f t="shared" si="50"/>
        <v>0</v>
      </c>
      <c r="F144" s="233">
        <f t="shared" si="50"/>
        <v>0</v>
      </c>
      <c r="G144" s="233">
        <f t="shared" si="50"/>
        <v>0</v>
      </c>
      <c r="H144" s="233">
        <f t="shared" si="50"/>
        <v>0</v>
      </c>
      <c r="I144" s="233">
        <f t="shared" si="50"/>
        <v>0</v>
      </c>
      <c r="J144" s="233">
        <f t="shared" si="50"/>
        <v>0</v>
      </c>
      <c r="K144" s="233">
        <f t="shared" si="50"/>
        <v>0</v>
      </c>
      <c r="L144" s="233">
        <f t="shared" si="50"/>
        <v>0</v>
      </c>
      <c r="M144" s="233">
        <f t="shared" si="50"/>
        <v>0</v>
      </c>
      <c r="N144" s="233">
        <f t="shared" si="50"/>
        <v>0</v>
      </c>
      <c r="O144" s="233">
        <f t="shared" si="50"/>
        <v>0</v>
      </c>
      <c r="P144" s="233">
        <f t="shared" si="50"/>
        <v>0</v>
      </c>
      <c r="Q144" s="233">
        <f t="shared" si="50"/>
        <v>0</v>
      </c>
      <c r="R144" s="233">
        <f t="shared" si="50"/>
        <v>0</v>
      </c>
      <c r="S144" s="233">
        <f t="shared" si="50"/>
        <v>0</v>
      </c>
      <c r="T144" s="233">
        <f t="shared" si="50"/>
        <v>0</v>
      </c>
      <c r="U144" s="233">
        <f t="shared" si="50"/>
        <v>0</v>
      </c>
      <c r="V144" s="233">
        <f t="shared" si="50"/>
        <v>0</v>
      </c>
      <c r="W144" s="233">
        <f t="shared" si="50"/>
        <v>0</v>
      </c>
      <c r="X144" s="233">
        <f t="shared" si="50"/>
        <v>0</v>
      </c>
      <c r="Y144" s="233">
        <f t="shared" si="50"/>
        <v>0</v>
      </c>
      <c r="Z144" s="233">
        <f t="shared" si="50"/>
        <v>0</v>
      </c>
      <c r="AA144" s="233">
        <f t="shared" si="50"/>
        <v>0</v>
      </c>
      <c r="AB144" s="233">
        <f t="shared" si="50"/>
        <v>0</v>
      </c>
      <c r="AC144" s="233">
        <f t="shared" si="50"/>
        <v>0</v>
      </c>
      <c r="AD144" s="233">
        <f t="shared" si="50"/>
        <v>0</v>
      </c>
      <c r="AE144" s="233">
        <f t="shared" si="50"/>
        <v>0</v>
      </c>
      <c r="AF144" s="233">
        <f t="shared" si="50"/>
        <v>0</v>
      </c>
    </row>
    <row r="145" spans="1:32" x14ac:dyDescent="0.25">
      <c r="A145" s="236"/>
      <c r="B145" s="233">
        <f>B144</f>
        <v>0</v>
      </c>
      <c r="C145" s="233">
        <f>C144</f>
        <v>0</v>
      </c>
      <c r="D145" s="233">
        <f t="shared" ref="D145:AF145" si="51">D144</f>
        <v>0</v>
      </c>
      <c r="E145" s="233">
        <f t="shared" si="51"/>
        <v>0</v>
      </c>
      <c r="F145" s="233">
        <f t="shared" si="51"/>
        <v>0</v>
      </c>
      <c r="G145" s="233">
        <f t="shared" si="51"/>
        <v>0</v>
      </c>
      <c r="H145" s="233">
        <f t="shared" si="51"/>
        <v>0</v>
      </c>
      <c r="I145" s="233">
        <f t="shared" si="51"/>
        <v>0</v>
      </c>
      <c r="J145" s="233">
        <f t="shared" si="51"/>
        <v>0</v>
      </c>
      <c r="K145" s="233">
        <f t="shared" si="51"/>
        <v>0</v>
      </c>
      <c r="L145" s="233">
        <f t="shared" si="51"/>
        <v>0</v>
      </c>
      <c r="M145" s="233">
        <f t="shared" si="51"/>
        <v>0</v>
      </c>
      <c r="N145" s="233">
        <f t="shared" si="51"/>
        <v>0</v>
      </c>
      <c r="O145" s="233">
        <f t="shared" si="51"/>
        <v>0</v>
      </c>
      <c r="P145" s="233">
        <f t="shared" si="51"/>
        <v>0</v>
      </c>
      <c r="Q145" s="233">
        <f t="shared" si="51"/>
        <v>0</v>
      </c>
      <c r="R145" s="233">
        <f t="shared" si="51"/>
        <v>0</v>
      </c>
      <c r="S145" s="233">
        <f t="shared" si="51"/>
        <v>0</v>
      </c>
      <c r="T145" s="233">
        <f t="shared" si="51"/>
        <v>0</v>
      </c>
      <c r="U145" s="233">
        <f t="shared" si="51"/>
        <v>0</v>
      </c>
      <c r="V145" s="233">
        <f t="shared" si="51"/>
        <v>0</v>
      </c>
      <c r="W145" s="233">
        <f t="shared" si="51"/>
        <v>0</v>
      </c>
      <c r="X145" s="233">
        <f t="shared" si="51"/>
        <v>0</v>
      </c>
      <c r="Y145" s="233">
        <f t="shared" si="51"/>
        <v>0</v>
      </c>
      <c r="Z145" s="233">
        <f t="shared" si="51"/>
        <v>0</v>
      </c>
      <c r="AA145" s="233">
        <f t="shared" si="51"/>
        <v>0</v>
      </c>
      <c r="AB145" s="233">
        <f t="shared" si="51"/>
        <v>0</v>
      </c>
      <c r="AC145" s="233">
        <f t="shared" si="51"/>
        <v>0</v>
      </c>
      <c r="AD145" s="233">
        <f t="shared" si="51"/>
        <v>0</v>
      </c>
      <c r="AE145" s="233">
        <f t="shared" si="51"/>
        <v>0</v>
      </c>
      <c r="AF145" s="233">
        <f t="shared" si="51"/>
        <v>0</v>
      </c>
    </row>
    <row r="146" spans="1:32" x14ac:dyDescent="0.25">
      <c r="A146" s="241" t="s">
        <v>426</v>
      </c>
      <c r="B146" s="234">
        <v>0.45</v>
      </c>
      <c r="C146" s="234">
        <v>0.45</v>
      </c>
      <c r="D146" s="234">
        <v>0.45</v>
      </c>
      <c r="E146" s="234">
        <v>0.45</v>
      </c>
      <c r="F146" s="234">
        <v>0.45</v>
      </c>
      <c r="G146" s="234">
        <v>0.45</v>
      </c>
      <c r="H146" s="234">
        <v>0.45</v>
      </c>
      <c r="I146" s="234">
        <v>0.45</v>
      </c>
      <c r="J146" s="234">
        <v>0.45</v>
      </c>
      <c r="K146" s="234">
        <v>0.45</v>
      </c>
      <c r="L146" s="234">
        <v>0.45</v>
      </c>
      <c r="M146" s="234">
        <v>0.45</v>
      </c>
      <c r="N146" s="234">
        <v>0.45</v>
      </c>
      <c r="O146" s="234">
        <v>0.45</v>
      </c>
      <c r="P146" s="234">
        <v>0.45</v>
      </c>
      <c r="Q146" s="234">
        <v>0.45</v>
      </c>
      <c r="R146" s="234">
        <v>0.45</v>
      </c>
      <c r="S146" s="234">
        <v>0.45</v>
      </c>
      <c r="T146" s="234">
        <v>0.45</v>
      </c>
      <c r="U146" s="234">
        <v>0.45</v>
      </c>
      <c r="V146" s="234">
        <v>0.45</v>
      </c>
      <c r="W146" s="234">
        <v>0.45</v>
      </c>
      <c r="X146" s="234">
        <v>0.45</v>
      </c>
      <c r="Y146" s="234">
        <v>0.45</v>
      </c>
      <c r="Z146" s="234">
        <v>0.45</v>
      </c>
      <c r="AA146" s="234">
        <v>0.45</v>
      </c>
      <c r="AB146" s="234">
        <v>0.45</v>
      </c>
      <c r="AC146" s="236">
        <v>0.45</v>
      </c>
      <c r="AD146" s="236">
        <v>0.45</v>
      </c>
      <c r="AE146" s="236">
        <v>0.45</v>
      </c>
      <c r="AF146" s="236">
        <v>0.45</v>
      </c>
    </row>
    <row r="147" spans="1:32" x14ac:dyDescent="0.25">
      <c r="A147" s="236"/>
      <c r="B147" s="234">
        <v>1.55</v>
      </c>
      <c r="C147" s="234">
        <v>1.55</v>
      </c>
      <c r="D147" s="234">
        <v>1.55</v>
      </c>
      <c r="E147" s="234">
        <v>1.55</v>
      </c>
      <c r="F147" s="234">
        <v>1.55</v>
      </c>
      <c r="G147" s="234">
        <v>1.55</v>
      </c>
      <c r="H147" s="234">
        <v>1.55</v>
      </c>
      <c r="I147" s="234">
        <v>1.55</v>
      </c>
      <c r="J147" s="234">
        <v>1.55</v>
      </c>
      <c r="K147" s="234">
        <v>1.55</v>
      </c>
      <c r="L147" s="234">
        <v>1.55</v>
      </c>
      <c r="M147" s="234">
        <v>1.55</v>
      </c>
      <c r="N147" s="234">
        <v>1.55</v>
      </c>
      <c r="O147" s="234">
        <v>1.55</v>
      </c>
      <c r="P147" s="234">
        <v>1.55</v>
      </c>
      <c r="Q147" s="234">
        <v>1.55</v>
      </c>
      <c r="R147" s="234">
        <v>1.55</v>
      </c>
      <c r="S147" s="234">
        <v>1.55</v>
      </c>
      <c r="T147" s="234">
        <v>1.55</v>
      </c>
      <c r="U147" s="234">
        <v>1.55</v>
      </c>
      <c r="V147" s="234">
        <v>1.55</v>
      </c>
      <c r="W147" s="234">
        <v>1.55</v>
      </c>
      <c r="X147" s="234">
        <v>1.55</v>
      </c>
      <c r="Y147" s="234">
        <v>1.55</v>
      </c>
      <c r="Z147" s="234">
        <v>1.55</v>
      </c>
      <c r="AA147" s="234">
        <v>1.55</v>
      </c>
      <c r="AB147" s="234">
        <v>1.55</v>
      </c>
      <c r="AC147" s="236">
        <v>1.55</v>
      </c>
      <c r="AD147" s="236">
        <v>1.55</v>
      </c>
      <c r="AE147" s="236">
        <v>1.55</v>
      </c>
      <c r="AF147" s="236">
        <v>1.55</v>
      </c>
    </row>
    <row r="148" spans="1:32" x14ac:dyDescent="0.25">
      <c r="A148" s="236" t="s">
        <v>427</v>
      </c>
      <c r="B148" s="233">
        <v>1</v>
      </c>
      <c r="C148" s="233">
        <v>1</v>
      </c>
      <c r="D148" s="233">
        <v>1</v>
      </c>
      <c r="E148" s="233">
        <v>1</v>
      </c>
      <c r="F148" s="233">
        <v>1</v>
      </c>
      <c r="G148" s="233">
        <v>1</v>
      </c>
      <c r="H148" s="233">
        <v>1</v>
      </c>
      <c r="I148" s="233">
        <v>1</v>
      </c>
      <c r="J148" s="233">
        <v>1</v>
      </c>
      <c r="K148" s="233">
        <v>1</v>
      </c>
      <c r="L148" s="233">
        <v>1</v>
      </c>
      <c r="M148" s="233">
        <v>1</v>
      </c>
      <c r="N148" s="233">
        <v>1</v>
      </c>
      <c r="O148" s="233">
        <v>1</v>
      </c>
      <c r="P148" s="233">
        <v>1</v>
      </c>
      <c r="Q148" s="233">
        <v>1</v>
      </c>
      <c r="R148" s="233">
        <v>1</v>
      </c>
      <c r="S148" s="233">
        <v>1</v>
      </c>
      <c r="T148" s="233">
        <v>1</v>
      </c>
      <c r="U148" s="233">
        <v>1</v>
      </c>
      <c r="V148" s="233">
        <v>1</v>
      </c>
      <c r="W148" s="233">
        <v>1</v>
      </c>
      <c r="X148" s="233">
        <v>1</v>
      </c>
      <c r="Y148" s="233">
        <v>1</v>
      </c>
      <c r="Z148" s="233">
        <v>1</v>
      </c>
      <c r="AA148" s="233">
        <v>1</v>
      </c>
      <c r="AB148" s="233">
        <v>1</v>
      </c>
      <c r="AC148" s="233">
        <v>1</v>
      </c>
      <c r="AD148" s="233">
        <v>1</v>
      </c>
      <c r="AE148" s="233">
        <v>1</v>
      </c>
      <c r="AF148" s="233">
        <v>1</v>
      </c>
    </row>
    <row r="149" spans="1:32" x14ac:dyDescent="0.25">
      <c r="A149" s="236"/>
      <c r="B149" s="233">
        <f>B148</f>
        <v>1</v>
      </c>
      <c r="C149" s="233">
        <f>C148</f>
        <v>1</v>
      </c>
      <c r="D149" s="233">
        <f t="shared" ref="D149:AF149" si="52">D148</f>
        <v>1</v>
      </c>
      <c r="E149" s="233">
        <f t="shared" si="52"/>
        <v>1</v>
      </c>
      <c r="F149" s="233">
        <f t="shared" si="52"/>
        <v>1</v>
      </c>
      <c r="G149" s="233">
        <f t="shared" si="52"/>
        <v>1</v>
      </c>
      <c r="H149" s="233">
        <f t="shared" si="52"/>
        <v>1</v>
      </c>
      <c r="I149" s="233">
        <f t="shared" si="52"/>
        <v>1</v>
      </c>
      <c r="J149" s="233">
        <f t="shared" si="52"/>
        <v>1</v>
      </c>
      <c r="K149" s="233">
        <f t="shared" si="52"/>
        <v>1</v>
      </c>
      <c r="L149" s="233">
        <f t="shared" si="52"/>
        <v>1</v>
      </c>
      <c r="M149" s="233">
        <f t="shared" si="52"/>
        <v>1</v>
      </c>
      <c r="N149" s="233">
        <f t="shared" si="52"/>
        <v>1</v>
      </c>
      <c r="O149" s="233">
        <f t="shared" si="52"/>
        <v>1</v>
      </c>
      <c r="P149" s="233">
        <f t="shared" si="52"/>
        <v>1</v>
      </c>
      <c r="Q149" s="233">
        <f t="shared" si="52"/>
        <v>1</v>
      </c>
      <c r="R149" s="233">
        <f t="shared" si="52"/>
        <v>1</v>
      </c>
      <c r="S149" s="233">
        <f t="shared" si="52"/>
        <v>1</v>
      </c>
      <c r="T149" s="233">
        <f t="shared" si="52"/>
        <v>1</v>
      </c>
      <c r="U149" s="233">
        <f t="shared" si="52"/>
        <v>1</v>
      </c>
      <c r="V149" s="233">
        <f t="shared" si="52"/>
        <v>1</v>
      </c>
      <c r="W149" s="233">
        <f t="shared" si="52"/>
        <v>1</v>
      </c>
      <c r="X149" s="233">
        <f t="shared" si="52"/>
        <v>1</v>
      </c>
      <c r="Y149" s="233">
        <f t="shared" si="52"/>
        <v>1</v>
      </c>
      <c r="Z149" s="233">
        <f t="shared" si="52"/>
        <v>1</v>
      </c>
      <c r="AA149" s="233">
        <f t="shared" si="52"/>
        <v>1</v>
      </c>
      <c r="AB149" s="233">
        <f t="shared" si="52"/>
        <v>1</v>
      </c>
      <c r="AC149" s="233">
        <f t="shared" si="52"/>
        <v>1</v>
      </c>
      <c r="AD149" s="233">
        <f t="shared" si="52"/>
        <v>1</v>
      </c>
      <c r="AE149" s="233">
        <f t="shared" si="52"/>
        <v>1</v>
      </c>
      <c r="AF149" s="233">
        <f t="shared" si="52"/>
        <v>1</v>
      </c>
    </row>
    <row r="150" spans="1:32" x14ac:dyDescent="0.25">
      <c r="A150" s="241" t="s">
        <v>427</v>
      </c>
      <c r="B150" s="234">
        <v>0.45</v>
      </c>
      <c r="C150" s="234">
        <v>0.45</v>
      </c>
      <c r="D150" s="234">
        <v>0.45</v>
      </c>
      <c r="E150" s="234">
        <v>0.45</v>
      </c>
      <c r="F150" s="234">
        <v>0.45</v>
      </c>
      <c r="G150" s="234">
        <v>0.45</v>
      </c>
      <c r="H150" s="234">
        <v>0.45</v>
      </c>
      <c r="I150" s="234">
        <v>0.45</v>
      </c>
      <c r="J150" s="234">
        <v>0.45</v>
      </c>
      <c r="K150" s="234">
        <v>0.45</v>
      </c>
      <c r="L150" s="234">
        <v>0.45</v>
      </c>
      <c r="M150" s="234">
        <v>0.45</v>
      </c>
      <c r="N150" s="234">
        <v>0.45</v>
      </c>
      <c r="O150" s="234">
        <v>0.45</v>
      </c>
      <c r="P150" s="234">
        <v>0.45</v>
      </c>
      <c r="Q150" s="234">
        <v>0.45</v>
      </c>
      <c r="R150" s="234">
        <v>0.45</v>
      </c>
      <c r="S150" s="234">
        <v>0.45</v>
      </c>
      <c r="T150" s="234">
        <v>0.45</v>
      </c>
      <c r="U150" s="234">
        <v>0.45</v>
      </c>
      <c r="V150" s="234">
        <v>0.45</v>
      </c>
      <c r="W150" s="234">
        <v>0.45</v>
      </c>
      <c r="X150" s="234">
        <v>0.45</v>
      </c>
      <c r="Y150" s="234">
        <v>0.45</v>
      </c>
      <c r="Z150" s="234">
        <v>0.45</v>
      </c>
      <c r="AA150" s="234">
        <v>0.45</v>
      </c>
      <c r="AB150" s="234">
        <v>0.45</v>
      </c>
      <c r="AC150" s="234">
        <v>0.45</v>
      </c>
      <c r="AD150" s="234">
        <v>0.45</v>
      </c>
      <c r="AE150" s="234">
        <v>0.45</v>
      </c>
      <c r="AF150" s="234">
        <v>0.45</v>
      </c>
    </row>
    <row r="151" spans="1:32" x14ac:dyDescent="0.25">
      <c r="A151" s="236"/>
      <c r="B151" s="234">
        <v>1.55</v>
      </c>
      <c r="C151" s="234">
        <v>1.55</v>
      </c>
      <c r="D151" s="234">
        <v>1.55</v>
      </c>
      <c r="E151" s="234">
        <v>1.55</v>
      </c>
      <c r="F151" s="234">
        <v>1.55</v>
      </c>
      <c r="G151" s="234">
        <v>1.55</v>
      </c>
      <c r="H151" s="234">
        <v>1.55</v>
      </c>
      <c r="I151" s="234">
        <v>1.55</v>
      </c>
      <c r="J151" s="234">
        <v>1.55</v>
      </c>
      <c r="K151" s="234">
        <v>1.55</v>
      </c>
      <c r="L151" s="234">
        <v>1.55</v>
      </c>
      <c r="M151" s="234">
        <v>1.55</v>
      </c>
      <c r="N151" s="234">
        <v>1.55</v>
      </c>
      <c r="O151" s="234">
        <v>1.55</v>
      </c>
      <c r="P151" s="234">
        <v>1.55</v>
      </c>
      <c r="Q151" s="234">
        <v>1.55</v>
      </c>
      <c r="R151" s="234">
        <v>1.55</v>
      </c>
      <c r="S151" s="234">
        <v>1.55</v>
      </c>
      <c r="T151" s="234">
        <v>1.55</v>
      </c>
      <c r="U151" s="234">
        <v>1.55</v>
      </c>
      <c r="V151" s="234">
        <v>1.55</v>
      </c>
      <c r="W151" s="234">
        <v>1.55</v>
      </c>
      <c r="X151" s="234">
        <v>1.55</v>
      </c>
      <c r="Y151" s="234">
        <v>1.55</v>
      </c>
      <c r="Z151" s="234">
        <v>1.55</v>
      </c>
      <c r="AA151" s="234">
        <v>1.55</v>
      </c>
      <c r="AB151" s="234">
        <v>1.55</v>
      </c>
      <c r="AC151" s="234">
        <v>1.55</v>
      </c>
      <c r="AD151" s="234">
        <v>1.55</v>
      </c>
      <c r="AE151" s="234">
        <v>1.55</v>
      </c>
      <c r="AF151" s="234">
        <v>1.55</v>
      </c>
    </row>
    <row r="152" spans="1:32" x14ac:dyDescent="0.25">
      <c r="A152" s="236" t="s">
        <v>428</v>
      </c>
      <c r="B152" s="234" t="e">
        <f>B129</f>
        <v>#DIV/0!</v>
      </c>
      <c r="C152" s="234" t="e">
        <f>C129</f>
        <v>#DIV/0!</v>
      </c>
      <c r="D152" s="234" t="e">
        <f t="shared" ref="D152:AF152" si="53">D129</f>
        <v>#DIV/0!</v>
      </c>
      <c r="E152" s="234" t="e">
        <f t="shared" si="53"/>
        <v>#DIV/0!</v>
      </c>
      <c r="F152" s="234" t="e">
        <f t="shared" si="53"/>
        <v>#DIV/0!</v>
      </c>
      <c r="G152" s="234" t="e">
        <f t="shared" si="53"/>
        <v>#DIV/0!</v>
      </c>
      <c r="H152" s="234" t="e">
        <f t="shared" si="53"/>
        <v>#DIV/0!</v>
      </c>
      <c r="I152" s="234" t="e">
        <f t="shared" si="53"/>
        <v>#DIV/0!</v>
      </c>
      <c r="J152" s="234" t="e">
        <f t="shared" si="53"/>
        <v>#DIV/0!</v>
      </c>
      <c r="K152" s="234" t="e">
        <f t="shared" si="53"/>
        <v>#DIV/0!</v>
      </c>
      <c r="L152" s="234" t="e">
        <f t="shared" si="53"/>
        <v>#DIV/0!</v>
      </c>
      <c r="M152" s="234" t="e">
        <f t="shared" si="53"/>
        <v>#DIV/0!</v>
      </c>
      <c r="N152" s="234" t="e">
        <f t="shared" si="53"/>
        <v>#DIV/0!</v>
      </c>
      <c r="O152" s="234" t="e">
        <f t="shared" si="53"/>
        <v>#DIV/0!</v>
      </c>
      <c r="P152" s="234" t="e">
        <f t="shared" si="53"/>
        <v>#DIV/0!</v>
      </c>
      <c r="Q152" s="234" t="e">
        <f t="shared" si="53"/>
        <v>#DIV/0!</v>
      </c>
      <c r="R152" s="234" t="e">
        <f t="shared" si="53"/>
        <v>#DIV/0!</v>
      </c>
      <c r="S152" s="234" t="e">
        <f t="shared" si="53"/>
        <v>#DIV/0!</v>
      </c>
      <c r="T152" s="234" t="e">
        <f t="shared" si="53"/>
        <v>#DIV/0!</v>
      </c>
      <c r="U152" s="234" t="e">
        <f t="shared" si="53"/>
        <v>#DIV/0!</v>
      </c>
      <c r="V152" s="234" t="e">
        <f t="shared" si="53"/>
        <v>#DIV/0!</v>
      </c>
      <c r="W152" s="234" t="e">
        <f t="shared" si="53"/>
        <v>#DIV/0!</v>
      </c>
      <c r="X152" s="234" t="e">
        <f t="shared" si="53"/>
        <v>#DIV/0!</v>
      </c>
      <c r="Y152" s="234" t="e">
        <f t="shared" si="53"/>
        <v>#DIV/0!</v>
      </c>
      <c r="Z152" s="234" t="e">
        <f t="shared" si="53"/>
        <v>#DIV/0!</v>
      </c>
      <c r="AA152" s="234" t="e">
        <f t="shared" si="53"/>
        <v>#DIV/0!</v>
      </c>
      <c r="AB152" s="234" t="e">
        <f t="shared" si="53"/>
        <v>#DIV/0!</v>
      </c>
      <c r="AC152" s="234" t="e">
        <f t="shared" si="53"/>
        <v>#DIV/0!</v>
      </c>
      <c r="AD152" s="234" t="e">
        <f t="shared" si="53"/>
        <v>#DIV/0!</v>
      </c>
      <c r="AE152" s="234" t="e">
        <f t="shared" si="53"/>
        <v>#DIV/0!</v>
      </c>
      <c r="AF152" s="234" t="e">
        <f t="shared" si="53"/>
        <v>#DIV/0!</v>
      </c>
    </row>
    <row r="153" spans="1:32" x14ac:dyDescent="0.25">
      <c r="A153" s="236" t="s">
        <v>429</v>
      </c>
      <c r="B153" s="240" t="e">
        <f>CONCATENATE(IF(B126&lt;B129,"-","+")," ",IF(B126&lt;B129,TEXT(B129-B126,"0%"),TEXT(B126-B129,"0%")))</f>
        <v>#DIV/0!</v>
      </c>
      <c r="C153" s="240" t="e">
        <f>CONCATENATE(IF(C126&lt;C129,"-","+")," ",IF(C126&lt;C129,TEXT(C129-C126,"0%"),TEXT(C126-C129,"0%")))</f>
        <v>#DIV/0!</v>
      </c>
      <c r="D153" s="240" t="e">
        <f t="shared" ref="D153:AF153" si="54">CONCATENATE(IF(D126&lt;D129,"-","+")," ",IF(D126&lt;D129,TEXT(D129-D126,"0%"),TEXT(D126-D129,"0%")))</f>
        <v>#DIV/0!</v>
      </c>
      <c r="E153" s="240" t="e">
        <f t="shared" si="54"/>
        <v>#DIV/0!</v>
      </c>
      <c r="F153" s="240" t="e">
        <f t="shared" si="54"/>
        <v>#DIV/0!</v>
      </c>
      <c r="G153" s="240" t="e">
        <f t="shared" si="54"/>
        <v>#DIV/0!</v>
      </c>
      <c r="H153" s="240" t="e">
        <f t="shared" si="54"/>
        <v>#DIV/0!</v>
      </c>
      <c r="I153" s="240" t="e">
        <f t="shared" si="54"/>
        <v>#DIV/0!</v>
      </c>
      <c r="J153" s="240" t="e">
        <f t="shared" si="54"/>
        <v>#DIV/0!</v>
      </c>
      <c r="K153" s="240" t="e">
        <f t="shared" si="54"/>
        <v>#DIV/0!</v>
      </c>
      <c r="L153" s="240" t="e">
        <f t="shared" si="54"/>
        <v>#DIV/0!</v>
      </c>
      <c r="M153" s="240" t="e">
        <f t="shared" si="54"/>
        <v>#DIV/0!</v>
      </c>
      <c r="N153" s="240" t="e">
        <f t="shared" si="54"/>
        <v>#DIV/0!</v>
      </c>
      <c r="O153" s="240" t="e">
        <f t="shared" si="54"/>
        <v>#DIV/0!</v>
      </c>
      <c r="P153" s="240" t="e">
        <f t="shared" si="54"/>
        <v>#DIV/0!</v>
      </c>
      <c r="Q153" s="240" t="e">
        <f t="shared" si="54"/>
        <v>#DIV/0!</v>
      </c>
      <c r="R153" s="240" t="e">
        <f t="shared" si="54"/>
        <v>#DIV/0!</v>
      </c>
      <c r="S153" s="240" t="e">
        <f t="shared" si="54"/>
        <v>#DIV/0!</v>
      </c>
      <c r="T153" s="240" t="e">
        <f t="shared" si="54"/>
        <v>#DIV/0!</v>
      </c>
      <c r="U153" s="240" t="e">
        <f t="shared" si="54"/>
        <v>#DIV/0!</v>
      </c>
      <c r="V153" s="240" t="e">
        <f t="shared" si="54"/>
        <v>#DIV/0!</v>
      </c>
      <c r="W153" s="240" t="e">
        <f t="shared" si="54"/>
        <v>#DIV/0!</v>
      </c>
      <c r="X153" s="240" t="e">
        <f t="shared" si="54"/>
        <v>#DIV/0!</v>
      </c>
      <c r="Y153" s="240" t="e">
        <f t="shared" si="54"/>
        <v>#DIV/0!</v>
      </c>
      <c r="Z153" s="240" t="e">
        <f t="shared" si="54"/>
        <v>#DIV/0!</v>
      </c>
      <c r="AA153" s="240" t="e">
        <f t="shared" si="54"/>
        <v>#DIV/0!</v>
      </c>
      <c r="AB153" s="240" t="e">
        <f t="shared" si="54"/>
        <v>#DIV/0!</v>
      </c>
      <c r="AC153" s="240" t="e">
        <f t="shared" si="54"/>
        <v>#DIV/0!</v>
      </c>
      <c r="AD153" s="240" t="e">
        <f t="shared" si="54"/>
        <v>#DIV/0!</v>
      </c>
      <c r="AE153" s="240" t="e">
        <f t="shared" si="54"/>
        <v>#DIV/0!</v>
      </c>
      <c r="AF153" s="240" t="e">
        <f t="shared" si="54"/>
        <v>#DIV/0!</v>
      </c>
    </row>
    <row r="154" spans="1:32" x14ac:dyDescent="0.25">
      <c r="A154" s="238" t="s">
        <v>430</v>
      </c>
      <c r="B154" s="242"/>
      <c r="C154" s="242" t="e">
        <f>CONCATENATE(RANK(C126,$C$126:$AF$126,0)," ","/"," ",'1 | Grundeinstellungen'!$G$5)</f>
        <v>#VALUE!</v>
      </c>
      <c r="D154" s="242" t="e">
        <f>CONCATENATE(RANK(D126,$C$126:$AF$126,0)," ","/"," ",'1 | Grundeinstellungen'!$G$5)</f>
        <v>#VALUE!</v>
      </c>
      <c r="E154" s="242" t="e">
        <f>CONCATENATE(RANK(E126,$C$126:$AF$126,0)," ","/"," ",'1 | Grundeinstellungen'!$G$5)</f>
        <v>#VALUE!</v>
      </c>
      <c r="F154" s="242" t="e">
        <f>CONCATENATE(RANK(F126,$C$126:$AF$126,0)," ","/"," ",'1 | Grundeinstellungen'!$G$5)</f>
        <v>#VALUE!</v>
      </c>
      <c r="G154" s="242" t="e">
        <f>CONCATENATE(RANK(G126,$C$126:$AF$126,0)," ","/"," ",'1 | Grundeinstellungen'!$G$5)</f>
        <v>#VALUE!</v>
      </c>
      <c r="H154" s="242" t="e">
        <f>CONCATENATE(RANK(H126,$C$126:$AF$126,0)," ","/"," ",'1 | Grundeinstellungen'!$G$5)</f>
        <v>#VALUE!</v>
      </c>
      <c r="I154" s="242" t="e">
        <f>CONCATENATE(RANK(I126,$C$126:$AF$126,0)," ","/"," ",'1 | Grundeinstellungen'!$G$5)</f>
        <v>#VALUE!</v>
      </c>
      <c r="J154" s="242" t="e">
        <f>CONCATENATE(RANK(J126,$C$126:$AF$126,0)," ","/"," ",'1 | Grundeinstellungen'!$G$5)</f>
        <v>#VALUE!</v>
      </c>
      <c r="K154" s="242" t="e">
        <f>CONCATENATE(RANK(K126,$C$126:$AF$126,0)," ","/"," ",'1 | Grundeinstellungen'!$G$5)</f>
        <v>#VALUE!</v>
      </c>
      <c r="L154" s="242" t="e">
        <f>CONCATENATE(RANK(L126,$C$126:$AF$126,0)," ","/"," ",'1 | Grundeinstellungen'!$G$5)</f>
        <v>#VALUE!</v>
      </c>
      <c r="M154" s="242" t="e">
        <f>CONCATENATE(RANK(M126,$C$126:$AF$126,0)," ","/"," ",'1 | Grundeinstellungen'!$G$5)</f>
        <v>#VALUE!</v>
      </c>
      <c r="N154" s="242" t="e">
        <f>CONCATENATE(RANK(N126,$C$126:$AF$126,0)," ","/"," ",'1 | Grundeinstellungen'!$G$5)</f>
        <v>#VALUE!</v>
      </c>
      <c r="O154" s="242" t="e">
        <f>CONCATENATE(RANK(O126,$C$126:$AF$126,0)," ","/"," ",'1 | Grundeinstellungen'!$G$5)</f>
        <v>#VALUE!</v>
      </c>
      <c r="P154" s="242" t="e">
        <f>CONCATENATE(RANK(P126,$C$126:$AF$126,0)," ","/"," ",'1 | Grundeinstellungen'!$G$5)</f>
        <v>#VALUE!</v>
      </c>
      <c r="Q154" s="242" t="e">
        <f>CONCATENATE(RANK(Q126,$C$126:$AF$126,0)," ","/"," ",'1 | Grundeinstellungen'!$G$5)</f>
        <v>#VALUE!</v>
      </c>
      <c r="R154" s="242" t="e">
        <f>CONCATENATE(RANK(R126,$C$126:$AF$126,0)," ","/"," ",'1 | Grundeinstellungen'!$G$5)</f>
        <v>#VALUE!</v>
      </c>
      <c r="S154" s="242" t="e">
        <f>CONCATENATE(RANK(S126,$C$126:$AF$126,0)," ","/"," ",'1 | Grundeinstellungen'!$G$5)</f>
        <v>#VALUE!</v>
      </c>
      <c r="T154" s="242" t="e">
        <f>CONCATENATE(RANK(T126,$C$126:$AF$126,0)," ","/"," ",'1 | Grundeinstellungen'!$G$5)</f>
        <v>#VALUE!</v>
      </c>
      <c r="U154" s="242" t="e">
        <f>CONCATENATE(RANK(U126,$C$126:$AF$126,0)," ","/"," ",'1 | Grundeinstellungen'!$G$5)</f>
        <v>#VALUE!</v>
      </c>
      <c r="V154" s="242" t="e">
        <f>CONCATENATE(RANK(V126,$C$126:$AF$126,0)," ","/"," ",'1 | Grundeinstellungen'!$G$5)</f>
        <v>#VALUE!</v>
      </c>
      <c r="W154" s="242" t="e">
        <f>CONCATENATE(RANK(W126,$C$126:$AF$126,0)," ","/"," ",'1 | Grundeinstellungen'!$G$5)</f>
        <v>#VALUE!</v>
      </c>
      <c r="X154" s="242" t="e">
        <f>CONCATENATE(RANK(X126,$C$126:$AF$126,0)," ","/"," ",'1 | Grundeinstellungen'!$G$5)</f>
        <v>#VALUE!</v>
      </c>
      <c r="Y154" s="242" t="e">
        <f>CONCATENATE(RANK(Y126,$C$126:$AF$126,0)," ","/"," ",'1 | Grundeinstellungen'!$G$5)</f>
        <v>#VALUE!</v>
      </c>
      <c r="Z154" s="242" t="e">
        <f>CONCATENATE(RANK(Z126,$C$126:$AF$126,0)," ","/"," ",'1 | Grundeinstellungen'!$G$5)</f>
        <v>#VALUE!</v>
      </c>
      <c r="AA154" s="242" t="e">
        <f>CONCATENATE(RANK(AA126,$C$126:$AF$126,0)," ","/"," ",'1 | Grundeinstellungen'!$G$5)</f>
        <v>#VALUE!</v>
      </c>
      <c r="AB154" s="242" t="e">
        <f>CONCATENATE(RANK(AB126,$C$126:$AF$126,0)," ","/"," ",'1 | Grundeinstellungen'!$G$5)</f>
        <v>#VALUE!</v>
      </c>
      <c r="AC154" s="242" t="e">
        <f>CONCATENATE(RANK(AC126,$C$126:$AF$126,0)," ","/"," ",'1 | Grundeinstellungen'!$G$5)</f>
        <v>#VALUE!</v>
      </c>
      <c r="AD154" s="242" t="e">
        <f>CONCATENATE(RANK(AD126,$C$126:$AF$126,0)," ","/"," ",'1 | Grundeinstellungen'!$G$5)</f>
        <v>#VALUE!</v>
      </c>
      <c r="AE154" s="242" t="e">
        <f>CONCATENATE(RANK(AE126,$C$126:$AF$126,0)," ","/"," ",'1 | Grundeinstellungen'!$G$5)</f>
        <v>#VALUE!</v>
      </c>
      <c r="AF154" s="242" t="e">
        <f>CONCATENATE(RANK(AF126,$C$126:$AF$126,0)," ","/"," ",'1 | Grundeinstellungen'!$G$5)</f>
        <v>#VALUE!</v>
      </c>
    </row>
    <row r="156" spans="1:32" x14ac:dyDescent="0.25">
      <c r="A156" s="230" t="s">
        <v>496</v>
      </c>
      <c r="B156" s="243" t="str">
        <f>IF('5 | Bericht'!P7='2 | Kennwerte'!I5,'2 | Kennwerte'!I236,IF('5 | Bericht'!P7='2 | Kennwerte'!J5,'2 | Kennwerte'!J236,IF('5 | Bericht'!P7='2 | Kennwerte'!K5,'2 | Kennwerte'!K236,IF('5 | Bericht'!P7='2 | Kennwerte'!L5,'2 | Kennwerte'!L236,IF('5 | Bericht'!P7='2 | Kennwerte'!M5,'2 | Kennwerte'!M236,IF('5 | Bericht'!P7='2 | Kennwerte'!N5,'2 | Kennwerte'!N236,IF('5 | Bericht'!P7='2 | Kennwerte'!O5,'2 | Kennwerte'!O236,IF('5 | Bericht'!P7='2 | Kennwerte'!P5,'2 | Kennwerte'!P236,IF('5 | Bericht'!P7='2 | Kennwerte'!Q5,'2 | Kennwerte'!Q236,IF('5 | Bericht'!P7='2 | Kennwerte'!R5,'2 | Kennwerte'!R236,IF('5 | Bericht'!P7='2 | Kennwerte'!S5,'2 | Kennwerte'!S236,IF('5 | Bericht'!P7='2 | Kennwerte'!T5,'2 | Kennwerte'!T236,IF('5 | Bericht'!P7='2 | Kennwerte'!U5,'2 | Kennwerte'!U236,IF('5 | Bericht'!P7='2 | Kennwerte'!V5,'2 | Kennwerte'!V236,IF('5 | Bericht'!P7='2 | Kennwerte'!W5,'2 | Kennwerte'!W236,IF('5 | Bericht'!P7='2 | Kennwerte'!X5,'2 | Kennwerte'!X236,IF('5 | Bericht'!P7='2 | Kennwerte'!Y5,'2 | Kennwerte'!Y236,IF('5 | Bericht'!P7='2 | Kennwerte'!Z5,'2 | Kennwerte'!Z236,IF('5 | Bericht'!P7='2 | Kennwerte'!AA5,'2 | Kennwerte'!AA236,IF('5 | Bericht'!P7='2 | Kennwerte'!AB5,'2 | Kennwerte'!AB236,IF('5 | Bericht'!P7='2 | Kennwerte'!AC5,'2 | Kennwerte'!AC236,IF('5 | Bericht'!P7='2 | Kennwerte'!AD5,'2 | Kennwerte'!AD236,IF('5 | Bericht'!P7='2 | Kennwerte'!AE5,'2 | Kennwerte'!AE236,IF('5 | Bericht'!P7='2 | Kennwerte'!AF5,'2 | Kennwerte'!AF236,IF('5 | Bericht'!P7='2 | Kennwerte'!AG5,'2 | Kennwerte'!AG236,IF('5 | Bericht'!P7='2 | Kennwerte'!AH5,'2 | Kennwerte'!AH236,IF('5 | Bericht'!P7='2 | Kennwerte'!AI5,'2 | Kennwerte'!AI236,IF('5 | Bericht'!P7='2 | Kennwerte'!AJ5,'2 | Kennwerte'!AJ236,IF('5 | Bericht'!P7='2 | Kennwerte'!AK5,'2 | Kennwerte'!AK236,IF('5 | Bericht'!P7='2 | Kennwerte'!AL5,'2 | Kennwerte'!AL236))))))))))))))))))))))))))))))</f>
        <v>wird berechnet</v>
      </c>
      <c r="C156" s="243" t="str">
        <f>'2 | Kennwerte'!I236</f>
        <v>wird berechnet</v>
      </c>
      <c r="D156" s="243" t="str">
        <f>'2 | Kennwerte'!J236</f>
        <v>wird berechnet</v>
      </c>
      <c r="E156" s="243" t="str">
        <f>'2 | Kennwerte'!K236</f>
        <v>wird berechnet</v>
      </c>
      <c r="F156" s="243" t="str">
        <f>'2 | Kennwerte'!L236</f>
        <v>wird berechnet</v>
      </c>
      <c r="G156" s="243" t="str">
        <f>'2 | Kennwerte'!M236</f>
        <v>wird berechnet</v>
      </c>
      <c r="H156" s="243" t="str">
        <f>'2 | Kennwerte'!N236</f>
        <v>wird berechnet</v>
      </c>
      <c r="I156" s="243" t="str">
        <f>'2 | Kennwerte'!O236</f>
        <v>wird berechnet</v>
      </c>
      <c r="J156" s="243" t="str">
        <f>'2 | Kennwerte'!P236</f>
        <v>wird berechnet</v>
      </c>
      <c r="K156" s="243" t="str">
        <f>'2 | Kennwerte'!Q236</f>
        <v>wird berechnet</v>
      </c>
      <c r="L156" s="243" t="str">
        <f>'2 | Kennwerte'!R236</f>
        <v>wird berechnet</v>
      </c>
      <c r="M156" s="243" t="str">
        <f>'2 | Kennwerte'!S236</f>
        <v>wird berechnet</v>
      </c>
      <c r="N156" s="243" t="str">
        <f>'2 | Kennwerte'!T236</f>
        <v>wird berechnet</v>
      </c>
      <c r="O156" s="243" t="str">
        <f>'2 | Kennwerte'!U236</f>
        <v>wird berechnet</v>
      </c>
      <c r="P156" s="243" t="str">
        <f>'2 | Kennwerte'!V236</f>
        <v>wird berechnet</v>
      </c>
      <c r="Q156" s="243" t="str">
        <f>'2 | Kennwerte'!W236</f>
        <v>wird berechnet</v>
      </c>
      <c r="R156" s="243" t="str">
        <f>'2 | Kennwerte'!X236</f>
        <v>wird berechnet</v>
      </c>
      <c r="S156" s="243" t="str">
        <f>'2 | Kennwerte'!Y236</f>
        <v>wird berechnet</v>
      </c>
      <c r="T156" s="243" t="str">
        <f>'2 | Kennwerte'!Z236</f>
        <v>wird berechnet</v>
      </c>
      <c r="U156" s="243" t="str">
        <f>'2 | Kennwerte'!AA236</f>
        <v>wird berechnet</v>
      </c>
      <c r="V156" s="243" t="str">
        <f>'2 | Kennwerte'!AB236</f>
        <v>wird berechnet</v>
      </c>
      <c r="W156" s="243" t="str">
        <f>'2 | Kennwerte'!AC236</f>
        <v>wird berechnet</v>
      </c>
      <c r="X156" s="243" t="str">
        <f>'2 | Kennwerte'!AD236</f>
        <v>wird berechnet</v>
      </c>
      <c r="Y156" s="243" t="str">
        <f>'2 | Kennwerte'!AE236</f>
        <v>wird berechnet</v>
      </c>
      <c r="Z156" s="243" t="str">
        <f>'2 | Kennwerte'!AF236</f>
        <v>wird berechnet</v>
      </c>
      <c r="AA156" s="243" t="str">
        <f>'2 | Kennwerte'!AG236</f>
        <v>wird berechnet</v>
      </c>
      <c r="AB156" s="243" t="str">
        <f>'2 | Kennwerte'!AH236</f>
        <v>wird berechnet</v>
      </c>
      <c r="AC156" s="243" t="str">
        <f>'2 | Kennwerte'!AI236</f>
        <v>wird berechnet</v>
      </c>
      <c r="AD156" s="243" t="str">
        <f>'2 | Kennwerte'!AJ236</f>
        <v>wird berechnet</v>
      </c>
      <c r="AE156" s="243" t="str">
        <f>'2 | Kennwerte'!AK236</f>
        <v>wird berechnet</v>
      </c>
      <c r="AF156" s="243" t="str">
        <f>'2 | Kennwerte'!AL236</f>
        <v>wird berechnet</v>
      </c>
    </row>
    <row r="157" spans="1:32" x14ac:dyDescent="0.25">
      <c r="A157" s="236" t="s">
        <v>418</v>
      </c>
      <c r="B157" s="234">
        <f>'2 | Kennwerte'!$AM$236</f>
        <v>0</v>
      </c>
      <c r="C157" s="234">
        <f>'2 | Kennwerte'!$AM$236</f>
        <v>0</v>
      </c>
      <c r="D157" s="234">
        <f>'2 | Kennwerte'!$AM$236</f>
        <v>0</v>
      </c>
      <c r="E157" s="234">
        <f>'2 | Kennwerte'!$AM$236</f>
        <v>0</v>
      </c>
      <c r="F157" s="234">
        <f>'2 | Kennwerte'!$AM$236</f>
        <v>0</v>
      </c>
      <c r="G157" s="234">
        <f>'2 | Kennwerte'!$AM$236</f>
        <v>0</v>
      </c>
      <c r="H157" s="234">
        <f>'2 | Kennwerte'!$AM$236</f>
        <v>0</v>
      </c>
      <c r="I157" s="234">
        <f>'2 | Kennwerte'!$AM$236</f>
        <v>0</v>
      </c>
      <c r="J157" s="234">
        <f>'2 | Kennwerte'!$AM$236</f>
        <v>0</v>
      </c>
      <c r="K157" s="234">
        <f>'2 | Kennwerte'!$AM$236</f>
        <v>0</v>
      </c>
      <c r="L157" s="234">
        <f>'2 | Kennwerte'!$AM$236</f>
        <v>0</v>
      </c>
      <c r="M157" s="234">
        <f>'2 | Kennwerte'!$AM$236</f>
        <v>0</v>
      </c>
      <c r="N157" s="234">
        <f>'2 | Kennwerte'!$AM$236</f>
        <v>0</v>
      </c>
      <c r="O157" s="234">
        <f>'2 | Kennwerte'!$AM$236</f>
        <v>0</v>
      </c>
      <c r="P157" s="234">
        <f>'2 | Kennwerte'!$AM$236</f>
        <v>0</v>
      </c>
      <c r="Q157" s="234">
        <f>'2 | Kennwerte'!$AM$236</f>
        <v>0</v>
      </c>
      <c r="R157" s="234">
        <f>'2 | Kennwerte'!$AM$236</f>
        <v>0</v>
      </c>
      <c r="S157" s="234">
        <f>'2 | Kennwerte'!$AM$236</f>
        <v>0</v>
      </c>
      <c r="T157" s="234">
        <f>'2 | Kennwerte'!$AM$236</f>
        <v>0</v>
      </c>
      <c r="U157" s="234">
        <f>'2 | Kennwerte'!$AM$236</f>
        <v>0</v>
      </c>
      <c r="V157" s="234">
        <f>'2 | Kennwerte'!$AM$236</f>
        <v>0</v>
      </c>
      <c r="W157" s="234">
        <f>'2 | Kennwerte'!$AM$236</f>
        <v>0</v>
      </c>
      <c r="X157" s="234">
        <f>'2 | Kennwerte'!$AM$236</f>
        <v>0</v>
      </c>
      <c r="Y157" s="234">
        <f>'2 | Kennwerte'!$AM$236</f>
        <v>0</v>
      </c>
      <c r="Z157" s="234">
        <f>'2 | Kennwerte'!$AM$236</f>
        <v>0</v>
      </c>
      <c r="AA157" s="234">
        <f>'2 | Kennwerte'!$AM$236</f>
        <v>0</v>
      </c>
      <c r="AB157" s="234">
        <f>'2 | Kennwerte'!$AM$236</f>
        <v>0</v>
      </c>
      <c r="AC157" s="234">
        <f>'2 | Kennwerte'!$AM$236</f>
        <v>0</v>
      </c>
      <c r="AD157" s="234">
        <f>'2 | Kennwerte'!$AM$236</f>
        <v>0</v>
      </c>
      <c r="AE157" s="234">
        <f>'2 | Kennwerte'!$AM$236</f>
        <v>0</v>
      </c>
      <c r="AF157" s="234">
        <f>'2 | Kennwerte'!$AM$236</f>
        <v>0</v>
      </c>
    </row>
    <row r="158" spans="1:32" x14ac:dyDescent="0.25">
      <c r="A158" s="236" t="s">
        <v>419</v>
      </c>
      <c r="B158" s="234">
        <f>'2 | Kennwerte'!$AO$236</f>
        <v>0</v>
      </c>
      <c r="C158" s="234">
        <f>'2 | Kennwerte'!$AO$236</f>
        <v>0</v>
      </c>
      <c r="D158" s="234">
        <f>'2 | Kennwerte'!$AO$236</f>
        <v>0</v>
      </c>
      <c r="E158" s="234">
        <f>'2 | Kennwerte'!$AO$236</f>
        <v>0</v>
      </c>
      <c r="F158" s="234">
        <f>'2 | Kennwerte'!$AO$236</f>
        <v>0</v>
      </c>
      <c r="G158" s="234">
        <f>'2 | Kennwerte'!$AO$236</f>
        <v>0</v>
      </c>
      <c r="H158" s="234">
        <f>'2 | Kennwerte'!$AO$236</f>
        <v>0</v>
      </c>
      <c r="I158" s="234">
        <f>'2 | Kennwerte'!$AO$236</f>
        <v>0</v>
      </c>
      <c r="J158" s="234">
        <f>'2 | Kennwerte'!$AO$236</f>
        <v>0</v>
      </c>
      <c r="K158" s="234">
        <f>'2 | Kennwerte'!$AO$236</f>
        <v>0</v>
      </c>
      <c r="L158" s="234">
        <f>'2 | Kennwerte'!$AO$236</f>
        <v>0</v>
      </c>
      <c r="M158" s="234">
        <f>'2 | Kennwerte'!$AO$236</f>
        <v>0</v>
      </c>
      <c r="N158" s="234">
        <f>'2 | Kennwerte'!$AO$236</f>
        <v>0</v>
      </c>
      <c r="O158" s="234">
        <f>'2 | Kennwerte'!$AO$236</f>
        <v>0</v>
      </c>
      <c r="P158" s="234">
        <f>'2 | Kennwerte'!$AO$236</f>
        <v>0</v>
      </c>
      <c r="Q158" s="234">
        <f>'2 | Kennwerte'!$AO$236</f>
        <v>0</v>
      </c>
      <c r="R158" s="234">
        <f>'2 | Kennwerte'!$AO$236</f>
        <v>0</v>
      </c>
      <c r="S158" s="234">
        <f>'2 | Kennwerte'!$AO$236</f>
        <v>0</v>
      </c>
      <c r="T158" s="234">
        <f>'2 | Kennwerte'!$AO$236</f>
        <v>0</v>
      </c>
      <c r="U158" s="234">
        <f>'2 | Kennwerte'!$AO$236</f>
        <v>0</v>
      </c>
      <c r="V158" s="234">
        <f>'2 | Kennwerte'!$AO$236</f>
        <v>0</v>
      </c>
      <c r="W158" s="234">
        <f>'2 | Kennwerte'!$AO$236</f>
        <v>0</v>
      </c>
      <c r="X158" s="234">
        <f>'2 | Kennwerte'!$AO$236</f>
        <v>0</v>
      </c>
      <c r="Y158" s="234">
        <f>'2 | Kennwerte'!$AO$236</f>
        <v>0</v>
      </c>
      <c r="Z158" s="234">
        <f>'2 | Kennwerte'!$AO$236</f>
        <v>0</v>
      </c>
      <c r="AA158" s="234">
        <f>'2 | Kennwerte'!$AO$236</f>
        <v>0</v>
      </c>
      <c r="AB158" s="234">
        <f>'2 | Kennwerte'!$AO$236</f>
        <v>0</v>
      </c>
      <c r="AC158" s="234">
        <f>'2 | Kennwerte'!$AO$236</f>
        <v>0</v>
      </c>
      <c r="AD158" s="234">
        <f>'2 | Kennwerte'!$AO$236</f>
        <v>0</v>
      </c>
      <c r="AE158" s="234">
        <f>'2 | Kennwerte'!$AO$236</f>
        <v>0</v>
      </c>
      <c r="AF158" s="234">
        <f>'2 | Kennwerte'!$AO$236</f>
        <v>0</v>
      </c>
    </row>
    <row r="159" spans="1:32" x14ac:dyDescent="0.25">
      <c r="A159" s="236" t="s">
        <v>420</v>
      </c>
      <c r="B159" s="234" t="e">
        <f>'2 | Kennwerte'!$AN$236</f>
        <v>#DIV/0!</v>
      </c>
      <c r="C159" s="234" t="e">
        <f>'2 | Kennwerte'!$AN$236</f>
        <v>#DIV/0!</v>
      </c>
      <c r="D159" s="234" t="e">
        <f>'2 | Kennwerte'!$AN$236</f>
        <v>#DIV/0!</v>
      </c>
      <c r="E159" s="234" t="e">
        <f>'2 | Kennwerte'!$AN$236</f>
        <v>#DIV/0!</v>
      </c>
      <c r="F159" s="234" t="e">
        <f>'2 | Kennwerte'!$AN$236</f>
        <v>#DIV/0!</v>
      </c>
      <c r="G159" s="234" t="e">
        <f>'2 | Kennwerte'!$AN$236</f>
        <v>#DIV/0!</v>
      </c>
      <c r="H159" s="234" t="e">
        <f>'2 | Kennwerte'!$AN$236</f>
        <v>#DIV/0!</v>
      </c>
      <c r="I159" s="234" t="e">
        <f>'2 | Kennwerte'!$AN$236</f>
        <v>#DIV/0!</v>
      </c>
      <c r="J159" s="234" t="e">
        <f>'2 | Kennwerte'!$AN$236</f>
        <v>#DIV/0!</v>
      </c>
      <c r="K159" s="234" t="e">
        <f>'2 | Kennwerte'!$AN$236</f>
        <v>#DIV/0!</v>
      </c>
      <c r="L159" s="234" t="e">
        <f>'2 | Kennwerte'!$AN$236</f>
        <v>#DIV/0!</v>
      </c>
      <c r="M159" s="234" t="e">
        <f>'2 | Kennwerte'!$AN$236</f>
        <v>#DIV/0!</v>
      </c>
      <c r="N159" s="234" t="e">
        <f>'2 | Kennwerte'!$AN$236</f>
        <v>#DIV/0!</v>
      </c>
      <c r="O159" s="234" t="e">
        <f>'2 | Kennwerte'!$AN$236</f>
        <v>#DIV/0!</v>
      </c>
      <c r="P159" s="234" t="e">
        <f>'2 | Kennwerte'!$AN$236</f>
        <v>#DIV/0!</v>
      </c>
      <c r="Q159" s="234" t="e">
        <f>'2 | Kennwerte'!$AN$236</f>
        <v>#DIV/0!</v>
      </c>
      <c r="R159" s="234" t="e">
        <f>'2 | Kennwerte'!$AN$236</f>
        <v>#DIV/0!</v>
      </c>
      <c r="S159" s="234" t="e">
        <f>'2 | Kennwerte'!$AN$236</f>
        <v>#DIV/0!</v>
      </c>
      <c r="T159" s="234" t="e">
        <f>'2 | Kennwerte'!$AN$236</f>
        <v>#DIV/0!</v>
      </c>
      <c r="U159" s="234" t="e">
        <f>'2 | Kennwerte'!$AN$236</f>
        <v>#DIV/0!</v>
      </c>
      <c r="V159" s="234" t="e">
        <f>'2 | Kennwerte'!$AN$236</f>
        <v>#DIV/0!</v>
      </c>
      <c r="W159" s="234" t="e">
        <f>'2 | Kennwerte'!$AN$236</f>
        <v>#DIV/0!</v>
      </c>
      <c r="X159" s="234" t="e">
        <f>'2 | Kennwerte'!$AN$236</f>
        <v>#DIV/0!</v>
      </c>
      <c r="Y159" s="234" t="e">
        <f>'2 | Kennwerte'!$AN$236</f>
        <v>#DIV/0!</v>
      </c>
      <c r="Z159" s="234" t="e">
        <f>'2 | Kennwerte'!$AN$236</f>
        <v>#DIV/0!</v>
      </c>
      <c r="AA159" s="234" t="e">
        <f>'2 | Kennwerte'!$AN$236</f>
        <v>#DIV/0!</v>
      </c>
      <c r="AB159" s="234" t="e">
        <f>'2 | Kennwerte'!$AN$236</f>
        <v>#DIV/0!</v>
      </c>
      <c r="AC159" s="234" t="e">
        <f>'2 | Kennwerte'!$AN$236</f>
        <v>#DIV/0!</v>
      </c>
      <c r="AD159" s="234" t="e">
        <f>'2 | Kennwerte'!$AN$236</f>
        <v>#DIV/0!</v>
      </c>
      <c r="AE159" s="234" t="e">
        <f>'2 | Kennwerte'!$AN$236</f>
        <v>#DIV/0!</v>
      </c>
      <c r="AF159" s="234" t="e">
        <f>'2 | Kennwerte'!$AN$236</f>
        <v>#DIV/0!</v>
      </c>
    </row>
    <row r="160" spans="1:32" x14ac:dyDescent="0.25">
      <c r="A160" s="236" t="s">
        <v>421</v>
      </c>
      <c r="B160" s="234" t="e">
        <f>ROUND((B159-B157)/(B158-B157),2)</f>
        <v>#DIV/0!</v>
      </c>
      <c r="C160" s="234" t="e">
        <f>ROUND((C159-C157)/(C158-C157),2)</f>
        <v>#DIV/0!</v>
      </c>
      <c r="D160" s="234" t="e">
        <f t="shared" ref="D160:AF160" si="55">ROUND((D159-D157)/(D158-D157),2)</f>
        <v>#DIV/0!</v>
      </c>
      <c r="E160" s="234" t="e">
        <f t="shared" si="55"/>
        <v>#DIV/0!</v>
      </c>
      <c r="F160" s="234" t="e">
        <f t="shared" si="55"/>
        <v>#DIV/0!</v>
      </c>
      <c r="G160" s="234" t="e">
        <f t="shared" si="55"/>
        <v>#DIV/0!</v>
      </c>
      <c r="H160" s="234" t="e">
        <f t="shared" si="55"/>
        <v>#DIV/0!</v>
      </c>
      <c r="I160" s="234" t="e">
        <f t="shared" si="55"/>
        <v>#DIV/0!</v>
      </c>
      <c r="J160" s="234" t="e">
        <f t="shared" si="55"/>
        <v>#DIV/0!</v>
      </c>
      <c r="K160" s="234" t="e">
        <f t="shared" si="55"/>
        <v>#DIV/0!</v>
      </c>
      <c r="L160" s="234" t="e">
        <f t="shared" si="55"/>
        <v>#DIV/0!</v>
      </c>
      <c r="M160" s="234" t="e">
        <f t="shared" si="55"/>
        <v>#DIV/0!</v>
      </c>
      <c r="N160" s="234" t="e">
        <f t="shared" si="55"/>
        <v>#DIV/0!</v>
      </c>
      <c r="O160" s="234" t="e">
        <f t="shared" si="55"/>
        <v>#DIV/0!</v>
      </c>
      <c r="P160" s="234" t="e">
        <f t="shared" si="55"/>
        <v>#DIV/0!</v>
      </c>
      <c r="Q160" s="234" t="e">
        <f t="shared" si="55"/>
        <v>#DIV/0!</v>
      </c>
      <c r="R160" s="234" t="e">
        <f t="shared" si="55"/>
        <v>#DIV/0!</v>
      </c>
      <c r="S160" s="234" t="e">
        <f t="shared" si="55"/>
        <v>#DIV/0!</v>
      </c>
      <c r="T160" s="234" t="e">
        <f t="shared" si="55"/>
        <v>#DIV/0!</v>
      </c>
      <c r="U160" s="234" t="e">
        <f t="shared" si="55"/>
        <v>#DIV/0!</v>
      </c>
      <c r="V160" s="234" t="e">
        <f t="shared" si="55"/>
        <v>#DIV/0!</v>
      </c>
      <c r="W160" s="234" t="e">
        <f t="shared" si="55"/>
        <v>#DIV/0!</v>
      </c>
      <c r="X160" s="234" t="e">
        <f t="shared" si="55"/>
        <v>#DIV/0!</v>
      </c>
      <c r="Y160" s="234" t="e">
        <f t="shared" si="55"/>
        <v>#DIV/0!</v>
      </c>
      <c r="Z160" s="234" t="e">
        <f t="shared" si="55"/>
        <v>#DIV/0!</v>
      </c>
      <c r="AA160" s="234" t="e">
        <f t="shared" si="55"/>
        <v>#DIV/0!</v>
      </c>
      <c r="AB160" s="234" t="e">
        <f t="shared" si="55"/>
        <v>#DIV/0!</v>
      </c>
      <c r="AC160" s="234" t="e">
        <f t="shared" si="55"/>
        <v>#DIV/0!</v>
      </c>
      <c r="AD160" s="234" t="e">
        <f t="shared" si="55"/>
        <v>#DIV/0!</v>
      </c>
      <c r="AE160" s="234" t="e">
        <f t="shared" si="55"/>
        <v>#DIV/0!</v>
      </c>
      <c r="AF160" s="234" t="e">
        <f t="shared" si="55"/>
        <v>#DIV/0!</v>
      </c>
    </row>
    <row r="161" spans="1:32" x14ac:dyDescent="0.25">
      <c r="A161" s="236" t="s">
        <v>422</v>
      </c>
      <c r="B161" s="233" t="e">
        <f>ROUND((B156-B157)/(B158-B157),2)</f>
        <v>#VALUE!</v>
      </c>
      <c r="C161" s="233" t="e">
        <f>ROUND((C156-C157)/(C158-C157),2)</f>
        <v>#VALUE!</v>
      </c>
      <c r="D161" s="233" t="e">
        <f t="shared" ref="D161:AF161" si="56">ROUND((D156-D157)/(D158-D157),2)</f>
        <v>#VALUE!</v>
      </c>
      <c r="E161" s="233" t="e">
        <f t="shared" si="56"/>
        <v>#VALUE!</v>
      </c>
      <c r="F161" s="233" t="e">
        <f t="shared" si="56"/>
        <v>#VALUE!</v>
      </c>
      <c r="G161" s="233" t="e">
        <f t="shared" si="56"/>
        <v>#VALUE!</v>
      </c>
      <c r="H161" s="233" t="e">
        <f t="shared" si="56"/>
        <v>#VALUE!</v>
      </c>
      <c r="I161" s="233" t="e">
        <f t="shared" si="56"/>
        <v>#VALUE!</v>
      </c>
      <c r="J161" s="233" t="e">
        <f t="shared" si="56"/>
        <v>#VALUE!</v>
      </c>
      <c r="K161" s="233" t="e">
        <f t="shared" si="56"/>
        <v>#VALUE!</v>
      </c>
      <c r="L161" s="233" t="e">
        <f t="shared" si="56"/>
        <v>#VALUE!</v>
      </c>
      <c r="M161" s="233" t="e">
        <f t="shared" si="56"/>
        <v>#VALUE!</v>
      </c>
      <c r="N161" s="233" t="e">
        <f t="shared" si="56"/>
        <v>#VALUE!</v>
      </c>
      <c r="O161" s="233" t="e">
        <f t="shared" si="56"/>
        <v>#VALUE!</v>
      </c>
      <c r="P161" s="233" t="e">
        <f t="shared" si="56"/>
        <v>#VALUE!</v>
      </c>
      <c r="Q161" s="233" t="e">
        <f t="shared" si="56"/>
        <v>#VALUE!</v>
      </c>
      <c r="R161" s="233" t="e">
        <f t="shared" si="56"/>
        <v>#VALUE!</v>
      </c>
      <c r="S161" s="233" t="e">
        <f t="shared" si="56"/>
        <v>#VALUE!</v>
      </c>
      <c r="T161" s="233" t="e">
        <f t="shared" si="56"/>
        <v>#VALUE!</v>
      </c>
      <c r="U161" s="233" t="e">
        <f t="shared" si="56"/>
        <v>#VALUE!</v>
      </c>
      <c r="V161" s="233" t="e">
        <f t="shared" si="56"/>
        <v>#VALUE!</v>
      </c>
      <c r="W161" s="233" t="e">
        <f t="shared" si="56"/>
        <v>#VALUE!</v>
      </c>
      <c r="X161" s="233" t="e">
        <f t="shared" si="56"/>
        <v>#VALUE!</v>
      </c>
      <c r="Y161" s="233" t="e">
        <f t="shared" si="56"/>
        <v>#VALUE!</v>
      </c>
      <c r="Z161" s="233" t="e">
        <f t="shared" si="56"/>
        <v>#VALUE!</v>
      </c>
      <c r="AA161" s="233" t="e">
        <f t="shared" si="56"/>
        <v>#VALUE!</v>
      </c>
      <c r="AB161" s="233" t="e">
        <f t="shared" si="56"/>
        <v>#VALUE!</v>
      </c>
      <c r="AC161" s="233" t="e">
        <f t="shared" si="56"/>
        <v>#VALUE!</v>
      </c>
      <c r="AD161" s="233" t="e">
        <f t="shared" si="56"/>
        <v>#VALUE!</v>
      </c>
      <c r="AE161" s="233" t="e">
        <f t="shared" si="56"/>
        <v>#VALUE!</v>
      </c>
      <c r="AF161" s="233" t="e">
        <f t="shared" si="56"/>
        <v>#VALUE!</v>
      </c>
    </row>
    <row r="162" spans="1:32" x14ac:dyDescent="0.25">
      <c r="A162" s="236" t="s">
        <v>423</v>
      </c>
      <c r="B162" s="233">
        <v>0</v>
      </c>
      <c r="C162" s="233">
        <v>0</v>
      </c>
      <c r="D162" s="233">
        <v>0</v>
      </c>
      <c r="E162" s="233">
        <v>0</v>
      </c>
      <c r="F162" s="233">
        <v>0</v>
      </c>
      <c r="G162" s="233">
        <v>0</v>
      </c>
      <c r="H162" s="233">
        <v>0</v>
      </c>
      <c r="I162" s="233">
        <v>0</v>
      </c>
      <c r="J162" s="233">
        <v>0</v>
      </c>
      <c r="K162" s="233">
        <v>0</v>
      </c>
      <c r="L162" s="233">
        <v>0</v>
      </c>
      <c r="M162" s="233">
        <v>0</v>
      </c>
      <c r="N162" s="233">
        <v>0</v>
      </c>
      <c r="O162" s="233">
        <v>0</v>
      </c>
      <c r="P162" s="233">
        <v>0</v>
      </c>
      <c r="Q162" s="233">
        <v>0</v>
      </c>
      <c r="R162" s="233">
        <v>0</v>
      </c>
      <c r="S162" s="233">
        <v>0</v>
      </c>
      <c r="T162" s="233">
        <v>0</v>
      </c>
      <c r="U162" s="233">
        <v>0</v>
      </c>
      <c r="V162" s="233">
        <v>0</v>
      </c>
      <c r="W162" s="233">
        <v>0</v>
      </c>
      <c r="X162" s="233">
        <v>0</v>
      </c>
      <c r="Y162" s="233">
        <v>0</v>
      </c>
      <c r="Z162" s="233">
        <v>0</v>
      </c>
      <c r="AA162" s="233">
        <v>0</v>
      </c>
      <c r="AB162" s="233">
        <v>0</v>
      </c>
      <c r="AC162" s="233">
        <v>0</v>
      </c>
      <c r="AD162" s="233">
        <v>0</v>
      </c>
      <c r="AE162" s="233">
        <v>0</v>
      </c>
      <c r="AF162" s="233">
        <v>0</v>
      </c>
    </row>
    <row r="163" spans="1:32" x14ac:dyDescent="0.25">
      <c r="A163" s="236"/>
      <c r="B163" s="233" t="e">
        <f>B161</f>
        <v>#VALUE!</v>
      </c>
      <c r="C163" s="233" t="e">
        <f>C161</f>
        <v>#VALUE!</v>
      </c>
      <c r="D163" s="233" t="e">
        <f t="shared" ref="D163:AF163" si="57">D161</f>
        <v>#VALUE!</v>
      </c>
      <c r="E163" s="233" t="e">
        <f t="shared" si="57"/>
        <v>#VALUE!</v>
      </c>
      <c r="F163" s="233" t="e">
        <f t="shared" si="57"/>
        <v>#VALUE!</v>
      </c>
      <c r="G163" s="233" t="e">
        <f t="shared" si="57"/>
        <v>#VALUE!</v>
      </c>
      <c r="H163" s="233" t="e">
        <f t="shared" si="57"/>
        <v>#VALUE!</v>
      </c>
      <c r="I163" s="233" t="e">
        <f t="shared" si="57"/>
        <v>#VALUE!</v>
      </c>
      <c r="J163" s="233" t="e">
        <f t="shared" si="57"/>
        <v>#VALUE!</v>
      </c>
      <c r="K163" s="233" t="e">
        <f t="shared" si="57"/>
        <v>#VALUE!</v>
      </c>
      <c r="L163" s="233" t="e">
        <f t="shared" si="57"/>
        <v>#VALUE!</v>
      </c>
      <c r="M163" s="233" t="e">
        <f t="shared" si="57"/>
        <v>#VALUE!</v>
      </c>
      <c r="N163" s="233" t="e">
        <f t="shared" si="57"/>
        <v>#VALUE!</v>
      </c>
      <c r="O163" s="233" t="e">
        <f t="shared" si="57"/>
        <v>#VALUE!</v>
      </c>
      <c r="P163" s="233" t="e">
        <f t="shared" si="57"/>
        <v>#VALUE!</v>
      </c>
      <c r="Q163" s="233" t="e">
        <f t="shared" si="57"/>
        <v>#VALUE!</v>
      </c>
      <c r="R163" s="233" t="e">
        <f t="shared" si="57"/>
        <v>#VALUE!</v>
      </c>
      <c r="S163" s="233" t="e">
        <f t="shared" si="57"/>
        <v>#VALUE!</v>
      </c>
      <c r="T163" s="233" t="e">
        <f t="shared" si="57"/>
        <v>#VALUE!</v>
      </c>
      <c r="U163" s="233" t="e">
        <f t="shared" si="57"/>
        <v>#VALUE!</v>
      </c>
      <c r="V163" s="233" t="e">
        <f t="shared" si="57"/>
        <v>#VALUE!</v>
      </c>
      <c r="W163" s="233" t="e">
        <f t="shared" si="57"/>
        <v>#VALUE!</v>
      </c>
      <c r="X163" s="233" t="e">
        <f t="shared" si="57"/>
        <v>#VALUE!</v>
      </c>
      <c r="Y163" s="233" t="e">
        <f t="shared" si="57"/>
        <v>#VALUE!</v>
      </c>
      <c r="Z163" s="233" t="e">
        <f t="shared" si="57"/>
        <v>#VALUE!</v>
      </c>
      <c r="AA163" s="233" t="e">
        <f t="shared" si="57"/>
        <v>#VALUE!</v>
      </c>
      <c r="AB163" s="233" t="e">
        <f t="shared" si="57"/>
        <v>#VALUE!</v>
      </c>
      <c r="AC163" s="233" t="e">
        <f t="shared" si="57"/>
        <v>#VALUE!</v>
      </c>
      <c r="AD163" s="233" t="e">
        <f t="shared" si="57"/>
        <v>#VALUE!</v>
      </c>
      <c r="AE163" s="233" t="e">
        <f t="shared" si="57"/>
        <v>#VALUE!</v>
      </c>
      <c r="AF163" s="233" t="e">
        <f t="shared" si="57"/>
        <v>#VALUE!</v>
      </c>
    </row>
    <row r="164" spans="1:32" x14ac:dyDescent="0.25">
      <c r="A164" s="241" t="s">
        <v>423</v>
      </c>
      <c r="B164" s="236">
        <v>1</v>
      </c>
      <c r="C164" s="236">
        <v>1</v>
      </c>
      <c r="D164" s="236">
        <v>1</v>
      </c>
      <c r="E164" s="236">
        <v>1</v>
      </c>
      <c r="F164" s="236">
        <v>1</v>
      </c>
      <c r="G164" s="236">
        <v>1</v>
      </c>
      <c r="H164" s="236">
        <v>1</v>
      </c>
      <c r="I164" s="236">
        <v>1</v>
      </c>
      <c r="J164" s="236">
        <v>1</v>
      </c>
      <c r="K164" s="236">
        <v>1</v>
      </c>
      <c r="L164" s="236">
        <v>1</v>
      </c>
      <c r="M164" s="236">
        <v>1</v>
      </c>
      <c r="N164" s="236">
        <v>1</v>
      </c>
      <c r="O164" s="236">
        <v>1</v>
      </c>
      <c r="P164" s="236">
        <v>1</v>
      </c>
      <c r="Q164" s="236">
        <v>1</v>
      </c>
      <c r="R164" s="236">
        <v>1</v>
      </c>
      <c r="S164" s="236">
        <v>1</v>
      </c>
      <c r="T164" s="236">
        <v>1</v>
      </c>
      <c r="U164" s="236">
        <v>1</v>
      </c>
      <c r="V164" s="236">
        <v>1</v>
      </c>
      <c r="W164" s="236">
        <v>1</v>
      </c>
      <c r="X164" s="236">
        <v>1</v>
      </c>
      <c r="Y164" s="236">
        <v>1</v>
      </c>
      <c r="Z164" s="236">
        <v>1</v>
      </c>
      <c r="AA164" s="236">
        <v>1</v>
      </c>
      <c r="AB164" s="236">
        <v>1</v>
      </c>
      <c r="AC164" s="236">
        <v>1</v>
      </c>
      <c r="AD164" s="236">
        <v>1</v>
      </c>
      <c r="AE164" s="236">
        <v>1</v>
      </c>
      <c r="AF164" s="236">
        <v>1</v>
      </c>
    </row>
    <row r="165" spans="1:32" x14ac:dyDescent="0.25">
      <c r="A165" s="236"/>
      <c r="B165" s="236">
        <v>1</v>
      </c>
      <c r="C165" s="236">
        <v>1</v>
      </c>
      <c r="D165" s="236">
        <v>1</v>
      </c>
      <c r="E165" s="236">
        <v>1</v>
      </c>
      <c r="F165" s="236">
        <v>1</v>
      </c>
      <c r="G165" s="236">
        <v>1</v>
      </c>
      <c r="H165" s="236">
        <v>1</v>
      </c>
      <c r="I165" s="236">
        <v>1</v>
      </c>
      <c r="J165" s="236">
        <v>1</v>
      </c>
      <c r="K165" s="236">
        <v>1</v>
      </c>
      <c r="L165" s="236">
        <v>1</v>
      </c>
      <c r="M165" s="236">
        <v>1</v>
      </c>
      <c r="N165" s="236">
        <v>1</v>
      </c>
      <c r="O165" s="236">
        <v>1</v>
      </c>
      <c r="P165" s="236">
        <v>1</v>
      </c>
      <c r="Q165" s="236">
        <v>1</v>
      </c>
      <c r="R165" s="236">
        <v>1</v>
      </c>
      <c r="S165" s="236">
        <v>1</v>
      </c>
      <c r="T165" s="236">
        <v>1</v>
      </c>
      <c r="U165" s="236">
        <v>1</v>
      </c>
      <c r="V165" s="236">
        <v>1</v>
      </c>
      <c r="W165" s="236">
        <v>1</v>
      </c>
      <c r="X165" s="236">
        <v>1</v>
      </c>
      <c r="Y165" s="236">
        <v>1</v>
      </c>
      <c r="Z165" s="236">
        <v>1</v>
      </c>
      <c r="AA165" s="236">
        <v>1</v>
      </c>
      <c r="AB165" s="236">
        <v>1</v>
      </c>
      <c r="AC165" s="236">
        <v>1</v>
      </c>
      <c r="AD165" s="236">
        <v>1</v>
      </c>
      <c r="AE165" s="236">
        <v>1</v>
      </c>
      <c r="AF165" s="236">
        <v>1</v>
      </c>
    </row>
    <row r="166" spans="1:32" x14ac:dyDescent="0.25">
      <c r="A166" s="236" t="s">
        <v>424</v>
      </c>
      <c r="B166" s="233" t="e">
        <f>B163</f>
        <v>#VALUE!</v>
      </c>
      <c r="C166" s="233" t="e">
        <f t="shared" ref="C166:AF166" si="58">C163</f>
        <v>#VALUE!</v>
      </c>
      <c r="D166" s="233" t="e">
        <f t="shared" si="58"/>
        <v>#VALUE!</v>
      </c>
      <c r="E166" s="233" t="e">
        <f t="shared" si="58"/>
        <v>#VALUE!</v>
      </c>
      <c r="F166" s="233" t="e">
        <f t="shared" si="58"/>
        <v>#VALUE!</v>
      </c>
      <c r="G166" s="236" t="e">
        <f t="shared" si="58"/>
        <v>#VALUE!</v>
      </c>
      <c r="H166" s="236" t="e">
        <f t="shared" si="58"/>
        <v>#VALUE!</v>
      </c>
      <c r="I166" s="236" t="e">
        <f t="shared" si="58"/>
        <v>#VALUE!</v>
      </c>
      <c r="J166" s="236" t="e">
        <f t="shared" si="58"/>
        <v>#VALUE!</v>
      </c>
      <c r="K166" s="236" t="e">
        <f t="shared" si="58"/>
        <v>#VALUE!</v>
      </c>
      <c r="L166" s="236" t="e">
        <f t="shared" si="58"/>
        <v>#VALUE!</v>
      </c>
      <c r="M166" s="236" t="e">
        <f t="shared" si="58"/>
        <v>#VALUE!</v>
      </c>
      <c r="N166" s="236" t="e">
        <f t="shared" si="58"/>
        <v>#VALUE!</v>
      </c>
      <c r="O166" s="236" t="e">
        <f t="shared" si="58"/>
        <v>#VALUE!</v>
      </c>
      <c r="P166" s="236" t="e">
        <f t="shared" si="58"/>
        <v>#VALUE!</v>
      </c>
      <c r="Q166" s="236" t="e">
        <f t="shared" si="58"/>
        <v>#VALUE!</v>
      </c>
      <c r="R166" s="236" t="e">
        <f t="shared" si="58"/>
        <v>#VALUE!</v>
      </c>
      <c r="S166" s="236" t="e">
        <f t="shared" si="58"/>
        <v>#VALUE!</v>
      </c>
      <c r="T166" s="236" t="e">
        <f t="shared" si="58"/>
        <v>#VALUE!</v>
      </c>
      <c r="U166" s="236" t="e">
        <f t="shared" si="58"/>
        <v>#VALUE!</v>
      </c>
      <c r="V166" s="236" t="e">
        <f t="shared" si="58"/>
        <v>#VALUE!</v>
      </c>
      <c r="W166" s="236" t="e">
        <f t="shared" si="58"/>
        <v>#VALUE!</v>
      </c>
      <c r="X166" s="236" t="e">
        <f t="shared" si="58"/>
        <v>#VALUE!</v>
      </c>
      <c r="Y166" s="236" t="e">
        <f t="shared" si="58"/>
        <v>#VALUE!</v>
      </c>
      <c r="Z166" s="236" t="e">
        <f t="shared" si="58"/>
        <v>#VALUE!</v>
      </c>
      <c r="AA166" s="236" t="e">
        <f t="shared" si="58"/>
        <v>#VALUE!</v>
      </c>
      <c r="AB166" s="236" t="e">
        <f t="shared" si="58"/>
        <v>#VALUE!</v>
      </c>
      <c r="AC166" s="236" t="e">
        <f t="shared" si="58"/>
        <v>#VALUE!</v>
      </c>
      <c r="AD166" s="236" t="e">
        <f t="shared" si="58"/>
        <v>#VALUE!</v>
      </c>
      <c r="AE166" s="236" t="e">
        <f t="shared" si="58"/>
        <v>#VALUE!</v>
      </c>
      <c r="AF166" s="236" t="e">
        <f t="shared" si="58"/>
        <v>#VALUE!</v>
      </c>
    </row>
    <row r="167" spans="1:32" x14ac:dyDescent="0.25">
      <c r="A167" s="236"/>
      <c r="B167" s="233">
        <v>1</v>
      </c>
      <c r="C167" s="233">
        <v>1</v>
      </c>
      <c r="D167" s="233">
        <v>1</v>
      </c>
      <c r="E167" s="233">
        <v>1</v>
      </c>
      <c r="F167" s="233">
        <v>1</v>
      </c>
      <c r="G167" s="233">
        <v>1</v>
      </c>
      <c r="H167" s="233">
        <v>1</v>
      </c>
      <c r="I167" s="233">
        <v>1</v>
      </c>
      <c r="J167" s="233">
        <v>1</v>
      </c>
      <c r="K167" s="233">
        <v>1</v>
      </c>
      <c r="L167" s="233">
        <v>1</v>
      </c>
      <c r="M167" s="233">
        <v>1</v>
      </c>
      <c r="N167" s="233">
        <v>1</v>
      </c>
      <c r="O167" s="233">
        <v>1</v>
      </c>
      <c r="P167" s="233">
        <v>1</v>
      </c>
      <c r="Q167" s="233">
        <v>1</v>
      </c>
      <c r="R167" s="233">
        <v>1</v>
      </c>
      <c r="S167" s="233">
        <v>1</v>
      </c>
      <c r="T167" s="233">
        <v>1</v>
      </c>
      <c r="U167" s="233">
        <v>1</v>
      </c>
      <c r="V167" s="233">
        <v>1</v>
      </c>
      <c r="W167" s="233">
        <v>1</v>
      </c>
      <c r="X167" s="233">
        <v>1</v>
      </c>
      <c r="Y167" s="233">
        <v>1</v>
      </c>
      <c r="Z167" s="233">
        <v>1</v>
      </c>
      <c r="AA167" s="233">
        <v>1</v>
      </c>
      <c r="AB167" s="233">
        <v>1</v>
      </c>
      <c r="AC167" s="233">
        <v>1</v>
      </c>
      <c r="AD167" s="233">
        <v>1</v>
      </c>
      <c r="AE167" s="233">
        <v>1</v>
      </c>
      <c r="AF167" s="233">
        <v>1</v>
      </c>
    </row>
    <row r="168" spans="1:32" x14ac:dyDescent="0.25">
      <c r="A168" s="241" t="s">
        <v>424</v>
      </c>
      <c r="B168" s="236">
        <v>1</v>
      </c>
      <c r="C168" s="236">
        <v>1</v>
      </c>
      <c r="D168" s="236">
        <v>1</v>
      </c>
      <c r="E168" s="236">
        <v>1</v>
      </c>
      <c r="F168" s="236">
        <v>1</v>
      </c>
      <c r="G168" s="236">
        <v>1</v>
      </c>
      <c r="H168" s="236">
        <v>1</v>
      </c>
      <c r="I168" s="236">
        <v>1</v>
      </c>
      <c r="J168" s="236">
        <v>1</v>
      </c>
      <c r="K168" s="236">
        <v>1</v>
      </c>
      <c r="L168" s="236">
        <v>1</v>
      </c>
      <c r="M168" s="236">
        <v>1</v>
      </c>
      <c r="N168" s="236">
        <v>1</v>
      </c>
      <c r="O168" s="236">
        <v>1</v>
      </c>
      <c r="P168" s="236">
        <v>1</v>
      </c>
      <c r="Q168" s="236">
        <v>1</v>
      </c>
      <c r="R168" s="236">
        <v>1</v>
      </c>
      <c r="S168" s="236">
        <v>1</v>
      </c>
      <c r="T168" s="236">
        <v>1</v>
      </c>
      <c r="U168" s="236">
        <v>1</v>
      </c>
      <c r="V168" s="236">
        <v>1</v>
      </c>
      <c r="W168" s="236">
        <v>1</v>
      </c>
      <c r="X168" s="236">
        <v>1</v>
      </c>
      <c r="Y168" s="236">
        <v>1</v>
      </c>
      <c r="Z168" s="236">
        <v>1</v>
      </c>
      <c r="AA168" s="236">
        <v>1</v>
      </c>
      <c r="AB168" s="236">
        <v>1</v>
      </c>
      <c r="AC168" s="236">
        <v>1</v>
      </c>
      <c r="AD168" s="236">
        <v>1</v>
      </c>
      <c r="AE168" s="236">
        <v>1</v>
      </c>
      <c r="AF168" s="236">
        <v>1</v>
      </c>
    </row>
    <row r="169" spans="1:32" x14ac:dyDescent="0.25">
      <c r="A169" s="236"/>
      <c r="B169" s="236">
        <v>1</v>
      </c>
      <c r="C169" s="236">
        <v>1</v>
      </c>
      <c r="D169" s="236">
        <v>1</v>
      </c>
      <c r="E169" s="236">
        <v>1</v>
      </c>
      <c r="F169" s="236">
        <v>1</v>
      </c>
      <c r="G169" s="236">
        <v>1</v>
      </c>
      <c r="H169" s="236">
        <v>1</v>
      </c>
      <c r="I169" s="236">
        <v>1</v>
      </c>
      <c r="J169" s="236">
        <v>1</v>
      </c>
      <c r="K169" s="236">
        <v>1</v>
      </c>
      <c r="L169" s="236">
        <v>1</v>
      </c>
      <c r="M169" s="236">
        <v>1</v>
      </c>
      <c r="N169" s="236">
        <v>1</v>
      </c>
      <c r="O169" s="236">
        <v>1</v>
      </c>
      <c r="P169" s="236">
        <v>1</v>
      </c>
      <c r="Q169" s="236">
        <v>1</v>
      </c>
      <c r="R169" s="236">
        <v>1</v>
      </c>
      <c r="S169" s="236">
        <v>1</v>
      </c>
      <c r="T169" s="236">
        <v>1</v>
      </c>
      <c r="U169" s="236">
        <v>1</v>
      </c>
      <c r="V169" s="236">
        <v>1</v>
      </c>
      <c r="W169" s="236">
        <v>1</v>
      </c>
      <c r="X169" s="236">
        <v>1</v>
      </c>
      <c r="Y169" s="236">
        <v>1</v>
      </c>
      <c r="Z169" s="236">
        <v>1</v>
      </c>
      <c r="AA169" s="236">
        <v>1</v>
      </c>
      <c r="AB169" s="236">
        <v>1</v>
      </c>
      <c r="AC169" s="236">
        <v>1</v>
      </c>
      <c r="AD169" s="236">
        <v>1</v>
      </c>
      <c r="AE169" s="236">
        <v>1</v>
      </c>
      <c r="AF169" s="236">
        <v>1</v>
      </c>
    </row>
    <row r="170" spans="1:32" x14ac:dyDescent="0.25">
      <c r="A170" s="236" t="s">
        <v>425</v>
      </c>
      <c r="B170" s="233" t="e">
        <f>B160</f>
        <v>#DIV/0!</v>
      </c>
      <c r="C170" s="233" t="e">
        <f>C160</f>
        <v>#DIV/0!</v>
      </c>
      <c r="D170" s="233" t="e">
        <f t="shared" ref="D170:AF170" si="59">D160</f>
        <v>#DIV/0!</v>
      </c>
      <c r="E170" s="233" t="e">
        <f t="shared" si="59"/>
        <v>#DIV/0!</v>
      </c>
      <c r="F170" s="233" t="e">
        <f t="shared" si="59"/>
        <v>#DIV/0!</v>
      </c>
      <c r="G170" s="233" t="e">
        <f t="shared" si="59"/>
        <v>#DIV/0!</v>
      </c>
      <c r="H170" s="233" t="e">
        <f t="shared" si="59"/>
        <v>#DIV/0!</v>
      </c>
      <c r="I170" s="233" t="e">
        <f t="shared" si="59"/>
        <v>#DIV/0!</v>
      </c>
      <c r="J170" s="233" t="e">
        <f t="shared" si="59"/>
        <v>#DIV/0!</v>
      </c>
      <c r="K170" s="233" t="e">
        <f t="shared" si="59"/>
        <v>#DIV/0!</v>
      </c>
      <c r="L170" s="233" t="e">
        <f t="shared" si="59"/>
        <v>#DIV/0!</v>
      </c>
      <c r="M170" s="233" t="e">
        <f t="shared" si="59"/>
        <v>#DIV/0!</v>
      </c>
      <c r="N170" s="233" t="e">
        <f t="shared" si="59"/>
        <v>#DIV/0!</v>
      </c>
      <c r="O170" s="233" t="e">
        <f t="shared" si="59"/>
        <v>#DIV/0!</v>
      </c>
      <c r="P170" s="233" t="e">
        <f t="shared" si="59"/>
        <v>#DIV/0!</v>
      </c>
      <c r="Q170" s="233" t="e">
        <f t="shared" si="59"/>
        <v>#DIV/0!</v>
      </c>
      <c r="R170" s="233" t="e">
        <f t="shared" si="59"/>
        <v>#DIV/0!</v>
      </c>
      <c r="S170" s="233" t="e">
        <f t="shared" si="59"/>
        <v>#DIV/0!</v>
      </c>
      <c r="T170" s="233" t="e">
        <f t="shared" si="59"/>
        <v>#DIV/0!</v>
      </c>
      <c r="U170" s="233" t="e">
        <f t="shared" si="59"/>
        <v>#DIV/0!</v>
      </c>
      <c r="V170" s="233" t="e">
        <f t="shared" si="59"/>
        <v>#DIV/0!</v>
      </c>
      <c r="W170" s="233" t="e">
        <f t="shared" si="59"/>
        <v>#DIV/0!</v>
      </c>
      <c r="X170" s="233" t="e">
        <f t="shared" si="59"/>
        <v>#DIV/0!</v>
      </c>
      <c r="Y170" s="233" t="e">
        <f t="shared" si="59"/>
        <v>#DIV/0!</v>
      </c>
      <c r="Z170" s="233" t="e">
        <f t="shared" si="59"/>
        <v>#DIV/0!</v>
      </c>
      <c r="AA170" s="233" t="e">
        <f t="shared" si="59"/>
        <v>#DIV/0!</v>
      </c>
      <c r="AB170" s="233" t="e">
        <f t="shared" si="59"/>
        <v>#DIV/0!</v>
      </c>
      <c r="AC170" s="233" t="e">
        <f t="shared" si="59"/>
        <v>#DIV/0!</v>
      </c>
      <c r="AD170" s="233" t="e">
        <f t="shared" si="59"/>
        <v>#DIV/0!</v>
      </c>
      <c r="AE170" s="233" t="e">
        <f t="shared" si="59"/>
        <v>#DIV/0!</v>
      </c>
      <c r="AF170" s="233" t="e">
        <f t="shared" si="59"/>
        <v>#DIV/0!</v>
      </c>
    </row>
    <row r="171" spans="1:32" x14ac:dyDescent="0.25">
      <c r="A171" s="236"/>
      <c r="B171" s="233" t="e">
        <f>B170</f>
        <v>#DIV/0!</v>
      </c>
      <c r="C171" s="233" t="e">
        <f>C170</f>
        <v>#DIV/0!</v>
      </c>
      <c r="D171" s="233" t="e">
        <f t="shared" ref="D171:AF171" si="60">D170</f>
        <v>#DIV/0!</v>
      </c>
      <c r="E171" s="233" t="e">
        <f t="shared" si="60"/>
        <v>#DIV/0!</v>
      </c>
      <c r="F171" s="233" t="e">
        <f t="shared" si="60"/>
        <v>#DIV/0!</v>
      </c>
      <c r="G171" s="233" t="e">
        <f t="shared" si="60"/>
        <v>#DIV/0!</v>
      </c>
      <c r="H171" s="233" t="e">
        <f t="shared" si="60"/>
        <v>#DIV/0!</v>
      </c>
      <c r="I171" s="233" t="e">
        <f t="shared" si="60"/>
        <v>#DIV/0!</v>
      </c>
      <c r="J171" s="233" t="e">
        <f t="shared" si="60"/>
        <v>#DIV/0!</v>
      </c>
      <c r="K171" s="233" t="e">
        <f t="shared" si="60"/>
        <v>#DIV/0!</v>
      </c>
      <c r="L171" s="233" t="e">
        <f t="shared" si="60"/>
        <v>#DIV/0!</v>
      </c>
      <c r="M171" s="233" t="e">
        <f t="shared" si="60"/>
        <v>#DIV/0!</v>
      </c>
      <c r="N171" s="233" t="e">
        <f t="shared" si="60"/>
        <v>#DIV/0!</v>
      </c>
      <c r="O171" s="233" t="e">
        <f t="shared" si="60"/>
        <v>#DIV/0!</v>
      </c>
      <c r="P171" s="233" t="e">
        <f t="shared" si="60"/>
        <v>#DIV/0!</v>
      </c>
      <c r="Q171" s="233" t="e">
        <f t="shared" si="60"/>
        <v>#DIV/0!</v>
      </c>
      <c r="R171" s="233" t="e">
        <f t="shared" si="60"/>
        <v>#DIV/0!</v>
      </c>
      <c r="S171" s="233" t="e">
        <f t="shared" si="60"/>
        <v>#DIV/0!</v>
      </c>
      <c r="T171" s="233" t="e">
        <f t="shared" si="60"/>
        <v>#DIV/0!</v>
      </c>
      <c r="U171" s="233" t="e">
        <f t="shared" si="60"/>
        <v>#DIV/0!</v>
      </c>
      <c r="V171" s="233" t="e">
        <f t="shared" si="60"/>
        <v>#DIV/0!</v>
      </c>
      <c r="W171" s="233" t="e">
        <f t="shared" si="60"/>
        <v>#DIV/0!</v>
      </c>
      <c r="X171" s="233" t="e">
        <f t="shared" si="60"/>
        <v>#DIV/0!</v>
      </c>
      <c r="Y171" s="233" t="e">
        <f t="shared" si="60"/>
        <v>#DIV/0!</v>
      </c>
      <c r="Z171" s="233" t="e">
        <f t="shared" si="60"/>
        <v>#DIV/0!</v>
      </c>
      <c r="AA171" s="233" t="e">
        <f t="shared" si="60"/>
        <v>#DIV/0!</v>
      </c>
      <c r="AB171" s="233" t="e">
        <f t="shared" si="60"/>
        <v>#DIV/0!</v>
      </c>
      <c r="AC171" s="233" t="e">
        <f t="shared" si="60"/>
        <v>#DIV/0!</v>
      </c>
      <c r="AD171" s="233" t="e">
        <f t="shared" si="60"/>
        <v>#DIV/0!</v>
      </c>
      <c r="AE171" s="233" t="e">
        <f t="shared" si="60"/>
        <v>#DIV/0!</v>
      </c>
      <c r="AF171" s="233" t="e">
        <f t="shared" si="60"/>
        <v>#DIV/0!</v>
      </c>
    </row>
    <row r="172" spans="1:32" x14ac:dyDescent="0.25">
      <c r="A172" s="241" t="s">
        <v>425</v>
      </c>
      <c r="B172" s="234">
        <v>0.45</v>
      </c>
      <c r="C172" s="234">
        <v>0.45</v>
      </c>
      <c r="D172" s="234">
        <v>0.45</v>
      </c>
      <c r="E172" s="234">
        <v>0.45</v>
      </c>
      <c r="F172" s="234">
        <v>0.45</v>
      </c>
      <c r="G172" s="234">
        <v>0.45</v>
      </c>
      <c r="H172" s="234">
        <v>0.45</v>
      </c>
      <c r="I172" s="234">
        <v>0.45</v>
      </c>
      <c r="J172" s="234">
        <v>0.45</v>
      </c>
      <c r="K172" s="234">
        <v>0.45</v>
      </c>
      <c r="L172" s="234">
        <v>0.45</v>
      </c>
      <c r="M172" s="234">
        <v>0.45</v>
      </c>
      <c r="N172" s="234">
        <v>0.45</v>
      </c>
      <c r="O172" s="234">
        <v>0.45</v>
      </c>
      <c r="P172" s="234">
        <v>0.45</v>
      </c>
      <c r="Q172" s="234">
        <v>0.45</v>
      </c>
      <c r="R172" s="234">
        <v>0.45</v>
      </c>
      <c r="S172" s="234">
        <v>0.45</v>
      </c>
      <c r="T172" s="234">
        <v>0.45</v>
      </c>
      <c r="U172" s="234">
        <v>0.45</v>
      </c>
      <c r="V172" s="234">
        <v>0.45</v>
      </c>
      <c r="W172" s="234">
        <v>0.45</v>
      </c>
      <c r="X172" s="234">
        <v>0.45</v>
      </c>
      <c r="Y172" s="234">
        <v>0.45</v>
      </c>
      <c r="Z172" s="234">
        <v>0.45</v>
      </c>
      <c r="AA172" s="234">
        <v>0.45</v>
      </c>
      <c r="AB172" s="234">
        <v>0.45</v>
      </c>
      <c r="AC172" s="234">
        <v>0.45</v>
      </c>
      <c r="AD172" s="234">
        <v>0.45</v>
      </c>
      <c r="AE172" s="234">
        <v>0.45</v>
      </c>
      <c r="AF172" s="234">
        <v>0.45</v>
      </c>
    </row>
    <row r="173" spans="1:32" x14ac:dyDescent="0.25">
      <c r="A173" s="236"/>
      <c r="B173" s="234">
        <v>1.55</v>
      </c>
      <c r="C173" s="234">
        <v>1.55</v>
      </c>
      <c r="D173" s="234">
        <v>1.55</v>
      </c>
      <c r="E173" s="234">
        <v>1.55</v>
      </c>
      <c r="F173" s="234">
        <v>1.55</v>
      </c>
      <c r="G173" s="234">
        <v>1.55</v>
      </c>
      <c r="H173" s="234">
        <v>1.55</v>
      </c>
      <c r="I173" s="234">
        <v>1.55</v>
      </c>
      <c r="J173" s="234">
        <v>1.55</v>
      </c>
      <c r="K173" s="234">
        <v>1.55</v>
      </c>
      <c r="L173" s="234">
        <v>1.55</v>
      </c>
      <c r="M173" s="234">
        <v>1.55</v>
      </c>
      <c r="N173" s="234">
        <v>1.55</v>
      </c>
      <c r="O173" s="234">
        <v>1.55</v>
      </c>
      <c r="P173" s="234">
        <v>1.55</v>
      </c>
      <c r="Q173" s="234">
        <v>1.55</v>
      </c>
      <c r="R173" s="234">
        <v>1.55</v>
      </c>
      <c r="S173" s="234">
        <v>1.55</v>
      </c>
      <c r="T173" s="234">
        <v>1.55</v>
      </c>
      <c r="U173" s="234">
        <v>1.55</v>
      </c>
      <c r="V173" s="234">
        <v>1.55</v>
      </c>
      <c r="W173" s="234">
        <v>1.55</v>
      </c>
      <c r="X173" s="234">
        <v>1.55</v>
      </c>
      <c r="Y173" s="234">
        <v>1.55</v>
      </c>
      <c r="Z173" s="234">
        <v>1.55</v>
      </c>
      <c r="AA173" s="234">
        <v>1.55</v>
      </c>
      <c r="AB173" s="234">
        <v>1.55</v>
      </c>
      <c r="AC173" s="234">
        <v>1.55</v>
      </c>
      <c r="AD173" s="234">
        <v>1.55</v>
      </c>
      <c r="AE173" s="234">
        <v>1.55</v>
      </c>
      <c r="AF173" s="234">
        <v>1.55</v>
      </c>
    </row>
    <row r="174" spans="1:32" x14ac:dyDescent="0.25">
      <c r="A174" s="236" t="s">
        <v>426</v>
      </c>
      <c r="B174" s="233">
        <f>B162</f>
        <v>0</v>
      </c>
      <c r="C174" s="233">
        <f>C162</f>
        <v>0</v>
      </c>
      <c r="D174" s="233">
        <f t="shared" ref="D174:AF174" si="61">D162</f>
        <v>0</v>
      </c>
      <c r="E174" s="233">
        <f t="shared" si="61"/>
        <v>0</v>
      </c>
      <c r="F174" s="233">
        <f t="shared" si="61"/>
        <v>0</v>
      </c>
      <c r="G174" s="233">
        <f t="shared" si="61"/>
        <v>0</v>
      </c>
      <c r="H174" s="233">
        <f t="shared" si="61"/>
        <v>0</v>
      </c>
      <c r="I174" s="233">
        <f t="shared" si="61"/>
        <v>0</v>
      </c>
      <c r="J174" s="233">
        <f t="shared" si="61"/>
        <v>0</v>
      </c>
      <c r="K174" s="233">
        <f t="shared" si="61"/>
        <v>0</v>
      </c>
      <c r="L174" s="233">
        <f t="shared" si="61"/>
        <v>0</v>
      </c>
      <c r="M174" s="233">
        <f t="shared" si="61"/>
        <v>0</v>
      </c>
      <c r="N174" s="233">
        <f t="shared" si="61"/>
        <v>0</v>
      </c>
      <c r="O174" s="233">
        <f t="shared" si="61"/>
        <v>0</v>
      </c>
      <c r="P174" s="233">
        <f t="shared" si="61"/>
        <v>0</v>
      </c>
      <c r="Q174" s="233">
        <f t="shared" si="61"/>
        <v>0</v>
      </c>
      <c r="R174" s="233">
        <f t="shared" si="61"/>
        <v>0</v>
      </c>
      <c r="S174" s="233">
        <f t="shared" si="61"/>
        <v>0</v>
      </c>
      <c r="T174" s="233">
        <f t="shared" si="61"/>
        <v>0</v>
      </c>
      <c r="U174" s="233">
        <f t="shared" si="61"/>
        <v>0</v>
      </c>
      <c r="V174" s="233">
        <f t="shared" si="61"/>
        <v>0</v>
      </c>
      <c r="W174" s="233">
        <f t="shared" si="61"/>
        <v>0</v>
      </c>
      <c r="X174" s="233">
        <f t="shared" si="61"/>
        <v>0</v>
      </c>
      <c r="Y174" s="233">
        <f t="shared" si="61"/>
        <v>0</v>
      </c>
      <c r="Z174" s="233">
        <f t="shared" si="61"/>
        <v>0</v>
      </c>
      <c r="AA174" s="233">
        <f t="shared" si="61"/>
        <v>0</v>
      </c>
      <c r="AB174" s="233">
        <f t="shared" si="61"/>
        <v>0</v>
      </c>
      <c r="AC174" s="233">
        <f t="shared" si="61"/>
        <v>0</v>
      </c>
      <c r="AD174" s="233">
        <f t="shared" si="61"/>
        <v>0</v>
      </c>
      <c r="AE174" s="233">
        <f t="shared" si="61"/>
        <v>0</v>
      </c>
      <c r="AF174" s="233">
        <f t="shared" si="61"/>
        <v>0</v>
      </c>
    </row>
    <row r="175" spans="1:32" x14ac:dyDescent="0.25">
      <c r="A175" s="236"/>
      <c r="B175" s="233">
        <f>B174</f>
        <v>0</v>
      </c>
      <c r="C175" s="233">
        <f>C174</f>
        <v>0</v>
      </c>
      <c r="D175" s="233">
        <f t="shared" ref="D175:AF175" si="62">D174</f>
        <v>0</v>
      </c>
      <c r="E175" s="233">
        <f t="shared" si="62"/>
        <v>0</v>
      </c>
      <c r="F175" s="233">
        <f t="shared" si="62"/>
        <v>0</v>
      </c>
      <c r="G175" s="233">
        <f t="shared" si="62"/>
        <v>0</v>
      </c>
      <c r="H175" s="233">
        <f t="shared" si="62"/>
        <v>0</v>
      </c>
      <c r="I175" s="233">
        <f t="shared" si="62"/>
        <v>0</v>
      </c>
      <c r="J175" s="233">
        <f t="shared" si="62"/>
        <v>0</v>
      </c>
      <c r="K175" s="233">
        <f t="shared" si="62"/>
        <v>0</v>
      </c>
      <c r="L175" s="233">
        <f t="shared" si="62"/>
        <v>0</v>
      </c>
      <c r="M175" s="233">
        <f t="shared" si="62"/>
        <v>0</v>
      </c>
      <c r="N175" s="233">
        <f t="shared" si="62"/>
        <v>0</v>
      </c>
      <c r="O175" s="233">
        <f t="shared" si="62"/>
        <v>0</v>
      </c>
      <c r="P175" s="233">
        <f t="shared" si="62"/>
        <v>0</v>
      </c>
      <c r="Q175" s="233">
        <f t="shared" si="62"/>
        <v>0</v>
      </c>
      <c r="R175" s="233">
        <f t="shared" si="62"/>
        <v>0</v>
      </c>
      <c r="S175" s="233">
        <f t="shared" si="62"/>
        <v>0</v>
      </c>
      <c r="T175" s="233">
        <f t="shared" si="62"/>
        <v>0</v>
      </c>
      <c r="U175" s="233">
        <f t="shared" si="62"/>
        <v>0</v>
      </c>
      <c r="V175" s="233">
        <f t="shared" si="62"/>
        <v>0</v>
      </c>
      <c r="W175" s="233">
        <f t="shared" si="62"/>
        <v>0</v>
      </c>
      <c r="X175" s="233">
        <f t="shared" si="62"/>
        <v>0</v>
      </c>
      <c r="Y175" s="233">
        <f t="shared" si="62"/>
        <v>0</v>
      </c>
      <c r="Z175" s="233">
        <f t="shared" si="62"/>
        <v>0</v>
      </c>
      <c r="AA175" s="233">
        <f t="shared" si="62"/>
        <v>0</v>
      </c>
      <c r="AB175" s="233">
        <f t="shared" si="62"/>
        <v>0</v>
      </c>
      <c r="AC175" s="233">
        <f t="shared" si="62"/>
        <v>0</v>
      </c>
      <c r="AD175" s="233">
        <f t="shared" si="62"/>
        <v>0</v>
      </c>
      <c r="AE175" s="233">
        <f t="shared" si="62"/>
        <v>0</v>
      </c>
      <c r="AF175" s="233">
        <f t="shared" si="62"/>
        <v>0</v>
      </c>
    </row>
    <row r="176" spans="1:32" x14ac:dyDescent="0.25">
      <c r="A176" s="241" t="s">
        <v>426</v>
      </c>
      <c r="B176" s="234">
        <v>0.45</v>
      </c>
      <c r="C176" s="234">
        <v>0.45</v>
      </c>
      <c r="D176" s="234">
        <v>0.45</v>
      </c>
      <c r="E176" s="234">
        <v>0.45</v>
      </c>
      <c r="F176" s="234">
        <v>0.45</v>
      </c>
      <c r="G176" s="234">
        <v>0.45</v>
      </c>
      <c r="H176" s="234">
        <v>0.45</v>
      </c>
      <c r="I176" s="234">
        <v>0.45</v>
      </c>
      <c r="J176" s="234">
        <v>0.45</v>
      </c>
      <c r="K176" s="234">
        <v>0.45</v>
      </c>
      <c r="L176" s="234">
        <v>0.45</v>
      </c>
      <c r="M176" s="234">
        <v>0.45</v>
      </c>
      <c r="N176" s="234">
        <v>0.45</v>
      </c>
      <c r="O176" s="234">
        <v>0.45</v>
      </c>
      <c r="P176" s="234">
        <v>0.45</v>
      </c>
      <c r="Q176" s="234">
        <v>0.45</v>
      </c>
      <c r="R176" s="234">
        <v>0.45</v>
      </c>
      <c r="S176" s="234">
        <v>0.45</v>
      </c>
      <c r="T176" s="234">
        <v>0.45</v>
      </c>
      <c r="U176" s="234">
        <v>0.45</v>
      </c>
      <c r="V176" s="234">
        <v>0.45</v>
      </c>
      <c r="W176" s="234">
        <v>0.45</v>
      </c>
      <c r="X176" s="234">
        <v>0.45</v>
      </c>
      <c r="Y176" s="234">
        <v>0.45</v>
      </c>
      <c r="Z176" s="234">
        <v>0.45</v>
      </c>
      <c r="AA176" s="234">
        <v>0.45</v>
      </c>
      <c r="AB176" s="234">
        <v>0.45</v>
      </c>
      <c r="AC176" s="236">
        <v>0.45</v>
      </c>
      <c r="AD176" s="236">
        <v>0.45</v>
      </c>
      <c r="AE176" s="236">
        <v>0.45</v>
      </c>
      <c r="AF176" s="236">
        <v>0.45</v>
      </c>
    </row>
    <row r="177" spans="1:32" x14ac:dyDescent="0.25">
      <c r="A177" s="236"/>
      <c r="B177" s="234">
        <v>1.55</v>
      </c>
      <c r="C177" s="234">
        <v>1.55</v>
      </c>
      <c r="D177" s="234">
        <v>1.55</v>
      </c>
      <c r="E177" s="234">
        <v>1.55</v>
      </c>
      <c r="F177" s="234">
        <v>1.55</v>
      </c>
      <c r="G177" s="234">
        <v>1.55</v>
      </c>
      <c r="H177" s="234">
        <v>1.55</v>
      </c>
      <c r="I177" s="234">
        <v>1.55</v>
      </c>
      <c r="J177" s="234">
        <v>1.55</v>
      </c>
      <c r="K177" s="234">
        <v>1.55</v>
      </c>
      <c r="L177" s="234">
        <v>1.55</v>
      </c>
      <c r="M177" s="234">
        <v>1.55</v>
      </c>
      <c r="N177" s="234">
        <v>1.55</v>
      </c>
      <c r="O177" s="234">
        <v>1.55</v>
      </c>
      <c r="P177" s="234">
        <v>1.55</v>
      </c>
      <c r="Q177" s="234">
        <v>1.55</v>
      </c>
      <c r="R177" s="234">
        <v>1.55</v>
      </c>
      <c r="S177" s="234">
        <v>1.55</v>
      </c>
      <c r="T177" s="234">
        <v>1.55</v>
      </c>
      <c r="U177" s="234">
        <v>1.55</v>
      </c>
      <c r="V177" s="234">
        <v>1.55</v>
      </c>
      <c r="W177" s="234">
        <v>1.55</v>
      </c>
      <c r="X177" s="234">
        <v>1.55</v>
      </c>
      <c r="Y177" s="234">
        <v>1.55</v>
      </c>
      <c r="Z177" s="234">
        <v>1.55</v>
      </c>
      <c r="AA177" s="234">
        <v>1.55</v>
      </c>
      <c r="AB177" s="234">
        <v>1.55</v>
      </c>
      <c r="AC177" s="236">
        <v>1.55</v>
      </c>
      <c r="AD177" s="236">
        <v>1.55</v>
      </c>
      <c r="AE177" s="236">
        <v>1.55</v>
      </c>
      <c r="AF177" s="236">
        <v>1.55</v>
      </c>
    </row>
    <row r="178" spans="1:32" x14ac:dyDescent="0.25">
      <c r="A178" s="236" t="s">
        <v>427</v>
      </c>
      <c r="B178" s="233">
        <v>1</v>
      </c>
      <c r="C178" s="233">
        <v>1</v>
      </c>
      <c r="D178" s="233">
        <v>1</v>
      </c>
      <c r="E178" s="233">
        <v>1</v>
      </c>
      <c r="F178" s="233">
        <v>1</v>
      </c>
      <c r="G178" s="233">
        <v>1</v>
      </c>
      <c r="H178" s="233">
        <v>1</v>
      </c>
      <c r="I178" s="233">
        <v>1</v>
      </c>
      <c r="J178" s="233">
        <v>1</v>
      </c>
      <c r="K178" s="233">
        <v>1</v>
      </c>
      <c r="L178" s="233">
        <v>1</v>
      </c>
      <c r="M178" s="233">
        <v>1</v>
      </c>
      <c r="N178" s="233">
        <v>1</v>
      </c>
      <c r="O178" s="233">
        <v>1</v>
      </c>
      <c r="P178" s="233">
        <v>1</v>
      </c>
      <c r="Q178" s="233">
        <v>1</v>
      </c>
      <c r="R178" s="233">
        <v>1</v>
      </c>
      <c r="S178" s="233">
        <v>1</v>
      </c>
      <c r="T178" s="233">
        <v>1</v>
      </c>
      <c r="U178" s="233">
        <v>1</v>
      </c>
      <c r="V178" s="233">
        <v>1</v>
      </c>
      <c r="W178" s="233">
        <v>1</v>
      </c>
      <c r="X178" s="233">
        <v>1</v>
      </c>
      <c r="Y178" s="233">
        <v>1</v>
      </c>
      <c r="Z178" s="233">
        <v>1</v>
      </c>
      <c r="AA178" s="233">
        <v>1</v>
      </c>
      <c r="AB178" s="233">
        <v>1</v>
      </c>
      <c r="AC178" s="233">
        <v>1</v>
      </c>
      <c r="AD178" s="233">
        <v>1</v>
      </c>
      <c r="AE178" s="233">
        <v>1</v>
      </c>
      <c r="AF178" s="233">
        <v>1</v>
      </c>
    </row>
    <row r="179" spans="1:32" x14ac:dyDescent="0.25">
      <c r="A179" s="236"/>
      <c r="B179" s="233">
        <f>B178</f>
        <v>1</v>
      </c>
      <c r="C179" s="233">
        <f>C178</f>
        <v>1</v>
      </c>
      <c r="D179" s="233">
        <f t="shared" ref="D179:AF179" si="63">D178</f>
        <v>1</v>
      </c>
      <c r="E179" s="233">
        <f t="shared" si="63"/>
        <v>1</v>
      </c>
      <c r="F179" s="233">
        <f t="shared" si="63"/>
        <v>1</v>
      </c>
      <c r="G179" s="233">
        <f t="shared" si="63"/>
        <v>1</v>
      </c>
      <c r="H179" s="233">
        <f t="shared" si="63"/>
        <v>1</v>
      </c>
      <c r="I179" s="233">
        <f t="shared" si="63"/>
        <v>1</v>
      </c>
      <c r="J179" s="233">
        <f t="shared" si="63"/>
        <v>1</v>
      </c>
      <c r="K179" s="233">
        <f t="shared" si="63"/>
        <v>1</v>
      </c>
      <c r="L179" s="233">
        <f t="shared" si="63"/>
        <v>1</v>
      </c>
      <c r="M179" s="233">
        <f t="shared" si="63"/>
        <v>1</v>
      </c>
      <c r="N179" s="233">
        <f t="shared" si="63"/>
        <v>1</v>
      </c>
      <c r="O179" s="233">
        <f t="shared" si="63"/>
        <v>1</v>
      </c>
      <c r="P179" s="233">
        <f t="shared" si="63"/>
        <v>1</v>
      </c>
      <c r="Q179" s="233">
        <f t="shared" si="63"/>
        <v>1</v>
      </c>
      <c r="R179" s="233">
        <f t="shared" si="63"/>
        <v>1</v>
      </c>
      <c r="S179" s="233">
        <f t="shared" si="63"/>
        <v>1</v>
      </c>
      <c r="T179" s="233">
        <f t="shared" si="63"/>
        <v>1</v>
      </c>
      <c r="U179" s="233">
        <f t="shared" si="63"/>
        <v>1</v>
      </c>
      <c r="V179" s="233">
        <f t="shared" si="63"/>
        <v>1</v>
      </c>
      <c r="W179" s="233">
        <f t="shared" si="63"/>
        <v>1</v>
      </c>
      <c r="X179" s="233">
        <f t="shared" si="63"/>
        <v>1</v>
      </c>
      <c r="Y179" s="233">
        <f t="shared" si="63"/>
        <v>1</v>
      </c>
      <c r="Z179" s="233">
        <f t="shared" si="63"/>
        <v>1</v>
      </c>
      <c r="AA179" s="233">
        <f t="shared" si="63"/>
        <v>1</v>
      </c>
      <c r="AB179" s="233">
        <f t="shared" si="63"/>
        <v>1</v>
      </c>
      <c r="AC179" s="233">
        <f t="shared" si="63"/>
        <v>1</v>
      </c>
      <c r="AD179" s="233">
        <f t="shared" si="63"/>
        <v>1</v>
      </c>
      <c r="AE179" s="233">
        <f t="shared" si="63"/>
        <v>1</v>
      </c>
      <c r="AF179" s="233">
        <f t="shared" si="63"/>
        <v>1</v>
      </c>
    </row>
    <row r="180" spans="1:32" x14ac:dyDescent="0.25">
      <c r="A180" s="241" t="s">
        <v>427</v>
      </c>
      <c r="B180" s="234">
        <v>0.45</v>
      </c>
      <c r="C180" s="234">
        <v>0.45</v>
      </c>
      <c r="D180" s="234">
        <v>0.45</v>
      </c>
      <c r="E180" s="234">
        <v>0.45</v>
      </c>
      <c r="F180" s="234">
        <v>0.45</v>
      </c>
      <c r="G180" s="234">
        <v>0.45</v>
      </c>
      <c r="H180" s="234">
        <v>0.45</v>
      </c>
      <c r="I180" s="234">
        <v>0.45</v>
      </c>
      <c r="J180" s="234">
        <v>0.45</v>
      </c>
      <c r="K180" s="234">
        <v>0.45</v>
      </c>
      <c r="L180" s="234">
        <v>0.45</v>
      </c>
      <c r="M180" s="234">
        <v>0.45</v>
      </c>
      <c r="N180" s="234">
        <v>0.45</v>
      </c>
      <c r="O180" s="234">
        <v>0.45</v>
      </c>
      <c r="P180" s="234">
        <v>0.45</v>
      </c>
      <c r="Q180" s="234">
        <v>0.45</v>
      </c>
      <c r="R180" s="234">
        <v>0.45</v>
      </c>
      <c r="S180" s="234">
        <v>0.45</v>
      </c>
      <c r="T180" s="234">
        <v>0.45</v>
      </c>
      <c r="U180" s="234">
        <v>0.45</v>
      </c>
      <c r="V180" s="234">
        <v>0.45</v>
      </c>
      <c r="W180" s="234">
        <v>0.45</v>
      </c>
      <c r="X180" s="234">
        <v>0.45</v>
      </c>
      <c r="Y180" s="234">
        <v>0.45</v>
      </c>
      <c r="Z180" s="234">
        <v>0.45</v>
      </c>
      <c r="AA180" s="234">
        <v>0.45</v>
      </c>
      <c r="AB180" s="234">
        <v>0.45</v>
      </c>
      <c r="AC180" s="234">
        <v>0.45</v>
      </c>
      <c r="AD180" s="234">
        <v>0.45</v>
      </c>
      <c r="AE180" s="234">
        <v>0.45</v>
      </c>
      <c r="AF180" s="234">
        <v>0.45</v>
      </c>
    </row>
    <row r="181" spans="1:32" x14ac:dyDescent="0.25">
      <c r="A181" s="236"/>
      <c r="B181" s="234">
        <v>1.55</v>
      </c>
      <c r="C181" s="234">
        <v>1.55</v>
      </c>
      <c r="D181" s="234">
        <v>1.55</v>
      </c>
      <c r="E181" s="234">
        <v>1.55</v>
      </c>
      <c r="F181" s="234">
        <v>1.55</v>
      </c>
      <c r="G181" s="234">
        <v>1.55</v>
      </c>
      <c r="H181" s="234">
        <v>1.55</v>
      </c>
      <c r="I181" s="234">
        <v>1.55</v>
      </c>
      <c r="J181" s="234">
        <v>1.55</v>
      </c>
      <c r="K181" s="234">
        <v>1.55</v>
      </c>
      <c r="L181" s="234">
        <v>1.55</v>
      </c>
      <c r="M181" s="234">
        <v>1.55</v>
      </c>
      <c r="N181" s="234">
        <v>1.55</v>
      </c>
      <c r="O181" s="234">
        <v>1.55</v>
      </c>
      <c r="P181" s="234">
        <v>1.55</v>
      </c>
      <c r="Q181" s="234">
        <v>1.55</v>
      </c>
      <c r="R181" s="234">
        <v>1.55</v>
      </c>
      <c r="S181" s="234">
        <v>1.55</v>
      </c>
      <c r="T181" s="234">
        <v>1.55</v>
      </c>
      <c r="U181" s="234">
        <v>1.55</v>
      </c>
      <c r="V181" s="234">
        <v>1.55</v>
      </c>
      <c r="W181" s="234">
        <v>1.55</v>
      </c>
      <c r="X181" s="234">
        <v>1.55</v>
      </c>
      <c r="Y181" s="234">
        <v>1.55</v>
      </c>
      <c r="Z181" s="234">
        <v>1.55</v>
      </c>
      <c r="AA181" s="234">
        <v>1.55</v>
      </c>
      <c r="AB181" s="234">
        <v>1.55</v>
      </c>
      <c r="AC181" s="234">
        <v>1.55</v>
      </c>
      <c r="AD181" s="234">
        <v>1.55</v>
      </c>
      <c r="AE181" s="234">
        <v>1.55</v>
      </c>
      <c r="AF181" s="234">
        <v>1.55</v>
      </c>
    </row>
    <row r="182" spans="1:32" x14ac:dyDescent="0.25">
      <c r="A182" s="236" t="s">
        <v>428</v>
      </c>
      <c r="B182" s="234" t="e">
        <f>B159</f>
        <v>#DIV/0!</v>
      </c>
      <c r="C182" s="234" t="e">
        <f>C159</f>
        <v>#DIV/0!</v>
      </c>
      <c r="D182" s="234" t="e">
        <f t="shared" ref="D182:AF182" si="64">D159</f>
        <v>#DIV/0!</v>
      </c>
      <c r="E182" s="234" t="e">
        <f t="shared" si="64"/>
        <v>#DIV/0!</v>
      </c>
      <c r="F182" s="234" t="e">
        <f t="shared" si="64"/>
        <v>#DIV/0!</v>
      </c>
      <c r="G182" s="234" t="e">
        <f t="shared" si="64"/>
        <v>#DIV/0!</v>
      </c>
      <c r="H182" s="234" t="e">
        <f t="shared" si="64"/>
        <v>#DIV/0!</v>
      </c>
      <c r="I182" s="234" t="e">
        <f t="shared" si="64"/>
        <v>#DIV/0!</v>
      </c>
      <c r="J182" s="234" t="e">
        <f t="shared" si="64"/>
        <v>#DIV/0!</v>
      </c>
      <c r="K182" s="234" t="e">
        <f t="shared" si="64"/>
        <v>#DIV/0!</v>
      </c>
      <c r="L182" s="234" t="e">
        <f t="shared" si="64"/>
        <v>#DIV/0!</v>
      </c>
      <c r="M182" s="234" t="e">
        <f t="shared" si="64"/>
        <v>#DIV/0!</v>
      </c>
      <c r="N182" s="234" t="e">
        <f t="shared" si="64"/>
        <v>#DIV/0!</v>
      </c>
      <c r="O182" s="234" t="e">
        <f t="shared" si="64"/>
        <v>#DIV/0!</v>
      </c>
      <c r="P182" s="234" t="e">
        <f t="shared" si="64"/>
        <v>#DIV/0!</v>
      </c>
      <c r="Q182" s="234" t="e">
        <f t="shared" si="64"/>
        <v>#DIV/0!</v>
      </c>
      <c r="R182" s="234" t="e">
        <f t="shared" si="64"/>
        <v>#DIV/0!</v>
      </c>
      <c r="S182" s="234" t="e">
        <f t="shared" si="64"/>
        <v>#DIV/0!</v>
      </c>
      <c r="T182" s="234" t="e">
        <f t="shared" si="64"/>
        <v>#DIV/0!</v>
      </c>
      <c r="U182" s="234" t="e">
        <f t="shared" si="64"/>
        <v>#DIV/0!</v>
      </c>
      <c r="V182" s="234" t="e">
        <f t="shared" si="64"/>
        <v>#DIV/0!</v>
      </c>
      <c r="W182" s="234" t="e">
        <f t="shared" si="64"/>
        <v>#DIV/0!</v>
      </c>
      <c r="X182" s="234" t="e">
        <f t="shared" si="64"/>
        <v>#DIV/0!</v>
      </c>
      <c r="Y182" s="234" t="e">
        <f t="shared" si="64"/>
        <v>#DIV/0!</v>
      </c>
      <c r="Z182" s="234" t="e">
        <f t="shared" si="64"/>
        <v>#DIV/0!</v>
      </c>
      <c r="AA182" s="234" t="e">
        <f t="shared" si="64"/>
        <v>#DIV/0!</v>
      </c>
      <c r="AB182" s="234" t="e">
        <f t="shared" si="64"/>
        <v>#DIV/0!</v>
      </c>
      <c r="AC182" s="234" t="e">
        <f t="shared" si="64"/>
        <v>#DIV/0!</v>
      </c>
      <c r="AD182" s="234" t="e">
        <f t="shared" si="64"/>
        <v>#DIV/0!</v>
      </c>
      <c r="AE182" s="234" t="e">
        <f t="shared" si="64"/>
        <v>#DIV/0!</v>
      </c>
      <c r="AF182" s="234" t="e">
        <f t="shared" si="64"/>
        <v>#DIV/0!</v>
      </c>
    </row>
    <row r="183" spans="1:32" x14ac:dyDescent="0.25">
      <c r="A183" s="236" t="s">
        <v>429</v>
      </c>
      <c r="B183" s="240" t="e">
        <f>CONCATENATE(IF(B156&lt;B159,"-","+")," ",IF(B156&lt;B159,TEXT(B159-B156,"0%"),TEXT(B156-B159,"0%")))</f>
        <v>#DIV/0!</v>
      </c>
      <c r="C183" s="240" t="e">
        <f>CONCATENATE(IF(C156&lt;C159,"-","+")," ",IF(C156&lt;C159,TEXT(C159-C156,"0%"),TEXT(C156-C159,"0%")))</f>
        <v>#DIV/0!</v>
      </c>
      <c r="D183" s="240" t="e">
        <f t="shared" ref="D183:AF183" si="65">CONCATENATE(IF(D156&lt;D159,"-","+")," ",IF(D156&lt;D159,TEXT(D159-D156,"0%"),TEXT(D156-D159,"0%")))</f>
        <v>#DIV/0!</v>
      </c>
      <c r="E183" s="240" t="e">
        <f t="shared" si="65"/>
        <v>#DIV/0!</v>
      </c>
      <c r="F183" s="240" t="e">
        <f t="shared" si="65"/>
        <v>#DIV/0!</v>
      </c>
      <c r="G183" s="240" t="e">
        <f t="shared" si="65"/>
        <v>#DIV/0!</v>
      </c>
      <c r="H183" s="240" t="e">
        <f t="shared" si="65"/>
        <v>#DIV/0!</v>
      </c>
      <c r="I183" s="240" t="e">
        <f t="shared" si="65"/>
        <v>#DIV/0!</v>
      </c>
      <c r="J183" s="240" t="e">
        <f t="shared" si="65"/>
        <v>#DIV/0!</v>
      </c>
      <c r="K183" s="240" t="e">
        <f t="shared" si="65"/>
        <v>#DIV/0!</v>
      </c>
      <c r="L183" s="240" t="e">
        <f t="shared" si="65"/>
        <v>#DIV/0!</v>
      </c>
      <c r="M183" s="240" t="e">
        <f t="shared" si="65"/>
        <v>#DIV/0!</v>
      </c>
      <c r="N183" s="240" t="e">
        <f t="shared" si="65"/>
        <v>#DIV/0!</v>
      </c>
      <c r="O183" s="240" t="e">
        <f t="shared" si="65"/>
        <v>#DIV/0!</v>
      </c>
      <c r="P183" s="240" t="e">
        <f t="shared" si="65"/>
        <v>#DIV/0!</v>
      </c>
      <c r="Q183" s="240" t="e">
        <f t="shared" si="65"/>
        <v>#DIV/0!</v>
      </c>
      <c r="R183" s="240" t="e">
        <f t="shared" si="65"/>
        <v>#DIV/0!</v>
      </c>
      <c r="S183" s="240" t="e">
        <f t="shared" si="65"/>
        <v>#DIV/0!</v>
      </c>
      <c r="T183" s="240" t="e">
        <f t="shared" si="65"/>
        <v>#DIV/0!</v>
      </c>
      <c r="U183" s="240" t="e">
        <f t="shared" si="65"/>
        <v>#DIV/0!</v>
      </c>
      <c r="V183" s="240" t="e">
        <f t="shared" si="65"/>
        <v>#DIV/0!</v>
      </c>
      <c r="W183" s="240" t="e">
        <f t="shared" si="65"/>
        <v>#DIV/0!</v>
      </c>
      <c r="X183" s="240" t="e">
        <f t="shared" si="65"/>
        <v>#DIV/0!</v>
      </c>
      <c r="Y183" s="240" t="e">
        <f t="shared" si="65"/>
        <v>#DIV/0!</v>
      </c>
      <c r="Z183" s="240" t="e">
        <f t="shared" si="65"/>
        <v>#DIV/0!</v>
      </c>
      <c r="AA183" s="240" t="e">
        <f t="shared" si="65"/>
        <v>#DIV/0!</v>
      </c>
      <c r="AB183" s="240" t="e">
        <f t="shared" si="65"/>
        <v>#DIV/0!</v>
      </c>
      <c r="AC183" s="240" t="e">
        <f t="shared" si="65"/>
        <v>#DIV/0!</v>
      </c>
      <c r="AD183" s="240" t="e">
        <f t="shared" si="65"/>
        <v>#DIV/0!</v>
      </c>
      <c r="AE183" s="240" t="e">
        <f t="shared" si="65"/>
        <v>#DIV/0!</v>
      </c>
      <c r="AF183" s="240" t="e">
        <f t="shared" si="65"/>
        <v>#DIV/0!</v>
      </c>
    </row>
    <row r="184" spans="1:32" x14ac:dyDescent="0.25">
      <c r="A184" s="238" t="s">
        <v>430</v>
      </c>
      <c r="B184" s="242"/>
      <c r="C184" s="242" t="e">
        <f>CONCATENATE(RANK(C156,$C$156:$AF$156,0)," ","/"," ",'1 | Grundeinstellungen'!$G$5)</f>
        <v>#VALUE!</v>
      </c>
      <c r="D184" s="242" t="e">
        <f>CONCATENATE(RANK(D156,$C$156:$AF$156,0)," ","/"," ",'1 | Grundeinstellungen'!$G$5)</f>
        <v>#VALUE!</v>
      </c>
      <c r="E184" s="242" t="e">
        <f>CONCATENATE(RANK(E156,$C$156:$AF$156,0)," ","/"," ",'1 | Grundeinstellungen'!$G$5)</f>
        <v>#VALUE!</v>
      </c>
      <c r="F184" s="242" t="e">
        <f>CONCATENATE(RANK(F156,$C$156:$AF$156,0)," ","/"," ",'1 | Grundeinstellungen'!$G$5)</f>
        <v>#VALUE!</v>
      </c>
      <c r="G184" s="242" t="e">
        <f>CONCATENATE(RANK(G156,$C$156:$AF$156,0)," ","/"," ",'1 | Grundeinstellungen'!$G$5)</f>
        <v>#VALUE!</v>
      </c>
      <c r="H184" s="242" t="e">
        <f>CONCATENATE(RANK(H156,$C$156:$AF$156,0)," ","/"," ",'1 | Grundeinstellungen'!$G$5)</f>
        <v>#VALUE!</v>
      </c>
      <c r="I184" s="242" t="e">
        <f>CONCATENATE(RANK(I156,$C$156:$AF$156,0)," ","/"," ",'1 | Grundeinstellungen'!$G$5)</f>
        <v>#VALUE!</v>
      </c>
      <c r="J184" s="242" t="e">
        <f>CONCATENATE(RANK(J156,$C$156:$AF$156,0)," ","/"," ",'1 | Grundeinstellungen'!$G$5)</f>
        <v>#VALUE!</v>
      </c>
      <c r="K184" s="242" t="e">
        <f>CONCATENATE(RANK(K156,$C$156:$AF$156,0)," ","/"," ",'1 | Grundeinstellungen'!$G$5)</f>
        <v>#VALUE!</v>
      </c>
      <c r="L184" s="242" t="e">
        <f>CONCATENATE(RANK(L156,$C$156:$AF$156,0)," ","/"," ",'1 | Grundeinstellungen'!$G$5)</f>
        <v>#VALUE!</v>
      </c>
      <c r="M184" s="242" t="e">
        <f>CONCATENATE(RANK(M156,$C$156:$AF$156,0)," ","/"," ",'1 | Grundeinstellungen'!$G$5)</f>
        <v>#VALUE!</v>
      </c>
      <c r="N184" s="242" t="e">
        <f>CONCATENATE(RANK(N156,$C$156:$AF$156,0)," ","/"," ",'1 | Grundeinstellungen'!$G$5)</f>
        <v>#VALUE!</v>
      </c>
      <c r="O184" s="242" t="e">
        <f>CONCATENATE(RANK(O156,$C$156:$AF$156,0)," ","/"," ",'1 | Grundeinstellungen'!$G$5)</f>
        <v>#VALUE!</v>
      </c>
      <c r="P184" s="242" t="e">
        <f>CONCATENATE(RANK(P156,$C$156:$AF$156,0)," ","/"," ",'1 | Grundeinstellungen'!$G$5)</f>
        <v>#VALUE!</v>
      </c>
      <c r="Q184" s="242" t="e">
        <f>CONCATENATE(RANK(Q156,$C$156:$AF$156,0)," ","/"," ",'1 | Grundeinstellungen'!$G$5)</f>
        <v>#VALUE!</v>
      </c>
      <c r="R184" s="242" t="e">
        <f>CONCATENATE(RANK(R156,$C$156:$AF$156,0)," ","/"," ",'1 | Grundeinstellungen'!$G$5)</f>
        <v>#VALUE!</v>
      </c>
      <c r="S184" s="242" t="e">
        <f>CONCATENATE(RANK(S156,$C$156:$AF$156,0)," ","/"," ",'1 | Grundeinstellungen'!$G$5)</f>
        <v>#VALUE!</v>
      </c>
      <c r="T184" s="242" t="e">
        <f>CONCATENATE(RANK(T156,$C$156:$AF$156,0)," ","/"," ",'1 | Grundeinstellungen'!$G$5)</f>
        <v>#VALUE!</v>
      </c>
      <c r="U184" s="242" t="e">
        <f>CONCATENATE(RANK(U156,$C$156:$AF$156,0)," ","/"," ",'1 | Grundeinstellungen'!$G$5)</f>
        <v>#VALUE!</v>
      </c>
      <c r="V184" s="242" t="e">
        <f>CONCATENATE(RANK(V156,$C$156:$AF$156,0)," ","/"," ",'1 | Grundeinstellungen'!$G$5)</f>
        <v>#VALUE!</v>
      </c>
      <c r="W184" s="242" t="e">
        <f>CONCATENATE(RANK(W156,$C$156:$AF$156,0)," ","/"," ",'1 | Grundeinstellungen'!$G$5)</f>
        <v>#VALUE!</v>
      </c>
      <c r="X184" s="242" t="e">
        <f>CONCATENATE(RANK(X156,$C$156:$AF$156,0)," ","/"," ",'1 | Grundeinstellungen'!$G$5)</f>
        <v>#VALUE!</v>
      </c>
      <c r="Y184" s="242" t="e">
        <f>CONCATENATE(RANK(Y156,$C$156:$AF$156,0)," ","/"," ",'1 | Grundeinstellungen'!$G$5)</f>
        <v>#VALUE!</v>
      </c>
      <c r="Z184" s="242" t="e">
        <f>CONCATENATE(RANK(Z156,$C$156:$AF$156,0)," ","/"," ",'1 | Grundeinstellungen'!$G$5)</f>
        <v>#VALUE!</v>
      </c>
      <c r="AA184" s="242" t="e">
        <f>CONCATENATE(RANK(AA156,$C$156:$AF$156,0)," ","/"," ",'1 | Grundeinstellungen'!$G$5)</f>
        <v>#VALUE!</v>
      </c>
      <c r="AB184" s="242" t="e">
        <f>CONCATENATE(RANK(AB156,$C$156:$AF$156,0)," ","/"," ",'1 | Grundeinstellungen'!$G$5)</f>
        <v>#VALUE!</v>
      </c>
      <c r="AC184" s="242" t="e">
        <f>CONCATENATE(RANK(AC156,$C$156:$AF$156,0)," ","/"," ",'1 | Grundeinstellungen'!$G$5)</f>
        <v>#VALUE!</v>
      </c>
      <c r="AD184" s="242" t="e">
        <f>CONCATENATE(RANK(AD156,$C$156:$AF$156,0)," ","/"," ",'1 | Grundeinstellungen'!$G$5)</f>
        <v>#VALUE!</v>
      </c>
      <c r="AE184" s="242" t="e">
        <f>CONCATENATE(RANK(AE156,$C$156:$AF$156,0)," ","/"," ",'1 | Grundeinstellungen'!$G$5)</f>
        <v>#VALUE!</v>
      </c>
      <c r="AF184" s="242" t="e">
        <f>CONCATENATE(RANK(AF156,$C$156:$AF$156,0)," ","/"," ",'1 | Grundeinstellungen'!$G$5)</f>
        <v>#VALUE!</v>
      </c>
    </row>
    <row r="186" spans="1:32" x14ac:dyDescent="0.25">
      <c r="A186" s="230" t="s">
        <v>534</v>
      </c>
      <c r="B186" s="243" t="str">
        <f>IF('5 | Bericht'!P7='2 | Kennwerte'!I5,'2 | Kennwerte'!I127,IF('5 | Bericht'!P7='2 | Kennwerte'!J5,'2 | Kennwerte'!J127,IF('5 | Bericht'!P7='2 | Kennwerte'!K5,'2 | Kennwerte'!K127,IF('5 | Bericht'!P7='2 | Kennwerte'!L5,'2 | Kennwerte'!L127,IF('5 | Bericht'!P7='2 | Kennwerte'!M5,'2 | Kennwerte'!M127,IF('5 | Bericht'!P7='2 | Kennwerte'!N5,'2 | Kennwerte'!N127,IF('5 | Bericht'!P7='2 | Kennwerte'!O5,'2 | Kennwerte'!O127,IF('5 | Bericht'!P7='2 | Kennwerte'!P5,'2 | Kennwerte'!P127,IF('5 | Bericht'!P7='2 | Kennwerte'!Q5,'2 | Kennwerte'!Q127,IF('5 | Bericht'!P7='2 | Kennwerte'!R5,'2 | Kennwerte'!R127,IF('5 | Bericht'!P7='2 | Kennwerte'!S5,'2 | Kennwerte'!S127,IF('5 | Bericht'!P7='2 | Kennwerte'!T5,'2 | Kennwerte'!T127,IF('5 | Bericht'!P7='2 | Kennwerte'!U5,'2 | Kennwerte'!U127,IF('5 | Bericht'!P7='2 | Kennwerte'!V5,'2 | Kennwerte'!V127,IF('5 | Bericht'!P7='2 | Kennwerte'!W5,'2 | Kennwerte'!W127,IF('5 | Bericht'!P7='2 | Kennwerte'!X5,'2 | Kennwerte'!X127,IF('5 | Bericht'!P7='2 | Kennwerte'!Y5,'2 | Kennwerte'!Y127,IF('5 | Bericht'!P7='2 | Kennwerte'!Z5,'2 | Kennwerte'!Z127,IF('5 | Bericht'!P7='2 | Kennwerte'!AA5,'2 | Kennwerte'!AA127,IF('5 | Bericht'!P7='2 | Kennwerte'!AB5,'2 | Kennwerte'!AB127,IF('5 | Bericht'!P7='2 | Kennwerte'!AC5,'2 | Kennwerte'!AC127,IF('5 | Bericht'!P7='2 | Kennwerte'!AD5,'2 | Kennwerte'!AD127,IF('5 | Bericht'!P7='2 | Kennwerte'!AE5,'2 | Kennwerte'!AE127,IF('5 | Bericht'!P7='2 | Kennwerte'!AF5,'2 | Kennwerte'!AF127,IF('5 | Bericht'!P7='2 | Kennwerte'!AG5,'2 | Kennwerte'!AG127,IF('5 | Bericht'!P7='2 | Kennwerte'!AH5,'2 | Kennwerte'!AH127,IF('5 | Bericht'!P7='2 | Kennwerte'!AI5,'2 | Kennwerte'!AI127,IF('5 | Bericht'!P7='2 | Kennwerte'!AJ5,'2 | Kennwerte'!AJ127,IF('5 | Bericht'!P7='2 | Kennwerte'!AK5,'2 | Kennwerte'!AK127,IF('5 | Bericht'!P7='2 | Kennwerte'!AL5,'2 | Kennwerte'!AL127))))))))))))))))))))))))))))))</f>
        <v>wird berechnet</v>
      </c>
      <c r="C186" s="243" t="str">
        <f>'2 | Kennwerte'!I127</f>
        <v>wird berechnet</v>
      </c>
      <c r="D186" s="243" t="str">
        <f>'2 | Kennwerte'!J127</f>
        <v>wird berechnet</v>
      </c>
      <c r="E186" s="243" t="str">
        <f>'2 | Kennwerte'!K127</f>
        <v>wird berechnet</v>
      </c>
      <c r="F186" s="243" t="str">
        <f>'2 | Kennwerte'!L127</f>
        <v>wird berechnet</v>
      </c>
      <c r="G186" s="243" t="str">
        <f>'2 | Kennwerte'!M127</f>
        <v>wird berechnet</v>
      </c>
      <c r="H186" s="243" t="str">
        <f>'2 | Kennwerte'!N127</f>
        <v>wird berechnet</v>
      </c>
      <c r="I186" s="243" t="str">
        <f>'2 | Kennwerte'!O127</f>
        <v>wird berechnet</v>
      </c>
      <c r="J186" s="243" t="str">
        <f>'2 | Kennwerte'!P127</f>
        <v>wird berechnet</v>
      </c>
      <c r="K186" s="243" t="str">
        <f>'2 | Kennwerte'!Q127</f>
        <v>wird berechnet</v>
      </c>
      <c r="L186" s="243" t="str">
        <f>'2 | Kennwerte'!R127</f>
        <v>wird berechnet</v>
      </c>
      <c r="M186" s="243" t="str">
        <f>'2 | Kennwerte'!S127</f>
        <v>wird berechnet</v>
      </c>
      <c r="N186" s="243" t="str">
        <f>'2 | Kennwerte'!T127</f>
        <v>wird berechnet</v>
      </c>
      <c r="O186" s="243" t="str">
        <f>'2 | Kennwerte'!U127</f>
        <v>wird berechnet</v>
      </c>
      <c r="P186" s="243" t="str">
        <f>'2 | Kennwerte'!V127</f>
        <v>wird berechnet</v>
      </c>
      <c r="Q186" s="243" t="str">
        <f>'2 | Kennwerte'!W127</f>
        <v>wird berechnet</v>
      </c>
      <c r="R186" s="243" t="str">
        <f>'2 | Kennwerte'!X127</f>
        <v>wird berechnet</v>
      </c>
      <c r="S186" s="243" t="str">
        <f>'2 | Kennwerte'!Y127</f>
        <v>wird berechnet</v>
      </c>
      <c r="T186" s="243" t="str">
        <f>'2 | Kennwerte'!Z127</f>
        <v>wird berechnet</v>
      </c>
      <c r="U186" s="243" t="str">
        <f>'2 | Kennwerte'!AA127</f>
        <v>wird berechnet</v>
      </c>
      <c r="V186" s="243" t="str">
        <f>'2 | Kennwerte'!AB127</f>
        <v>wird berechnet</v>
      </c>
      <c r="W186" s="243" t="str">
        <f>'2 | Kennwerte'!AC127</f>
        <v>wird berechnet</v>
      </c>
      <c r="X186" s="243" t="str">
        <f>'2 | Kennwerte'!AD127</f>
        <v>wird berechnet</v>
      </c>
      <c r="Y186" s="243" t="str">
        <f>'2 | Kennwerte'!AE127</f>
        <v>wird berechnet</v>
      </c>
      <c r="Z186" s="243" t="str">
        <f>'2 | Kennwerte'!AF127</f>
        <v>wird berechnet</v>
      </c>
      <c r="AA186" s="243" t="str">
        <f>'2 | Kennwerte'!AG127</f>
        <v>wird berechnet</v>
      </c>
      <c r="AB186" s="243" t="str">
        <f>'2 | Kennwerte'!AH127</f>
        <v>wird berechnet</v>
      </c>
      <c r="AC186" s="243" t="str">
        <f>'2 | Kennwerte'!AI127</f>
        <v>wird berechnet</v>
      </c>
      <c r="AD186" s="243" t="str">
        <f>'2 | Kennwerte'!AJ127</f>
        <v>wird berechnet</v>
      </c>
      <c r="AE186" s="243" t="str">
        <f>'2 | Kennwerte'!AK127</f>
        <v>wird berechnet</v>
      </c>
      <c r="AF186" s="243" t="str">
        <f>'2 | Kennwerte'!AL127</f>
        <v>wird berechnet</v>
      </c>
    </row>
    <row r="187" spans="1:32" x14ac:dyDescent="0.25">
      <c r="A187" s="236" t="s">
        <v>418</v>
      </c>
      <c r="B187" s="234">
        <f>'2 | Kennwerte'!$AM$127</f>
        <v>0</v>
      </c>
      <c r="C187" s="234">
        <f>'2 | Kennwerte'!$AM$127</f>
        <v>0</v>
      </c>
      <c r="D187" s="234">
        <f>'2 | Kennwerte'!$AM$127</f>
        <v>0</v>
      </c>
      <c r="E187" s="234">
        <f>'2 | Kennwerte'!$AM$127</f>
        <v>0</v>
      </c>
      <c r="F187" s="234">
        <f>'2 | Kennwerte'!$AM$127</f>
        <v>0</v>
      </c>
      <c r="G187" s="234">
        <f>'2 | Kennwerte'!$AM$127</f>
        <v>0</v>
      </c>
      <c r="H187" s="234">
        <f>'2 | Kennwerte'!$AM$127</f>
        <v>0</v>
      </c>
      <c r="I187" s="234">
        <f>'2 | Kennwerte'!$AM$127</f>
        <v>0</v>
      </c>
      <c r="J187" s="234">
        <f>'2 | Kennwerte'!$AM$127</f>
        <v>0</v>
      </c>
      <c r="K187" s="234">
        <f>'2 | Kennwerte'!$AM$127</f>
        <v>0</v>
      </c>
      <c r="L187" s="234">
        <f>'2 | Kennwerte'!$AM$127</f>
        <v>0</v>
      </c>
      <c r="M187" s="234">
        <f>'2 | Kennwerte'!$AM$127</f>
        <v>0</v>
      </c>
      <c r="N187" s="234">
        <f>'2 | Kennwerte'!$AM$127</f>
        <v>0</v>
      </c>
      <c r="O187" s="234">
        <f>'2 | Kennwerte'!$AM$127</f>
        <v>0</v>
      </c>
      <c r="P187" s="234">
        <f>'2 | Kennwerte'!$AM$127</f>
        <v>0</v>
      </c>
      <c r="Q187" s="234">
        <f>'2 | Kennwerte'!$AM$127</f>
        <v>0</v>
      </c>
      <c r="R187" s="234">
        <f>'2 | Kennwerte'!$AM$127</f>
        <v>0</v>
      </c>
      <c r="S187" s="234">
        <f>'2 | Kennwerte'!$AM$127</f>
        <v>0</v>
      </c>
      <c r="T187" s="234">
        <f>'2 | Kennwerte'!$AM$127</f>
        <v>0</v>
      </c>
      <c r="U187" s="234">
        <f>'2 | Kennwerte'!$AM$127</f>
        <v>0</v>
      </c>
      <c r="V187" s="234">
        <f>'2 | Kennwerte'!$AM$127</f>
        <v>0</v>
      </c>
      <c r="W187" s="234">
        <f>'2 | Kennwerte'!$AM$127</f>
        <v>0</v>
      </c>
      <c r="X187" s="234">
        <f>'2 | Kennwerte'!$AM$127</f>
        <v>0</v>
      </c>
      <c r="Y187" s="234">
        <f>'2 | Kennwerte'!$AM$127</f>
        <v>0</v>
      </c>
      <c r="Z187" s="234">
        <f>'2 | Kennwerte'!$AM$127</f>
        <v>0</v>
      </c>
      <c r="AA187" s="234">
        <f>'2 | Kennwerte'!$AM$127</f>
        <v>0</v>
      </c>
      <c r="AB187" s="234">
        <f>'2 | Kennwerte'!$AM$127</f>
        <v>0</v>
      </c>
      <c r="AC187" s="234">
        <f>'2 | Kennwerte'!$AM$127</f>
        <v>0</v>
      </c>
      <c r="AD187" s="234">
        <f>'2 | Kennwerte'!$AM$127</f>
        <v>0</v>
      </c>
      <c r="AE187" s="234">
        <f>'2 | Kennwerte'!$AM$127</f>
        <v>0</v>
      </c>
      <c r="AF187" s="234">
        <f>'2 | Kennwerte'!$AM$127</f>
        <v>0</v>
      </c>
    </row>
    <row r="188" spans="1:32" x14ac:dyDescent="0.25">
      <c r="A188" s="236" t="s">
        <v>419</v>
      </c>
      <c r="B188" s="234">
        <f>'2 | Kennwerte'!$AO$127</f>
        <v>0</v>
      </c>
      <c r="C188" s="234">
        <f>'2 | Kennwerte'!$AO$127</f>
        <v>0</v>
      </c>
      <c r="D188" s="234">
        <f>'2 | Kennwerte'!$AO$127</f>
        <v>0</v>
      </c>
      <c r="E188" s="234">
        <f>'2 | Kennwerte'!$AO$127</f>
        <v>0</v>
      </c>
      <c r="F188" s="234">
        <f>'2 | Kennwerte'!$AO$127</f>
        <v>0</v>
      </c>
      <c r="G188" s="234">
        <f>'2 | Kennwerte'!$AO$127</f>
        <v>0</v>
      </c>
      <c r="H188" s="234">
        <f>'2 | Kennwerte'!$AO$127</f>
        <v>0</v>
      </c>
      <c r="I188" s="234">
        <f>'2 | Kennwerte'!$AO$127</f>
        <v>0</v>
      </c>
      <c r="J188" s="234">
        <f>'2 | Kennwerte'!$AO$127</f>
        <v>0</v>
      </c>
      <c r="K188" s="234">
        <f>'2 | Kennwerte'!$AO$127</f>
        <v>0</v>
      </c>
      <c r="L188" s="234">
        <f>'2 | Kennwerte'!$AO$127</f>
        <v>0</v>
      </c>
      <c r="M188" s="234">
        <f>'2 | Kennwerte'!$AO$127</f>
        <v>0</v>
      </c>
      <c r="N188" s="234">
        <f>'2 | Kennwerte'!$AO$127</f>
        <v>0</v>
      </c>
      <c r="O188" s="234">
        <f>'2 | Kennwerte'!$AO$127</f>
        <v>0</v>
      </c>
      <c r="P188" s="234">
        <f>'2 | Kennwerte'!$AO$127</f>
        <v>0</v>
      </c>
      <c r="Q188" s="234">
        <f>'2 | Kennwerte'!$AO$127</f>
        <v>0</v>
      </c>
      <c r="R188" s="234">
        <f>'2 | Kennwerte'!$AO$127</f>
        <v>0</v>
      </c>
      <c r="S188" s="234">
        <f>'2 | Kennwerte'!$AO$127</f>
        <v>0</v>
      </c>
      <c r="T188" s="234">
        <f>'2 | Kennwerte'!$AO$127</f>
        <v>0</v>
      </c>
      <c r="U188" s="234">
        <f>'2 | Kennwerte'!$AO$127</f>
        <v>0</v>
      </c>
      <c r="V188" s="234">
        <f>'2 | Kennwerte'!$AO$127</f>
        <v>0</v>
      </c>
      <c r="W188" s="234">
        <f>'2 | Kennwerte'!$AO$127</f>
        <v>0</v>
      </c>
      <c r="X188" s="234">
        <f>'2 | Kennwerte'!$AO$127</f>
        <v>0</v>
      </c>
      <c r="Y188" s="234">
        <f>'2 | Kennwerte'!$AO$127</f>
        <v>0</v>
      </c>
      <c r="Z188" s="234">
        <f>'2 | Kennwerte'!$AO$127</f>
        <v>0</v>
      </c>
      <c r="AA188" s="234">
        <f>'2 | Kennwerte'!$AO$127</f>
        <v>0</v>
      </c>
      <c r="AB188" s="234">
        <f>'2 | Kennwerte'!$AO$127</f>
        <v>0</v>
      </c>
      <c r="AC188" s="234">
        <f>'2 | Kennwerte'!$AO$127</f>
        <v>0</v>
      </c>
      <c r="AD188" s="234">
        <f>'2 | Kennwerte'!$AO$127</f>
        <v>0</v>
      </c>
      <c r="AE188" s="234">
        <f>'2 | Kennwerte'!$AO$127</f>
        <v>0</v>
      </c>
      <c r="AF188" s="234">
        <f>'2 | Kennwerte'!$AO$127</f>
        <v>0</v>
      </c>
    </row>
    <row r="189" spans="1:32" x14ac:dyDescent="0.25">
      <c r="A189" s="236" t="s">
        <v>420</v>
      </c>
      <c r="B189" s="234" t="e">
        <f>'2 | Kennwerte'!$AN$127</f>
        <v>#DIV/0!</v>
      </c>
      <c r="C189" s="234" t="e">
        <f>'2 | Kennwerte'!$AN$127</f>
        <v>#DIV/0!</v>
      </c>
      <c r="D189" s="234" t="e">
        <f>'2 | Kennwerte'!$AN$127</f>
        <v>#DIV/0!</v>
      </c>
      <c r="E189" s="234" t="e">
        <f>'2 | Kennwerte'!$AN$127</f>
        <v>#DIV/0!</v>
      </c>
      <c r="F189" s="234" t="e">
        <f>'2 | Kennwerte'!$AN$127</f>
        <v>#DIV/0!</v>
      </c>
      <c r="G189" s="234" t="e">
        <f>'2 | Kennwerte'!$AN$127</f>
        <v>#DIV/0!</v>
      </c>
      <c r="H189" s="234" t="e">
        <f>'2 | Kennwerte'!$AN$127</f>
        <v>#DIV/0!</v>
      </c>
      <c r="I189" s="234" t="e">
        <f>'2 | Kennwerte'!$AN$127</f>
        <v>#DIV/0!</v>
      </c>
      <c r="J189" s="234" t="e">
        <f>'2 | Kennwerte'!$AN$127</f>
        <v>#DIV/0!</v>
      </c>
      <c r="K189" s="234" t="e">
        <f>'2 | Kennwerte'!$AN$127</f>
        <v>#DIV/0!</v>
      </c>
      <c r="L189" s="234" t="e">
        <f>'2 | Kennwerte'!$AN$127</f>
        <v>#DIV/0!</v>
      </c>
      <c r="M189" s="234" t="e">
        <f>'2 | Kennwerte'!$AN$127</f>
        <v>#DIV/0!</v>
      </c>
      <c r="N189" s="234" t="e">
        <f>'2 | Kennwerte'!$AN$127</f>
        <v>#DIV/0!</v>
      </c>
      <c r="O189" s="234" t="e">
        <f>'2 | Kennwerte'!$AN$127</f>
        <v>#DIV/0!</v>
      </c>
      <c r="P189" s="234" t="e">
        <f>'2 | Kennwerte'!$AN$127</f>
        <v>#DIV/0!</v>
      </c>
      <c r="Q189" s="234" t="e">
        <f>'2 | Kennwerte'!$AN$127</f>
        <v>#DIV/0!</v>
      </c>
      <c r="R189" s="234" t="e">
        <f>'2 | Kennwerte'!$AN$127</f>
        <v>#DIV/0!</v>
      </c>
      <c r="S189" s="234" t="e">
        <f>'2 | Kennwerte'!$AN$127</f>
        <v>#DIV/0!</v>
      </c>
      <c r="T189" s="234" t="e">
        <f>'2 | Kennwerte'!$AN$127</f>
        <v>#DIV/0!</v>
      </c>
      <c r="U189" s="234" t="e">
        <f>'2 | Kennwerte'!$AN$127</f>
        <v>#DIV/0!</v>
      </c>
      <c r="V189" s="234" t="e">
        <f>'2 | Kennwerte'!$AN$127</f>
        <v>#DIV/0!</v>
      </c>
      <c r="W189" s="234" t="e">
        <f>'2 | Kennwerte'!$AN$127</f>
        <v>#DIV/0!</v>
      </c>
      <c r="X189" s="234" t="e">
        <f>'2 | Kennwerte'!$AN$127</f>
        <v>#DIV/0!</v>
      </c>
      <c r="Y189" s="234" t="e">
        <f>'2 | Kennwerte'!$AN$127</f>
        <v>#DIV/0!</v>
      </c>
      <c r="Z189" s="234" t="e">
        <f>'2 | Kennwerte'!$AN$127</f>
        <v>#DIV/0!</v>
      </c>
      <c r="AA189" s="234" t="e">
        <f>'2 | Kennwerte'!$AN$127</f>
        <v>#DIV/0!</v>
      </c>
      <c r="AB189" s="234" t="e">
        <f>'2 | Kennwerte'!$AN$127</f>
        <v>#DIV/0!</v>
      </c>
      <c r="AC189" s="234" t="e">
        <f>'2 | Kennwerte'!$AN$127</f>
        <v>#DIV/0!</v>
      </c>
      <c r="AD189" s="234" t="e">
        <f>'2 | Kennwerte'!$AN$127</f>
        <v>#DIV/0!</v>
      </c>
      <c r="AE189" s="234" t="e">
        <f>'2 | Kennwerte'!$AN$127</f>
        <v>#DIV/0!</v>
      </c>
      <c r="AF189" s="234" t="e">
        <f>'2 | Kennwerte'!$AN$127</f>
        <v>#DIV/0!</v>
      </c>
    </row>
    <row r="190" spans="1:32" x14ac:dyDescent="0.25">
      <c r="A190" s="236" t="s">
        <v>421</v>
      </c>
      <c r="B190" s="234" t="e">
        <f>ROUND((B189-B187)/(B188-B187),2)</f>
        <v>#DIV/0!</v>
      </c>
      <c r="C190" s="234" t="e">
        <f>ROUND((C189-C187)/(C188-C187),2)</f>
        <v>#DIV/0!</v>
      </c>
      <c r="D190" s="234" t="e">
        <f t="shared" ref="D190:AF190" si="66">ROUND((D189-D187)/(D188-D187),2)</f>
        <v>#DIV/0!</v>
      </c>
      <c r="E190" s="234" t="e">
        <f t="shared" si="66"/>
        <v>#DIV/0!</v>
      </c>
      <c r="F190" s="234" t="e">
        <f t="shared" si="66"/>
        <v>#DIV/0!</v>
      </c>
      <c r="G190" s="234" t="e">
        <f t="shared" si="66"/>
        <v>#DIV/0!</v>
      </c>
      <c r="H190" s="234" t="e">
        <f t="shared" si="66"/>
        <v>#DIV/0!</v>
      </c>
      <c r="I190" s="234" t="e">
        <f t="shared" si="66"/>
        <v>#DIV/0!</v>
      </c>
      <c r="J190" s="234" t="e">
        <f t="shared" si="66"/>
        <v>#DIV/0!</v>
      </c>
      <c r="K190" s="234" t="e">
        <f t="shared" si="66"/>
        <v>#DIV/0!</v>
      </c>
      <c r="L190" s="234" t="e">
        <f t="shared" si="66"/>
        <v>#DIV/0!</v>
      </c>
      <c r="M190" s="234" t="e">
        <f t="shared" si="66"/>
        <v>#DIV/0!</v>
      </c>
      <c r="N190" s="234" t="e">
        <f t="shared" si="66"/>
        <v>#DIV/0!</v>
      </c>
      <c r="O190" s="234" t="e">
        <f t="shared" si="66"/>
        <v>#DIV/0!</v>
      </c>
      <c r="P190" s="234" t="e">
        <f t="shared" si="66"/>
        <v>#DIV/0!</v>
      </c>
      <c r="Q190" s="234" t="e">
        <f t="shared" si="66"/>
        <v>#DIV/0!</v>
      </c>
      <c r="R190" s="234" t="e">
        <f t="shared" si="66"/>
        <v>#DIV/0!</v>
      </c>
      <c r="S190" s="234" t="e">
        <f t="shared" si="66"/>
        <v>#DIV/0!</v>
      </c>
      <c r="T190" s="234" t="e">
        <f t="shared" si="66"/>
        <v>#DIV/0!</v>
      </c>
      <c r="U190" s="234" t="e">
        <f t="shared" si="66"/>
        <v>#DIV/0!</v>
      </c>
      <c r="V190" s="234" t="e">
        <f t="shared" si="66"/>
        <v>#DIV/0!</v>
      </c>
      <c r="W190" s="234" t="e">
        <f t="shared" si="66"/>
        <v>#DIV/0!</v>
      </c>
      <c r="X190" s="234" t="e">
        <f t="shared" si="66"/>
        <v>#DIV/0!</v>
      </c>
      <c r="Y190" s="234" t="e">
        <f t="shared" si="66"/>
        <v>#DIV/0!</v>
      </c>
      <c r="Z190" s="234" t="e">
        <f t="shared" si="66"/>
        <v>#DIV/0!</v>
      </c>
      <c r="AA190" s="234" t="e">
        <f t="shared" si="66"/>
        <v>#DIV/0!</v>
      </c>
      <c r="AB190" s="234" t="e">
        <f t="shared" si="66"/>
        <v>#DIV/0!</v>
      </c>
      <c r="AC190" s="234" t="e">
        <f t="shared" si="66"/>
        <v>#DIV/0!</v>
      </c>
      <c r="AD190" s="234" t="e">
        <f t="shared" si="66"/>
        <v>#DIV/0!</v>
      </c>
      <c r="AE190" s="234" t="e">
        <f t="shared" si="66"/>
        <v>#DIV/0!</v>
      </c>
      <c r="AF190" s="234" t="e">
        <f t="shared" si="66"/>
        <v>#DIV/0!</v>
      </c>
    </row>
    <row r="191" spans="1:32" x14ac:dyDescent="0.25">
      <c r="A191" s="236" t="s">
        <v>422</v>
      </c>
      <c r="B191" s="233" t="e">
        <f>ROUND((B186-B187)/(B188-B187),2)</f>
        <v>#VALUE!</v>
      </c>
      <c r="C191" s="233" t="e">
        <f>ROUND((C186-C187)/(C188-C187),2)</f>
        <v>#VALUE!</v>
      </c>
      <c r="D191" s="233" t="e">
        <f t="shared" ref="D191:AF191" si="67">ROUND((D186-D187)/(D188-D187),2)</f>
        <v>#VALUE!</v>
      </c>
      <c r="E191" s="233" t="e">
        <f t="shared" si="67"/>
        <v>#VALUE!</v>
      </c>
      <c r="F191" s="233" t="e">
        <f t="shared" si="67"/>
        <v>#VALUE!</v>
      </c>
      <c r="G191" s="233" t="e">
        <f t="shared" si="67"/>
        <v>#VALUE!</v>
      </c>
      <c r="H191" s="233" t="e">
        <f t="shared" si="67"/>
        <v>#VALUE!</v>
      </c>
      <c r="I191" s="233" t="e">
        <f t="shared" si="67"/>
        <v>#VALUE!</v>
      </c>
      <c r="J191" s="233" t="e">
        <f t="shared" si="67"/>
        <v>#VALUE!</v>
      </c>
      <c r="K191" s="233" t="e">
        <f t="shared" si="67"/>
        <v>#VALUE!</v>
      </c>
      <c r="L191" s="233" t="e">
        <f t="shared" si="67"/>
        <v>#VALUE!</v>
      </c>
      <c r="M191" s="233" t="e">
        <f t="shared" si="67"/>
        <v>#VALUE!</v>
      </c>
      <c r="N191" s="233" t="e">
        <f t="shared" si="67"/>
        <v>#VALUE!</v>
      </c>
      <c r="O191" s="233" t="e">
        <f t="shared" si="67"/>
        <v>#VALUE!</v>
      </c>
      <c r="P191" s="233" t="e">
        <f t="shared" si="67"/>
        <v>#VALUE!</v>
      </c>
      <c r="Q191" s="233" t="e">
        <f t="shared" si="67"/>
        <v>#VALUE!</v>
      </c>
      <c r="R191" s="233" t="e">
        <f t="shared" si="67"/>
        <v>#VALUE!</v>
      </c>
      <c r="S191" s="233" t="e">
        <f t="shared" si="67"/>
        <v>#VALUE!</v>
      </c>
      <c r="T191" s="233" t="e">
        <f t="shared" si="67"/>
        <v>#VALUE!</v>
      </c>
      <c r="U191" s="233" t="e">
        <f t="shared" si="67"/>
        <v>#VALUE!</v>
      </c>
      <c r="V191" s="233" t="e">
        <f t="shared" si="67"/>
        <v>#VALUE!</v>
      </c>
      <c r="W191" s="233" t="e">
        <f t="shared" si="67"/>
        <v>#VALUE!</v>
      </c>
      <c r="X191" s="233" t="e">
        <f t="shared" si="67"/>
        <v>#VALUE!</v>
      </c>
      <c r="Y191" s="233" t="e">
        <f t="shared" si="67"/>
        <v>#VALUE!</v>
      </c>
      <c r="Z191" s="233" t="e">
        <f t="shared" si="67"/>
        <v>#VALUE!</v>
      </c>
      <c r="AA191" s="233" t="e">
        <f t="shared" si="67"/>
        <v>#VALUE!</v>
      </c>
      <c r="AB191" s="233" t="e">
        <f t="shared" si="67"/>
        <v>#VALUE!</v>
      </c>
      <c r="AC191" s="233" t="e">
        <f t="shared" si="67"/>
        <v>#VALUE!</v>
      </c>
      <c r="AD191" s="233" t="e">
        <f t="shared" si="67"/>
        <v>#VALUE!</v>
      </c>
      <c r="AE191" s="233" t="e">
        <f t="shared" si="67"/>
        <v>#VALUE!</v>
      </c>
      <c r="AF191" s="233" t="e">
        <f t="shared" si="67"/>
        <v>#VALUE!</v>
      </c>
    </row>
    <row r="192" spans="1:32" x14ac:dyDescent="0.25">
      <c r="A192" s="236" t="s">
        <v>423</v>
      </c>
      <c r="B192" s="233">
        <v>0</v>
      </c>
      <c r="C192" s="233">
        <v>0</v>
      </c>
      <c r="D192" s="233">
        <v>0</v>
      </c>
      <c r="E192" s="233">
        <v>0</v>
      </c>
      <c r="F192" s="233">
        <v>0</v>
      </c>
      <c r="G192" s="233">
        <v>0</v>
      </c>
      <c r="H192" s="233">
        <v>0</v>
      </c>
      <c r="I192" s="233">
        <v>0</v>
      </c>
      <c r="J192" s="233">
        <v>0</v>
      </c>
      <c r="K192" s="233">
        <v>0</v>
      </c>
      <c r="L192" s="233">
        <v>0</v>
      </c>
      <c r="M192" s="233">
        <v>0</v>
      </c>
      <c r="N192" s="233">
        <v>0</v>
      </c>
      <c r="O192" s="233">
        <v>0</v>
      </c>
      <c r="P192" s="233">
        <v>0</v>
      </c>
      <c r="Q192" s="233">
        <v>0</v>
      </c>
      <c r="R192" s="233">
        <v>0</v>
      </c>
      <c r="S192" s="233">
        <v>0</v>
      </c>
      <c r="T192" s="233">
        <v>0</v>
      </c>
      <c r="U192" s="233">
        <v>0</v>
      </c>
      <c r="V192" s="233">
        <v>0</v>
      </c>
      <c r="W192" s="233">
        <v>0</v>
      </c>
      <c r="X192" s="233">
        <v>0</v>
      </c>
      <c r="Y192" s="233">
        <v>0</v>
      </c>
      <c r="Z192" s="233">
        <v>0</v>
      </c>
      <c r="AA192" s="233">
        <v>0</v>
      </c>
      <c r="AB192" s="233">
        <v>0</v>
      </c>
      <c r="AC192" s="233">
        <v>0</v>
      </c>
      <c r="AD192" s="233">
        <v>0</v>
      </c>
      <c r="AE192" s="233">
        <v>0</v>
      </c>
      <c r="AF192" s="233">
        <v>0</v>
      </c>
    </row>
    <row r="193" spans="1:32" x14ac:dyDescent="0.25">
      <c r="A193" s="236"/>
      <c r="B193" s="233" t="e">
        <f>B191</f>
        <v>#VALUE!</v>
      </c>
      <c r="C193" s="233" t="e">
        <f>C191</f>
        <v>#VALUE!</v>
      </c>
      <c r="D193" s="233" t="e">
        <f t="shared" ref="D193:AF193" si="68">D191</f>
        <v>#VALUE!</v>
      </c>
      <c r="E193" s="233" t="e">
        <f t="shared" si="68"/>
        <v>#VALUE!</v>
      </c>
      <c r="F193" s="233" t="e">
        <f t="shared" si="68"/>
        <v>#VALUE!</v>
      </c>
      <c r="G193" s="233" t="e">
        <f t="shared" si="68"/>
        <v>#VALUE!</v>
      </c>
      <c r="H193" s="233" t="e">
        <f t="shared" si="68"/>
        <v>#VALUE!</v>
      </c>
      <c r="I193" s="233" t="e">
        <f t="shared" si="68"/>
        <v>#VALUE!</v>
      </c>
      <c r="J193" s="233" t="e">
        <f t="shared" si="68"/>
        <v>#VALUE!</v>
      </c>
      <c r="K193" s="233" t="e">
        <f t="shared" si="68"/>
        <v>#VALUE!</v>
      </c>
      <c r="L193" s="233" t="e">
        <f t="shared" si="68"/>
        <v>#VALUE!</v>
      </c>
      <c r="M193" s="233" t="e">
        <f t="shared" si="68"/>
        <v>#VALUE!</v>
      </c>
      <c r="N193" s="233" t="e">
        <f t="shared" si="68"/>
        <v>#VALUE!</v>
      </c>
      <c r="O193" s="233" t="e">
        <f t="shared" si="68"/>
        <v>#VALUE!</v>
      </c>
      <c r="P193" s="233" t="e">
        <f t="shared" si="68"/>
        <v>#VALUE!</v>
      </c>
      <c r="Q193" s="233" t="e">
        <f t="shared" si="68"/>
        <v>#VALUE!</v>
      </c>
      <c r="R193" s="233" t="e">
        <f t="shared" si="68"/>
        <v>#VALUE!</v>
      </c>
      <c r="S193" s="233" t="e">
        <f t="shared" si="68"/>
        <v>#VALUE!</v>
      </c>
      <c r="T193" s="233" t="e">
        <f t="shared" si="68"/>
        <v>#VALUE!</v>
      </c>
      <c r="U193" s="233" t="e">
        <f t="shared" si="68"/>
        <v>#VALUE!</v>
      </c>
      <c r="V193" s="233" t="e">
        <f t="shared" si="68"/>
        <v>#VALUE!</v>
      </c>
      <c r="W193" s="233" t="e">
        <f t="shared" si="68"/>
        <v>#VALUE!</v>
      </c>
      <c r="X193" s="233" t="e">
        <f t="shared" si="68"/>
        <v>#VALUE!</v>
      </c>
      <c r="Y193" s="233" t="e">
        <f t="shared" si="68"/>
        <v>#VALUE!</v>
      </c>
      <c r="Z193" s="233" t="e">
        <f t="shared" si="68"/>
        <v>#VALUE!</v>
      </c>
      <c r="AA193" s="233" t="e">
        <f t="shared" si="68"/>
        <v>#VALUE!</v>
      </c>
      <c r="AB193" s="233" t="e">
        <f t="shared" si="68"/>
        <v>#VALUE!</v>
      </c>
      <c r="AC193" s="233" t="e">
        <f t="shared" si="68"/>
        <v>#VALUE!</v>
      </c>
      <c r="AD193" s="233" t="e">
        <f t="shared" si="68"/>
        <v>#VALUE!</v>
      </c>
      <c r="AE193" s="233" t="e">
        <f t="shared" si="68"/>
        <v>#VALUE!</v>
      </c>
      <c r="AF193" s="233" t="e">
        <f t="shared" si="68"/>
        <v>#VALUE!</v>
      </c>
    </row>
    <row r="194" spans="1:32" x14ac:dyDescent="0.25">
      <c r="A194" s="241" t="s">
        <v>423</v>
      </c>
      <c r="B194" s="236">
        <v>1</v>
      </c>
      <c r="C194" s="236">
        <v>1</v>
      </c>
      <c r="D194" s="236">
        <v>1</v>
      </c>
      <c r="E194" s="236">
        <v>1</v>
      </c>
      <c r="F194" s="236">
        <v>1</v>
      </c>
      <c r="G194" s="236">
        <v>1</v>
      </c>
      <c r="H194" s="236">
        <v>1</v>
      </c>
      <c r="I194" s="236">
        <v>1</v>
      </c>
      <c r="J194" s="236">
        <v>1</v>
      </c>
      <c r="K194" s="236">
        <v>1</v>
      </c>
      <c r="L194" s="236">
        <v>1</v>
      </c>
      <c r="M194" s="236">
        <v>1</v>
      </c>
      <c r="N194" s="236">
        <v>1</v>
      </c>
      <c r="O194" s="236">
        <v>1</v>
      </c>
      <c r="P194" s="236">
        <v>1</v>
      </c>
      <c r="Q194" s="236">
        <v>1</v>
      </c>
      <c r="R194" s="236">
        <v>1</v>
      </c>
      <c r="S194" s="236">
        <v>1</v>
      </c>
      <c r="T194" s="236">
        <v>1</v>
      </c>
      <c r="U194" s="236">
        <v>1</v>
      </c>
      <c r="V194" s="236">
        <v>1</v>
      </c>
      <c r="W194" s="236">
        <v>1</v>
      </c>
      <c r="X194" s="236">
        <v>1</v>
      </c>
      <c r="Y194" s="236">
        <v>1</v>
      </c>
      <c r="Z194" s="236">
        <v>1</v>
      </c>
      <c r="AA194" s="236">
        <v>1</v>
      </c>
      <c r="AB194" s="236">
        <v>1</v>
      </c>
      <c r="AC194" s="236">
        <v>1</v>
      </c>
      <c r="AD194" s="236">
        <v>1</v>
      </c>
      <c r="AE194" s="236">
        <v>1</v>
      </c>
      <c r="AF194" s="236">
        <v>1</v>
      </c>
    </row>
    <row r="195" spans="1:32" x14ac:dyDescent="0.25">
      <c r="A195" s="236"/>
      <c r="B195" s="236">
        <v>1</v>
      </c>
      <c r="C195" s="236">
        <v>1</v>
      </c>
      <c r="D195" s="236">
        <v>1</v>
      </c>
      <c r="E195" s="236">
        <v>1</v>
      </c>
      <c r="F195" s="236">
        <v>1</v>
      </c>
      <c r="G195" s="236">
        <v>1</v>
      </c>
      <c r="H195" s="236">
        <v>1</v>
      </c>
      <c r="I195" s="236">
        <v>1</v>
      </c>
      <c r="J195" s="236">
        <v>1</v>
      </c>
      <c r="K195" s="236">
        <v>1</v>
      </c>
      <c r="L195" s="236">
        <v>1</v>
      </c>
      <c r="M195" s="236">
        <v>1</v>
      </c>
      <c r="N195" s="236">
        <v>1</v>
      </c>
      <c r="O195" s="236">
        <v>1</v>
      </c>
      <c r="P195" s="236">
        <v>1</v>
      </c>
      <c r="Q195" s="236">
        <v>1</v>
      </c>
      <c r="R195" s="236">
        <v>1</v>
      </c>
      <c r="S195" s="236">
        <v>1</v>
      </c>
      <c r="T195" s="236">
        <v>1</v>
      </c>
      <c r="U195" s="236">
        <v>1</v>
      </c>
      <c r="V195" s="236">
        <v>1</v>
      </c>
      <c r="W195" s="236">
        <v>1</v>
      </c>
      <c r="X195" s="236">
        <v>1</v>
      </c>
      <c r="Y195" s="236">
        <v>1</v>
      </c>
      <c r="Z195" s="236">
        <v>1</v>
      </c>
      <c r="AA195" s="236">
        <v>1</v>
      </c>
      <c r="AB195" s="236">
        <v>1</v>
      </c>
      <c r="AC195" s="236">
        <v>1</v>
      </c>
      <c r="AD195" s="236">
        <v>1</v>
      </c>
      <c r="AE195" s="236">
        <v>1</v>
      </c>
      <c r="AF195" s="236">
        <v>1</v>
      </c>
    </row>
    <row r="196" spans="1:32" x14ac:dyDescent="0.25">
      <c r="A196" s="236" t="s">
        <v>424</v>
      </c>
      <c r="B196" s="233" t="e">
        <f>B193</f>
        <v>#VALUE!</v>
      </c>
      <c r="C196" s="233" t="e">
        <f t="shared" ref="C196:AF196" si="69">C193</f>
        <v>#VALUE!</v>
      </c>
      <c r="D196" s="233" t="e">
        <f t="shared" si="69"/>
        <v>#VALUE!</v>
      </c>
      <c r="E196" s="233" t="e">
        <f t="shared" si="69"/>
        <v>#VALUE!</v>
      </c>
      <c r="F196" s="233" t="e">
        <f t="shared" si="69"/>
        <v>#VALUE!</v>
      </c>
      <c r="G196" s="236" t="e">
        <f t="shared" si="69"/>
        <v>#VALUE!</v>
      </c>
      <c r="H196" s="236" t="e">
        <f t="shared" si="69"/>
        <v>#VALUE!</v>
      </c>
      <c r="I196" s="236" t="e">
        <f t="shared" si="69"/>
        <v>#VALUE!</v>
      </c>
      <c r="J196" s="236" t="e">
        <f t="shared" si="69"/>
        <v>#VALUE!</v>
      </c>
      <c r="K196" s="236" t="e">
        <f t="shared" si="69"/>
        <v>#VALUE!</v>
      </c>
      <c r="L196" s="236" t="e">
        <f t="shared" si="69"/>
        <v>#VALUE!</v>
      </c>
      <c r="M196" s="236" t="e">
        <f t="shared" si="69"/>
        <v>#VALUE!</v>
      </c>
      <c r="N196" s="236" t="e">
        <f t="shared" si="69"/>
        <v>#VALUE!</v>
      </c>
      <c r="O196" s="236" t="e">
        <f t="shared" si="69"/>
        <v>#VALUE!</v>
      </c>
      <c r="P196" s="236" t="e">
        <f t="shared" si="69"/>
        <v>#VALUE!</v>
      </c>
      <c r="Q196" s="236" t="e">
        <f t="shared" si="69"/>
        <v>#VALUE!</v>
      </c>
      <c r="R196" s="236" t="e">
        <f t="shared" si="69"/>
        <v>#VALUE!</v>
      </c>
      <c r="S196" s="236" t="e">
        <f t="shared" si="69"/>
        <v>#VALUE!</v>
      </c>
      <c r="T196" s="236" t="e">
        <f t="shared" si="69"/>
        <v>#VALUE!</v>
      </c>
      <c r="U196" s="236" t="e">
        <f t="shared" si="69"/>
        <v>#VALUE!</v>
      </c>
      <c r="V196" s="236" t="e">
        <f t="shared" si="69"/>
        <v>#VALUE!</v>
      </c>
      <c r="W196" s="236" t="e">
        <f t="shared" si="69"/>
        <v>#VALUE!</v>
      </c>
      <c r="X196" s="236" t="e">
        <f t="shared" si="69"/>
        <v>#VALUE!</v>
      </c>
      <c r="Y196" s="236" t="e">
        <f t="shared" si="69"/>
        <v>#VALUE!</v>
      </c>
      <c r="Z196" s="236" t="e">
        <f t="shared" si="69"/>
        <v>#VALUE!</v>
      </c>
      <c r="AA196" s="236" t="e">
        <f t="shared" si="69"/>
        <v>#VALUE!</v>
      </c>
      <c r="AB196" s="236" t="e">
        <f t="shared" si="69"/>
        <v>#VALUE!</v>
      </c>
      <c r="AC196" s="236" t="e">
        <f t="shared" si="69"/>
        <v>#VALUE!</v>
      </c>
      <c r="AD196" s="236" t="e">
        <f t="shared" si="69"/>
        <v>#VALUE!</v>
      </c>
      <c r="AE196" s="236" t="e">
        <f t="shared" si="69"/>
        <v>#VALUE!</v>
      </c>
      <c r="AF196" s="236" t="e">
        <f t="shared" si="69"/>
        <v>#VALUE!</v>
      </c>
    </row>
    <row r="197" spans="1:32" x14ac:dyDescent="0.25">
      <c r="A197" s="236"/>
      <c r="B197" s="233">
        <v>1</v>
      </c>
      <c r="C197" s="233">
        <v>1</v>
      </c>
      <c r="D197" s="233">
        <v>1</v>
      </c>
      <c r="E197" s="233">
        <v>1</v>
      </c>
      <c r="F197" s="233">
        <v>1</v>
      </c>
      <c r="G197" s="233">
        <v>1</v>
      </c>
      <c r="H197" s="233">
        <v>1</v>
      </c>
      <c r="I197" s="233">
        <v>1</v>
      </c>
      <c r="J197" s="233">
        <v>1</v>
      </c>
      <c r="K197" s="233">
        <v>1</v>
      </c>
      <c r="L197" s="233">
        <v>1</v>
      </c>
      <c r="M197" s="233">
        <v>1</v>
      </c>
      <c r="N197" s="233">
        <v>1</v>
      </c>
      <c r="O197" s="233">
        <v>1</v>
      </c>
      <c r="P197" s="233">
        <v>1</v>
      </c>
      <c r="Q197" s="233">
        <v>1</v>
      </c>
      <c r="R197" s="233">
        <v>1</v>
      </c>
      <c r="S197" s="233">
        <v>1</v>
      </c>
      <c r="T197" s="233">
        <v>1</v>
      </c>
      <c r="U197" s="233">
        <v>1</v>
      </c>
      <c r="V197" s="233">
        <v>1</v>
      </c>
      <c r="W197" s="233">
        <v>1</v>
      </c>
      <c r="X197" s="233">
        <v>1</v>
      </c>
      <c r="Y197" s="233">
        <v>1</v>
      </c>
      <c r="Z197" s="233">
        <v>1</v>
      </c>
      <c r="AA197" s="233">
        <v>1</v>
      </c>
      <c r="AB197" s="233">
        <v>1</v>
      </c>
      <c r="AC197" s="233">
        <v>1</v>
      </c>
      <c r="AD197" s="233">
        <v>1</v>
      </c>
      <c r="AE197" s="233">
        <v>1</v>
      </c>
      <c r="AF197" s="233">
        <v>1</v>
      </c>
    </row>
    <row r="198" spans="1:32" x14ac:dyDescent="0.25">
      <c r="A198" s="241" t="s">
        <v>424</v>
      </c>
      <c r="B198" s="236">
        <v>1</v>
      </c>
      <c r="C198" s="236">
        <v>1</v>
      </c>
      <c r="D198" s="236">
        <v>1</v>
      </c>
      <c r="E198" s="236">
        <v>1</v>
      </c>
      <c r="F198" s="236">
        <v>1</v>
      </c>
      <c r="G198" s="236">
        <v>1</v>
      </c>
      <c r="H198" s="236">
        <v>1</v>
      </c>
      <c r="I198" s="236">
        <v>1</v>
      </c>
      <c r="J198" s="236">
        <v>1</v>
      </c>
      <c r="K198" s="236">
        <v>1</v>
      </c>
      <c r="L198" s="236">
        <v>1</v>
      </c>
      <c r="M198" s="236">
        <v>1</v>
      </c>
      <c r="N198" s="236">
        <v>1</v>
      </c>
      <c r="O198" s="236">
        <v>1</v>
      </c>
      <c r="P198" s="236">
        <v>1</v>
      </c>
      <c r="Q198" s="236">
        <v>1</v>
      </c>
      <c r="R198" s="236">
        <v>1</v>
      </c>
      <c r="S198" s="236">
        <v>1</v>
      </c>
      <c r="T198" s="236">
        <v>1</v>
      </c>
      <c r="U198" s="236">
        <v>1</v>
      </c>
      <c r="V198" s="236">
        <v>1</v>
      </c>
      <c r="W198" s="236">
        <v>1</v>
      </c>
      <c r="X198" s="236">
        <v>1</v>
      </c>
      <c r="Y198" s="236">
        <v>1</v>
      </c>
      <c r="Z198" s="236">
        <v>1</v>
      </c>
      <c r="AA198" s="236">
        <v>1</v>
      </c>
      <c r="AB198" s="236">
        <v>1</v>
      </c>
      <c r="AC198" s="236">
        <v>1</v>
      </c>
      <c r="AD198" s="236">
        <v>1</v>
      </c>
      <c r="AE198" s="236">
        <v>1</v>
      </c>
      <c r="AF198" s="236">
        <v>1</v>
      </c>
    </row>
    <row r="199" spans="1:32" x14ac:dyDescent="0.25">
      <c r="A199" s="236"/>
      <c r="B199" s="236">
        <v>1</v>
      </c>
      <c r="C199" s="236">
        <v>1</v>
      </c>
      <c r="D199" s="236">
        <v>1</v>
      </c>
      <c r="E199" s="236">
        <v>1</v>
      </c>
      <c r="F199" s="236">
        <v>1</v>
      </c>
      <c r="G199" s="236">
        <v>1</v>
      </c>
      <c r="H199" s="236">
        <v>1</v>
      </c>
      <c r="I199" s="236">
        <v>1</v>
      </c>
      <c r="J199" s="236">
        <v>1</v>
      </c>
      <c r="K199" s="236">
        <v>1</v>
      </c>
      <c r="L199" s="236">
        <v>1</v>
      </c>
      <c r="M199" s="236">
        <v>1</v>
      </c>
      <c r="N199" s="236">
        <v>1</v>
      </c>
      <c r="O199" s="236">
        <v>1</v>
      </c>
      <c r="P199" s="236">
        <v>1</v>
      </c>
      <c r="Q199" s="236">
        <v>1</v>
      </c>
      <c r="R199" s="236">
        <v>1</v>
      </c>
      <c r="S199" s="236">
        <v>1</v>
      </c>
      <c r="T199" s="236">
        <v>1</v>
      </c>
      <c r="U199" s="236">
        <v>1</v>
      </c>
      <c r="V199" s="236">
        <v>1</v>
      </c>
      <c r="W199" s="236">
        <v>1</v>
      </c>
      <c r="X199" s="236">
        <v>1</v>
      </c>
      <c r="Y199" s="236">
        <v>1</v>
      </c>
      <c r="Z199" s="236">
        <v>1</v>
      </c>
      <c r="AA199" s="236">
        <v>1</v>
      </c>
      <c r="AB199" s="236">
        <v>1</v>
      </c>
      <c r="AC199" s="236">
        <v>1</v>
      </c>
      <c r="AD199" s="236">
        <v>1</v>
      </c>
      <c r="AE199" s="236">
        <v>1</v>
      </c>
      <c r="AF199" s="236">
        <v>1</v>
      </c>
    </row>
    <row r="200" spans="1:32" x14ac:dyDescent="0.25">
      <c r="A200" s="236" t="s">
        <v>425</v>
      </c>
      <c r="B200" s="233" t="e">
        <f>B190</f>
        <v>#DIV/0!</v>
      </c>
      <c r="C200" s="233" t="e">
        <f>C190</f>
        <v>#DIV/0!</v>
      </c>
      <c r="D200" s="233" t="e">
        <f t="shared" ref="D200:AF200" si="70">D190</f>
        <v>#DIV/0!</v>
      </c>
      <c r="E200" s="233" t="e">
        <f t="shared" si="70"/>
        <v>#DIV/0!</v>
      </c>
      <c r="F200" s="233" t="e">
        <f t="shared" si="70"/>
        <v>#DIV/0!</v>
      </c>
      <c r="G200" s="233" t="e">
        <f t="shared" si="70"/>
        <v>#DIV/0!</v>
      </c>
      <c r="H200" s="233" t="e">
        <f t="shared" si="70"/>
        <v>#DIV/0!</v>
      </c>
      <c r="I200" s="233" t="e">
        <f t="shared" si="70"/>
        <v>#DIV/0!</v>
      </c>
      <c r="J200" s="233" t="e">
        <f t="shared" si="70"/>
        <v>#DIV/0!</v>
      </c>
      <c r="K200" s="233" t="e">
        <f t="shared" si="70"/>
        <v>#DIV/0!</v>
      </c>
      <c r="L200" s="233" t="e">
        <f t="shared" si="70"/>
        <v>#DIV/0!</v>
      </c>
      <c r="M200" s="233" t="e">
        <f t="shared" si="70"/>
        <v>#DIV/0!</v>
      </c>
      <c r="N200" s="233" t="e">
        <f t="shared" si="70"/>
        <v>#DIV/0!</v>
      </c>
      <c r="O200" s="233" t="e">
        <f t="shared" si="70"/>
        <v>#DIV/0!</v>
      </c>
      <c r="P200" s="233" t="e">
        <f t="shared" si="70"/>
        <v>#DIV/0!</v>
      </c>
      <c r="Q200" s="233" t="e">
        <f t="shared" si="70"/>
        <v>#DIV/0!</v>
      </c>
      <c r="R200" s="233" t="e">
        <f t="shared" si="70"/>
        <v>#DIV/0!</v>
      </c>
      <c r="S200" s="233" t="e">
        <f t="shared" si="70"/>
        <v>#DIV/0!</v>
      </c>
      <c r="T200" s="233" t="e">
        <f t="shared" si="70"/>
        <v>#DIV/0!</v>
      </c>
      <c r="U200" s="233" t="e">
        <f t="shared" si="70"/>
        <v>#DIV/0!</v>
      </c>
      <c r="V200" s="233" t="e">
        <f t="shared" si="70"/>
        <v>#DIV/0!</v>
      </c>
      <c r="W200" s="233" t="e">
        <f t="shared" si="70"/>
        <v>#DIV/0!</v>
      </c>
      <c r="X200" s="233" t="e">
        <f t="shared" si="70"/>
        <v>#DIV/0!</v>
      </c>
      <c r="Y200" s="233" t="e">
        <f t="shared" si="70"/>
        <v>#DIV/0!</v>
      </c>
      <c r="Z200" s="233" t="e">
        <f t="shared" si="70"/>
        <v>#DIV/0!</v>
      </c>
      <c r="AA200" s="233" t="e">
        <f t="shared" si="70"/>
        <v>#DIV/0!</v>
      </c>
      <c r="AB200" s="233" t="e">
        <f t="shared" si="70"/>
        <v>#DIV/0!</v>
      </c>
      <c r="AC200" s="233" t="e">
        <f t="shared" si="70"/>
        <v>#DIV/0!</v>
      </c>
      <c r="AD200" s="233" t="e">
        <f t="shared" si="70"/>
        <v>#DIV/0!</v>
      </c>
      <c r="AE200" s="233" t="e">
        <f t="shared" si="70"/>
        <v>#DIV/0!</v>
      </c>
      <c r="AF200" s="233" t="e">
        <f t="shared" si="70"/>
        <v>#DIV/0!</v>
      </c>
    </row>
    <row r="201" spans="1:32" x14ac:dyDescent="0.25">
      <c r="A201" s="236"/>
      <c r="B201" s="233" t="e">
        <f>B200</f>
        <v>#DIV/0!</v>
      </c>
      <c r="C201" s="233" t="e">
        <f>C200</f>
        <v>#DIV/0!</v>
      </c>
      <c r="D201" s="233" t="e">
        <f t="shared" ref="D201:AF201" si="71">D200</f>
        <v>#DIV/0!</v>
      </c>
      <c r="E201" s="233" t="e">
        <f t="shared" si="71"/>
        <v>#DIV/0!</v>
      </c>
      <c r="F201" s="233" t="e">
        <f t="shared" si="71"/>
        <v>#DIV/0!</v>
      </c>
      <c r="G201" s="233" t="e">
        <f t="shared" si="71"/>
        <v>#DIV/0!</v>
      </c>
      <c r="H201" s="233" t="e">
        <f t="shared" si="71"/>
        <v>#DIV/0!</v>
      </c>
      <c r="I201" s="233" t="e">
        <f t="shared" si="71"/>
        <v>#DIV/0!</v>
      </c>
      <c r="J201" s="233" t="e">
        <f t="shared" si="71"/>
        <v>#DIV/0!</v>
      </c>
      <c r="K201" s="233" t="e">
        <f t="shared" si="71"/>
        <v>#DIV/0!</v>
      </c>
      <c r="L201" s="233" t="e">
        <f t="shared" si="71"/>
        <v>#DIV/0!</v>
      </c>
      <c r="M201" s="233" t="e">
        <f t="shared" si="71"/>
        <v>#DIV/0!</v>
      </c>
      <c r="N201" s="233" t="e">
        <f t="shared" si="71"/>
        <v>#DIV/0!</v>
      </c>
      <c r="O201" s="233" t="e">
        <f t="shared" si="71"/>
        <v>#DIV/0!</v>
      </c>
      <c r="P201" s="233" t="e">
        <f t="shared" si="71"/>
        <v>#DIV/0!</v>
      </c>
      <c r="Q201" s="233" t="e">
        <f t="shared" si="71"/>
        <v>#DIV/0!</v>
      </c>
      <c r="R201" s="233" t="e">
        <f t="shared" si="71"/>
        <v>#DIV/0!</v>
      </c>
      <c r="S201" s="233" t="e">
        <f t="shared" si="71"/>
        <v>#DIV/0!</v>
      </c>
      <c r="T201" s="233" t="e">
        <f t="shared" si="71"/>
        <v>#DIV/0!</v>
      </c>
      <c r="U201" s="233" t="e">
        <f t="shared" si="71"/>
        <v>#DIV/0!</v>
      </c>
      <c r="V201" s="233" t="e">
        <f t="shared" si="71"/>
        <v>#DIV/0!</v>
      </c>
      <c r="W201" s="233" t="e">
        <f t="shared" si="71"/>
        <v>#DIV/0!</v>
      </c>
      <c r="X201" s="233" t="e">
        <f t="shared" si="71"/>
        <v>#DIV/0!</v>
      </c>
      <c r="Y201" s="233" t="e">
        <f t="shared" si="71"/>
        <v>#DIV/0!</v>
      </c>
      <c r="Z201" s="233" t="e">
        <f t="shared" si="71"/>
        <v>#DIV/0!</v>
      </c>
      <c r="AA201" s="233" t="e">
        <f t="shared" si="71"/>
        <v>#DIV/0!</v>
      </c>
      <c r="AB201" s="233" t="e">
        <f t="shared" si="71"/>
        <v>#DIV/0!</v>
      </c>
      <c r="AC201" s="233" t="e">
        <f t="shared" si="71"/>
        <v>#DIV/0!</v>
      </c>
      <c r="AD201" s="233" t="e">
        <f t="shared" si="71"/>
        <v>#DIV/0!</v>
      </c>
      <c r="AE201" s="233" t="e">
        <f t="shared" si="71"/>
        <v>#DIV/0!</v>
      </c>
      <c r="AF201" s="233" t="e">
        <f t="shared" si="71"/>
        <v>#DIV/0!</v>
      </c>
    </row>
    <row r="202" spans="1:32" x14ac:dyDescent="0.25">
      <c r="A202" s="241" t="s">
        <v>425</v>
      </c>
      <c r="B202" s="234">
        <v>0.45</v>
      </c>
      <c r="C202" s="234">
        <v>0.45</v>
      </c>
      <c r="D202" s="234">
        <v>0.45</v>
      </c>
      <c r="E202" s="234">
        <v>0.45</v>
      </c>
      <c r="F202" s="234">
        <v>0.45</v>
      </c>
      <c r="G202" s="234">
        <v>0.45</v>
      </c>
      <c r="H202" s="234">
        <v>0.45</v>
      </c>
      <c r="I202" s="234">
        <v>0.45</v>
      </c>
      <c r="J202" s="234">
        <v>0.45</v>
      </c>
      <c r="K202" s="234">
        <v>0.45</v>
      </c>
      <c r="L202" s="234">
        <v>0.45</v>
      </c>
      <c r="M202" s="234">
        <v>0.45</v>
      </c>
      <c r="N202" s="234">
        <v>0.45</v>
      </c>
      <c r="O202" s="234">
        <v>0.45</v>
      </c>
      <c r="P202" s="234">
        <v>0.45</v>
      </c>
      <c r="Q202" s="234">
        <v>0.45</v>
      </c>
      <c r="R202" s="234">
        <v>0.45</v>
      </c>
      <c r="S202" s="234">
        <v>0.45</v>
      </c>
      <c r="T202" s="234">
        <v>0.45</v>
      </c>
      <c r="U202" s="234">
        <v>0.45</v>
      </c>
      <c r="V202" s="234">
        <v>0.45</v>
      </c>
      <c r="W202" s="234">
        <v>0.45</v>
      </c>
      <c r="X202" s="234">
        <v>0.45</v>
      </c>
      <c r="Y202" s="234">
        <v>0.45</v>
      </c>
      <c r="Z202" s="234">
        <v>0.45</v>
      </c>
      <c r="AA202" s="234">
        <v>0.45</v>
      </c>
      <c r="AB202" s="234">
        <v>0.45</v>
      </c>
      <c r="AC202" s="234">
        <v>0.45</v>
      </c>
      <c r="AD202" s="234">
        <v>0.45</v>
      </c>
      <c r="AE202" s="234">
        <v>0.45</v>
      </c>
      <c r="AF202" s="234">
        <v>0.45</v>
      </c>
    </row>
    <row r="203" spans="1:32" x14ac:dyDescent="0.25">
      <c r="A203" s="236"/>
      <c r="B203" s="234">
        <v>1.55</v>
      </c>
      <c r="C203" s="234">
        <v>1.55</v>
      </c>
      <c r="D203" s="234">
        <v>1.55</v>
      </c>
      <c r="E203" s="234">
        <v>1.55</v>
      </c>
      <c r="F203" s="234">
        <v>1.55</v>
      </c>
      <c r="G203" s="234">
        <v>1.55</v>
      </c>
      <c r="H203" s="234">
        <v>1.55</v>
      </c>
      <c r="I203" s="234">
        <v>1.55</v>
      </c>
      <c r="J203" s="234">
        <v>1.55</v>
      </c>
      <c r="K203" s="234">
        <v>1.55</v>
      </c>
      <c r="L203" s="234">
        <v>1.55</v>
      </c>
      <c r="M203" s="234">
        <v>1.55</v>
      </c>
      <c r="N203" s="234">
        <v>1.55</v>
      </c>
      <c r="O203" s="234">
        <v>1.55</v>
      </c>
      <c r="P203" s="234">
        <v>1.55</v>
      </c>
      <c r="Q203" s="234">
        <v>1.55</v>
      </c>
      <c r="R203" s="234">
        <v>1.55</v>
      </c>
      <c r="S203" s="234">
        <v>1.55</v>
      </c>
      <c r="T203" s="234">
        <v>1.55</v>
      </c>
      <c r="U203" s="234">
        <v>1.55</v>
      </c>
      <c r="V203" s="234">
        <v>1.55</v>
      </c>
      <c r="W203" s="234">
        <v>1.55</v>
      </c>
      <c r="X203" s="234">
        <v>1.55</v>
      </c>
      <c r="Y203" s="234">
        <v>1.55</v>
      </c>
      <c r="Z203" s="234">
        <v>1.55</v>
      </c>
      <c r="AA203" s="234">
        <v>1.55</v>
      </c>
      <c r="AB203" s="234">
        <v>1.55</v>
      </c>
      <c r="AC203" s="234">
        <v>1.55</v>
      </c>
      <c r="AD203" s="234">
        <v>1.55</v>
      </c>
      <c r="AE203" s="234">
        <v>1.55</v>
      </c>
      <c r="AF203" s="234">
        <v>1.55</v>
      </c>
    </row>
    <row r="204" spans="1:32" x14ac:dyDescent="0.25">
      <c r="A204" s="236" t="s">
        <v>426</v>
      </c>
      <c r="B204" s="233">
        <f>B192</f>
        <v>0</v>
      </c>
      <c r="C204" s="233">
        <f>C192</f>
        <v>0</v>
      </c>
      <c r="D204" s="233">
        <f t="shared" ref="D204:AF204" si="72">D192</f>
        <v>0</v>
      </c>
      <c r="E204" s="233">
        <f t="shared" si="72"/>
        <v>0</v>
      </c>
      <c r="F204" s="233">
        <f t="shared" si="72"/>
        <v>0</v>
      </c>
      <c r="G204" s="233">
        <f t="shared" si="72"/>
        <v>0</v>
      </c>
      <c r="H204" s="233">
        <f t="shared" si="72"/>
        <v>0</v>
      </c>
      <c r="I204" s="233">
        <f t="shared" si="72"/>
        <v>0</v>
      </c>
      <c r="J204" s="233">
        <f t="shared" si="72"/>
        <v>0</v>
      </c>
      <c r="K204" s="233">
        <f t="shared" si="72"/>
        <v>0</v>
      </c>
      <c r="L204" s="233">
        <f t="shared" si="72"/>
        <v>0</v>
      </c>
      <c r="M204" s="233">
        <f t="shared" si="72"/>
        <v>0</v>
      </c>
      <c r="N204" s="233">
        <f t="shared" si="72"/>
        <v>0</v>
      </c>
      <c r="O204" s="233">
        <f t="shared" si="72"/>
        <v>0</v>
      </c>
      <c r="P204" s="233">
        <f t="shared" si="72"/>
        <v>0</v>
      </c>
      <c r="Q204" s="233">
        <f t="shared" si="72"/>
        <v>0</v>
      </c>
      <c r="R204" s="233">
        <f t="shared" si="72"/>
        <v>0</v>
      </c>
      <c r="S204" s="233">
        <f t="shared" si="72"/>
        <v>0</v>
      </c>
      <c r="T204" s="233">
        <f t="shared" si="72"/>
        <v>0</v>
      </c>
      <c r="U204" s="233">
        <f t="shared" si="72"/>
        <v>0</v>
      </c>
      <c r="V204" s="233">
        <f t="shared" si="72"/>
        <v>0</v>
      </c>
      <c r="W204" s="233">
        <f t="shared" si="72"/>
        <v>0</v>
      </c>
      <c r="X204" s="233">
        <f t="shared" si="72"/>
        <v>0</v>
      </c>
      <c r="Y204" s="233">
        <f t="shared" si="72"/>
        <v>0</v>
      </c>
      <c r="Z204" s="233">
        <f t="shared" si="72"/>
        <v>0</v>
      </c>
      <c r="AA204" s="233">
        <f t="shared" si="72"/>
        <v>0</v>
      </c>
      <c r="AB204" s="233">
        <f t="shared" si="72"/>
        <v>0</v>
      </c>
      <c r="AC204" s="233">
        <f t="shared" si="72"/>
        <v>0</v>
      </c>
      <c r="AD204" s="233">
        <f t="shared" si="72"/>
        <v>0</v>
      </c>
      <c r="AE204" s="233">
        <f t="shared" si="72"/>
        <v>0</v>
      </c>
      <c r="AF204" s="233">
        <f t="shared" si="72"/>
        <v>0</v>
      </c>
    </row>
    <row r="205" spans="1:32" x14ac:dyDescent="0.25">
      <c r="A205" s="236"/>
      <c r="B205" s="233">
        <f>B204</f>
        <v>0</v>
      </c>
      <c r="C205" s="233">
        <f>C204</f>
        <v>0</v>
      </c>
      <c r="D205" s="233">
        <f t="shared" ref="D205:AF205" si="73">D204</f>
        <v>0</v>
      </c>
      <c r="E205" s="233">
        <f t="shared" si="73"/>
        <v>0</v>
      </c>
      <c r="F205" s="233">
        <f t="shared" si="73"/>
        <v>0</v>
      </c>
      <c r="G205" s="233">
        <f t="shared" si="73"/>
        <v>0</v>
      </c>
      <c r="H205" s="233">
        <f t="shared" si="73"/>
        <v>0</v>
      </c>
      <c r="I205" s="233">
        <f t="shared" si="73"/>
        <v>0</v>
      </c>
      <c r="J205" s="233">
        <f t="shared" si="73"/>
        <v>0</v>
      </c>
      <c r="K205" s="233">
        <f t="shared" si="73"/>
        <v>0</v>
      </c>
      <c r="L205" s="233">
        <f t="shared" si="73"/>
        <v>0</v>
      </c>
      <c r="M205" s="233">
        <f t="shared" si="73"/>
        <v>0</v>
      </c>
      <c r="N205" s="233">
        <f t="shared" si="73"/>
        <v>0</v>
      </c>
      <c r="O205" s="233">
        <f t="shared" si="73"/>
        <v>0</v>
      </c>
      <c r="P205" s="233">
        <f t="shared" si="73"/>
        <v>0</v>
      </c>
      <c r="Q205" s="233">
        <f t="shared" si="73"/>
        <v>0</v>
      </c>
      <c r="R205" s="233">
        <f t="shared" si="73"/>
        <v>0</v>
      </c>
      <c r="S205" s="233">
        <f t="shared" si="73"/>
        <v>0</v>
      </c>
      <c r="T205" s="233">
        <f t="shared" si="73"/>
        <v>0</v>
      </c>
      <c r="U205" s="233">
        <f t="shared" si="73"/>
        <v>0</v>
      </c>
      <c r="V205" s="233">
        <f t="shared" si="73"/>
        <v>0</v>
      </c>
      <c r="W205" s="233">
        <f t="shared" si="73"/>
        <v>0</v>
      </c>
      <c r="X205" s="233">
        <f t="shared" si="73"/>
        <v>0</v>
      </c>
      <c r="Y205" s="233">
        <f t="shared" si="73"/>
        <v>0</v>
      </c>
      <c r="Z205" s="233">
        <f t="shared" si="73"/>
        <v>0</v>
      </c>
      <c r="AA205" s="233">
        <f t="shared" si="73"/>
        <v>0</v>
      </c>
      <c r="AB205" s="233">
        <f t="shared" si="73"/>
        <v>0</v>
      </c>
      <c r="AC205" s="233">
        <f t="shared" si="73"/>
        <v>0</v>
      </c>
      <c r="AD205" s="233">
        <f t="shared" si="73"/>
        <v>0</v>
      </c>
      <c r="AE205" s="233">
        <f t="shared" si="73"/>
        <v>0</v>
      </c>
      <c r="AF205" s="233">
        <f t="shared" si="73"/>
        <v>0</v>
      </c>
    </row>
    <row r="206" spans="1:32" x14ac:dyDescent="0.25">
      <c r="A206" s="241" t="s">
        <v>426</v>
      </c>
      <c r="B206" s="234">
        <v>0.45</v>
      </c>
      <c r="C206" s="234">
        <v>0.45</v>
      </c>
      <c r="D206" s="234">
        <v>0.45</v>
      </c>
      <c r="E206" s="234">
        <v>0.45</v>
      </c>
      <c r="F206" s="234">
        <v>0.45</v>
      </c>
      <c r="G206" s="234">
        <v>0.45</v>
      </c>
      <c r="H206" s="234">
        <v>0.45</v>
      </c>
      <c r="I206" s="234">
        <v>0.45</v>
      </c>
      <c r="J206" s="234">
        <v>0.45</v>
      </c>
      <c r="K206" s="234">
        <v>0.45</v>
      </c>
      <c r="L206" s="234">
        <v>0.45</v>
      </c>
      <c r="M206" s="234">
        <v>0.45</v>
      </c>
      <c r="N206" s="234">
        <v>0.45</v>
      </c>
      <c r="O206" s="234">
        <v>0.45</v>
      </c>
      <c r="P206" s="234">
        <v>0.45</v>
      </c>
      <c r="Q206" s="234">
        <v>0.45</v>
      </c>
      <c r="R206" s="234">
        <v>0.45</v>
      </c>
      <c r="S206" s="234">
        <v>0.45</v>
      </c>
      <c r="T206" s="234">
        <v>0.45</v>
      </c>
      <c r="U206" s="234">
        <v>0.45</v>
      </c>
      <c r="V206" s="234">
        <v>0.45</v>
      </c>
      <c r="W206" s="234">
        <v>0.45</v>
      </c>
      <c r="X206" s="234">
        <v>0.45</v>
      </c>
      <c r="Y206" s="234">
        <v>0.45</v>
      </c>
      <c r="Z206" s="234">
        <v>0.45</v>
      </c>
      <c r="AA206" s="234">
        <v>0.45</v>
      </c>
      <c r="AB206" s="234">
        <v>0.45</v>
      </c>
      <c r="AC206" s="236">
        <v>0.45</v>
      </c>
      <c r="AD206" s="236">
        <v>0.45</v>
      </c>
      <c r="AE206" s="236">
        <v>0.45</v>
      </c>
      <c r="AF206" s="236">
        <v>0.45</v>
      </c>
    </row>
    <row r="207" spans="1:32" x14ac:dyDescent="0.25">
      <c r="A207" s="236"/>
      <c r="B207" s="234">
        <v>1.55</v>
      </c>
      <c r="C207" s="234">
        <v>1.55</v>
      </c>
      <c r="D207" s="234">
        <v>1.55</v>
      </c>
      <c r="E207" s="234">
        <v>1.55</v>
      </c>
      <c r="F207" s="234">
        <v>1.55</v>
      </c>
      <c r="G207" s="234">
        <v>1.55</v>
      </c>
      <c r="H207" s="234">
        <v>1.55</v>
      </c>
      <c r="I207" s="234">
        <v>1.55</v>
      </c>
      <c r="J207" s="234">
        <v>1.55</v>
      </c>
      <c r="K207" s="234">
        <v>1.55</v>
      </c>
      <c r="L207" s="234">
        <v>1.55</v>
      </c>
      <c r="M207" s="234">
        <v>1.55</v>
      </c>
      <c r="N207" s="234">
        <v>1.55</v>
      </c>
      <c r="O207" s="234">
        <v>1.55</v>
      </c>
      <c r="P207" s="234">
        <v>1.55</v>
      </c>
      <c r="Q207" s="234">
        <v>1.55</v>
      </c>
      <c r="R207" s="234">
        <v>1.55</v>
      </c>
      <c r="S207" s="234">
        <v>1.55</v>
      </c>
      <c r="T207" s="234">
        <v>1.55</v>
      </c>
      <c r="U207" s="234">
        <v>1.55</v>
      </c>
      <c r="V207" s="234">
        <v>1.55</v>
      </c>
      <c r="W207" s="234">
        <v>1.55</v>
      </c>
      <c r="X207" s="234">
        <v>1.55</v>
      </c>
      <c r="Y207" s="234">
        <v>1.55</v>
      </c>
      <c r="Z207" s="234">
        <v>1.55</v>
      </c>
      <c r="AA207" s="234">
        <v>1.55</v>
      </c>
      <c r="AB207" s="234">
        <v>1.55</v>
      </c>
      <c r="AC207" s="236">
        <v>1.55</v>
      </c>
      <c r="AD207" s="236">
        <v>1.55</v>
      </c>
      <c r="AE207" s="236">
        <v>1.55</v>
      </c>
      <c r="AF207" s="236">
        <v>1.55</v>
      </c>
    </row>
    <row r="208" spans="1:32" x14ac:dyDescent="0.25">
      <c r="A208" s="236" t="s">
        <v>427</v>
      </c>
      <c r="B208" s="233">
        <v>1</v>
      </c>
      <c r="C208" s="233">
        <v>1</v>
      </c>
      <c r="D208" s="233">
        <v>1</v>
      </c>
      <c r="E208" s="233">
        <v>1</v>
      </c>
      <c r="F208" s="233">
        <v>1</v>
      </c>
      <c r="G208" s="233">
        <v>1</v>
      </c>
      <c r="H208" s="233">
        <v>1</v>
      </c>
      <c r="I208" s="233">
        <v>1</v>
      </c>
      <c r="J208" s="233">
        <v>1</v>
      </c>
      <c r="K208" s="233">
        <v>1</v>
      </c>
      <c r="L208" s="233">
        <v>1</v>
      </c>
      <c r="M208" s="233">
        <v>1</v>
      </c>
      <c r="N208" s="233">
        <v>1</v>
      </c>
      <c r="O208" s="233">
        <v>1</v>
      </c>
      <c r="P208" s="233">
        <v>1</v>
      </c>
      <c r="Q208" s="233">
        <v>1</v>
      </c>
      <c r="R208" s="233">
        <v>1</v>
      </c>
      <c r="S208" s="233">
        <v>1</v>
      </c>
      <c r="T208" s="233">
        <v>1</v>
      </c>
      <c r="U208" s="233">
        <v>1</v>
      </c>
      <c r="V208" s="233">
        <v>1</v>
      </c>
      <c r="W208" s="233">
        <v>1</v>
      </c>
      <c r="X208" s="233">
        <v>1</v>
      </c>
      <c r="Y208" s="233">
        <v>1</v>
      </c>
      <c r="Z208" s="233">
        <v>1</v>
      </c>
      <c r="AA208" s="233">
        <v>1</v>
      </c>
      <c r="AB208" s="233">
        <v>1</v>
      </c>
      <c r="AC208" s="233">
        <v>1</v>
      </c>
      <c r="AD208" s="233">
        <v>1</v>
      </c>
      <c r="AE208" s="233">
        <v>1</v>
      </c>
      <c r="AF208" s="233">
        <v>1</v>
      </c>
    </row>
    <row r="209" spans="1:32" x14ac:dyDescent="0.25">
      <c r="A209" s="236"/>
      <c r="B209" s="233">
        <f>B208</f>
        <v>1</v>
      </c>
      <c r="C209" s="233">
        <f>C208</f>
        <v>1</v>
      </c>
      <c r="D209" s="233">
        <f t="shared" ref="D209:AF209" si="74">D208</f>
        <v>1</v>
      </c>
      <c r="E209" s="233">
        <f t="shared" si="74"/>
        <v>1</v>
      </c>
      <c r="F209" s="233">
        <f t="shared" si="74"/>
        <v>1</v>
      </c>
      <c r="G209" s="233">
        <f t="shared" si="74"/>
        <v>1</v>
      </c>
      <c r="H209" s="233">
        <f t="shared" si="74"/>
        <v>1</v>
      </c>
      <c r="I209" s="233">
        <f t="shared" si="74"/>
        <v>1</v>
      </c>
      <c r="J209" s="233">
        <f t="shared" si="74"/>
        <v>1</v>
      </c>
      <c r="K209" s="233">
        <f t="shared" si="74"/>
        <v>1</v>
      </c>
      <c r="L209" s="233">
        <f t="shared" si="74"/>
        <v>1</v>
      </c>
      <c r="M209" s="233">
        <f t="shared" si="74"/>
        <v>1</v>
      </c>
      <c r="N209" s="233">
        <f t="shared" si="74"/>
        <v>1</v>
      </c>
      <c r="O209" s="233">
        <f t="shared" si="74"/>
        <v>1</v>
      </c>
      <c r="P209" s="233">
        <f t="shared" si="74"/>
        <v>1</v>
      </c>
      <c r="Q209" s="233">
        <f t="shared" si="74"/>
        <v>1</v>
      </c>
      <c r="R209" s="233">
        <f t="shared" si="74"/>
        <v>1</v>
      </c>
      <c r="S209" s="233">
        <f t="shared" si="74"/>
        <v>1</v>
      </c>
      <c r="T209" s="233">
        <f t="shared" si="74"/>
        <v>1</v>
      </c>
      <c r="U209" s="233">
        <f t="shared" si="74"/>
        <v>1</v>
      </c>
      <c r="V209" s="233">
        <f t="shared" si="74"/>
        <v>1</v>
      </c>
      <c r="W209" s="233">
        <f t="shared" si="74"/>
        <v>1</v>
      </c>
      <c r="X209" s="233">
        <f t="shared" si="74"/>
        <v>1</v>
      </c>
      <c r="Y209" s="233">
        <f t="shared" si="74"/>
        <v>1</v>
      </c>
      <c r="Z209" s="233">
        <f t="shared" si="74"/>
        <v>1</v>
      </c>
      <c r="AA209" s="233">
        <f t="shared" si="74"/>
        <v>1</v>
      </c>
      <c r="AB209" s="233">
        <f t="shared" si="74"/>
        <v>1</v>
      </c>
      <c r="AC209" s="233">
        <f t="shared" si="74"/>
        <v>1</v>
      </c>
      <c r="AD209" s="233">
        <f t="shared" si="74"/>
        <v>1</v>
      </c>
      <c r="AE209" s="233">
        <f t="shared" si="74"/>
        <v>1</v>
      </c>
      <c r="AF209" s="233">
        <f t="shared" si="74"/>
        <v>1</v>
      </c>
    </row>
    <row r="210" spans="1:32" x14ac:dyDescent="0.25">
      <c r="A210" s="241" t="s">
        <v>427</v>
      </c>
      <c r="B210" s="234">
        <v>0.45</v>
      </c>
      <c r="C210" s="234">
        <v>0.45</v>
      </c>
      <c r="D210" s="234">
        <v>0.45</v>
      </c>
      <c r="E210" s="234">
        <v>0.45</v>
      </c>
      <c r="F210" s="234">
        <v>0.45</v>
      </c>
      <c r="G210" s="234">
        <v>0.45</v>
      </c>
      <c r="H210" s="234">
        <v>0.45</v>
      </c>
      <c r="I210" s="234">
        <v>0.45</v>
      </c>
      <c r="J210" s="234">
        <v>0.45</v>
      </c>
      <c r="K210" s="234">
        <v>0.45</v>
      </c>
      <c r="L210" s="234">
        <v>0.45</v>
      </c>
      <c r="M210" s="234">
        <v>0.45</v>
      </c>
      <c r="N210" s="234">
        <v>0.45</v>
      </c>
      <c r="O210" s="234">
        <v>0.45</v>
      </c>
      <c r="P210" s="234">
        <v>0.45</v>
      </c>
      <c r="Q210" s="234">
        <v>0.45</v>
      </c>
      <c r="R210" s="234">
        <v>0.45</v>
      </c>
      <c r="S210" s="234">
        <v>0.45</v>
      </c>
      <c r="T210" s="234">
        <v>0.45</v>
      </c>
      <c r="U210" s="234">
        <v>0.45</v>
      </c>
      <c r="V210" s="234">
        <v>0.45</v>
      </c>
      <c r="W210" s="234">
        <v>0.45</v>
      </c>
      <c r="X210" s="234">
        <v>0.45</v>
      </c>
      <c r="Y210" s="234">
        <v>0.45</v>
      </c>
      <c r="Z210" s="234">
        <v>0.45</v>
      </c>
      <c r="AA210" s="234">
        <v>0.45</v>
      </c>
      <c r="AB210" s="234">
        <v>0.45</v>
      </c>
      <c r="AC210" s="234">
        <v>0.45</v>
      </c>
      <c r="AD210" s="234">
        <v>0.45</v>
      </c>
      <c r="AE210" s="234">
        <v>0.45</v>
      </c>
      <c r="AF210" s="234">
        <v>0.45</v>
      </c>
    </row>
    <row r="211" spans="1:32" x14ac:dyDescent="0.25">
      <c r="A211" s="236"/>
      <c r="B211" s="234">
        <v>1.55</v>
      </c>
      <c r="C211" s="234">
        <v>1.55</v>
      </c>
      <c r="D211" s="234">
        <v>1.55</v>
      </c>
      <c r="E211" s="234">
        <v>1.55</v>
      </c>
      <c r="F211" s="234">
        <v>1.55</v>
      </c>
      <c r="G211" s="234">
        <v>1.55</v>
      </c>
      <c r="H211" s="234">
        <v>1.55</v>
      </c>
      <c r="I211" s="234">
        <v>1.55</v>
      </c>
      <c r="J211" s="234">
        <v>1.55</v>
      </c>
      <c r="K211" s="234">
        <v>1.55</v>
      </c>
      <c r="L211" s="234">
        <v>1.55</v>
      </c>
      <c r="M211" s="234">
        <v>1.55</v>
      </c>
      <c r="N211" s="234">
        <v>1.55</v>
      </c>
      <c r="O211" s="234">
        <v>1.55</v>
      </c>
      <c r="P211" s="234">
        <v>1.55</v>
      </c>
      <c r="Q211" s="234">
        <v>1.55</v>
      </c>
      <c r="R211" s="234">
        <v>1.55</v>
      </c>
      <c r="S211" s="234">
        <v>1.55</v>
      </c>
      <c r="T211" s="234">
        <v>1.55</v>
      </c>
      <c r="U211" s="234">
        <v>1.55</v>
      </c>
      <c r="V211" s="234">
        <v>1.55</v>
      </c>
      <c r="W211" s="234">
        <v>1.55</v>
      </c>
      <c r="X211" s="234">
        <v>1.55</v>
      </c>
      <c r="Y211" s="234">
        <v>1.55</v>
      </c>
      <c r="Z211" s="234">
        <v>1.55</v>
      </c>
      <c r="AA211" s="234">
        <v>1.55</v>
      </c>
      <c r="AB211" s="234">
        <v>1.55</v>
      </c>
      <c r="AC211" s="234">
        <v>1.55</v>
      </c>
      <c r="AD211" s="234">
        <v>1.55</v>
      </c>
      <c r="AE211" s="234">
        <v>1.55</v>
      </c>
      <c r="AF211" s="234">
        <v>1.55</v>
      </c>
    </row>
    <row r="212" spans="1:32" x14ac:dyDescent="0.25">
      <c r="A212" s="236" t="s">
        <v>428</v>
      </c>
      <c r="B212" s="234" t="e">
        <f>B189</f>
        <v>#DIV/0!</v>
      </c>
      <c r="C212" s="234" t="e">
        <f>C189</f>
        <v>#DIV/0!</v>
      </c>
      <c r="D212" s="234" t="e">
        <f t="shared" ref="D212:AF212" si="75">D189</f>
        <v>#DIV/0!</v>
      </c>
      <c r="E212" s="234" t="e">
        <f t="shared" si="75"/>
        <v>#DIV/0!</v>
      </c>
      <c r="F212" s="234" t="e">
        <f t="shared" si="75"/>
        <v>#DIV/0!</v>
      </c>
      <c r="G212" s="234" t="e">
        <f t="shared" si="75"/>
        <v>#DIV/0!</v>
      </c>
      <c r="H212" s="234" t="e">
        <f t="shared" si="75"/>
        <v>#DIV/0!</v>
      </c>
      <c r="I212" s="234" t="e">
        <f t="shared" si="75"/>
        <v>#DIV/0!</v>
      </c>
      <c r="J212" s="234" t="e">
        <f t="shared" si="75"/>
        <v>#DIV/0!</v>
      </c>
      <c r="K212" s="234" t="e">
        <f t="shared" si="75"/>
        <v>#DIV/0!</v>
      </c>
      <c r="L212" s="234" t="e">
        <f t="shared" si="75"/>
        <v>#DIV/0!</v>
      </c>
      <c r="M212" s="234" t="e">
        <f t="shared" si="75"/>
        <v>#DIV/0!</v>
      </c>
      <c r="N212" s="234" t="e">
        <f t="shared" si="75"/>
        <v>#DIV/0!</v>
      </c>
      <c r="O212" s="234" t="e">
        <f t="shared" si="75"/>
        <v>#DIV/0!</v>
      </c>
      <c r="P212" s="234" t="e">
        <f t="shared" si="75"/>
        <v>#DIV/0!</v>
      </c>
      <c r="Q212" s="234" t="e">
        <f t="shared" si="75"/>
        <v>#DIV/0!</v>
      </c>
      <c r="R212" s="234" t="e">
        <f t="shared" si="75"/>
        <v>#DIV/0!</v>
      </c>
      <c r="S212" s="234" t="e">
        <f t="shared" si="75"/>
        <v>#DIV/0!</v>
      </c>
      <c r="T212" s="234" t="e">
        <f t="shared" si="75"/>
        <v>#DIV/0!</v>
      </c>
      <c r="U212" s="234" t="e">
        <f t="shared" si="75"/>
        <v>#DIV/0!</v>
      </c>
      <c r="V212" s="234" t="e">
        <f t="shared" si="75"/>
        <v>#DIV/0!</v>
      </c>
      <c r="W212" s="234" t="e">
        <f t="shared" si="75"/>
        <v>#DIV/0!</v>
      </c>
      <c r="X212" s="234" t="e">
        <f t="shared" si="75"/>
        <v>#DIV/0!</v>
      </c>
      <c r="Y212" s="234" t="e">
        <f t="shared" si="75"/>
        <v>#DIV/0!</v>
      </c>
      <c r="Z212" s="234" t="e">
        <f t="shared" si="75"/>
        <v>#DIV/0!</v>
      </c>
      <c r="AA212" s="234" t="e">
        <f t="shared" si="75"/>
        <v>#DIV/0!</v>
      </c>
      <c r="AB212" s="234" t="e">
        <f t="shared" si="75"/>
        <v>#DIV/0!</v>
      </c>
      <c r="AC212" s="234" t="e">
        <f t="shared" si="75"/>
        <v>#DIV/0!</v>
      </c>
      <c r="AD212" s="234" t="e">
        <f t="shared" si="75"/>
        <v>#DIV/0!</v>
      </c>
      <c r="AE212" s="234" t="e">
        <f t="shared" si="75"/>
        <v>#DIV/0!</v>
      </c>
      <c r="AF212" s="234" t="e">
        <f t="shared" si="75"/>
        <v>#DIV/0!</v>
      </c>
    </row>
    <row r="213" spans="1:32" x14ac:dyDescent="0.25">
      <c r="A213" s="236" t="s">
        <v>429</v>
      </c>
      <c r="B213" s="240" t="e">
        <f>CONCATENATE(IF(B186&lt;B189,"-","+")," ",IF(B186&lt;B189,TEXT(B189-B186,"0%"),TEXT(B186-B189,"0%")))</f>
        <v>#DIV/0!</v>
      </c>
      <c r="C213" s="240" t="e">
        <f>CONCATENATE(IF(C186&lt;C189,"-","+")," ",IF(C186&lt;C189,TEXT(C189-C186,"0%"),TEXT(C186-C189,"0%")))</f>
        <v>#DIV/0!</v>
      </c>
      <c r="D213" s="240" t="e">
        <f t="shared" ref="D213:AF213" si="76">CONCATENATE(IF(D186&lt;D189,"-","+")," ",IF(D186&lt;D189,TEXT(D189-D186,"0%"),TEXT(D186-D189,"0%")))</f>
        <v>#DIV/0!</v>
      </c>
      <c r="E213" s="240" t="e">
        <f t="shared" si="76"/>
        <v>#DIV/0!</v>
      </c>
      <c r="F213" s="240" t="e">
        <f t="shared" si="76"/>
        <v>#DIV/0!</v>
      </c>
      <c r="G213" s="240" t="e">
        <f t="shared" si="76"/>
        <v>#DIV/0!</v>
      </c>
      <c r="H213" s="240" t="e">
        <f t="shared" si="76"/>
        <v>#DIV/0!</v>
      </c>
      <c r="I213" s="240" t="e">
        <f t="shared" si="76"/>
        <v>#DIV/0!</v>
      </c>
      <c r="J213" s="240" t="e">
        <f t="shared" si="76"/>
        <v>#DIV/0!</v>
      </c>
      <c r="K213" s="240" t="e">
        <f t="shared" si="76"/>
        <v>#DIV/0!</v>
      </c>
      <c r="L213" s="240" t="e">
        <f t="shared" si="76"/>
        <v>#DIV/0!</v>
      </c>
      <c r="M213" s="240" t="e">
        <f t="shared" si="76"/>
        <v>#DIV/0!</v>
      </c>
      <c r="N213" s="240" t="e">
        <f t="shared" si="76"/>
        <v>#DIV/0!</v>
      </c>
      <c r="O213" s="240" t="e">
        <f t="shared" si="76"/>
        <v>#DIV/0!</v>
      </c>
      <c r="P213" s="240" t="e">
        <f t="shared" si="76"/>
        <v>#DIV/0!</v>
      </c>
      <c r="Q213" s="240" t="e">
        <f t="shared" si="76"/>
        <v>#DIV/0!</v>
      </c>
      <c r="R213" s="240" t="e">
        <f t="shared" si="76"/>
        <v>#DIV/0!</v>
      </c>
      <c r="S213" s="240" t="e">
        <f t="shared" si="76"/>
        <v>#DIV/0!</v>
      </c>
      <c r="T213" s="240" t="e">
        <f t="shared" si="76"/>
        <v>#DIV/0!</v>
      </c>
      <c r="U213" s="240" t="e">
        <f t="shared" si="76"/>
        <v>#DIV/0!</v>
      </c>
      <c r="V213" s="240" t="e">
        <f t="shared" si="76"/>
        <v>#DIV/0!</v>
      </c>
      <c r="W213" s="240" t="e">
        <f t="shared" si="76"/>
        <v>#DIV/0!</v>
      </c>
      <c r="X213" s="240" t="e">
        <f t="shared" si="76"/>
        <v>#DIV/0!</v>
      </c>
      <c r="Y213" s="240" t="e">
        <f t="shared" si="76"/>
        <v>#DIV/0!</v>
      </c>
      <c r="Z213" s="240" t="e">
        <f t="shared" si="76"/>
        <v>#DIV/0!</v>
      </c>
      <c r="AA213" s="240" t="e">
        <f t="shared" si="76"/>
        <v>#DIV/0!</v>
      </c>
      <c r="AB213" s="240" t="e">
        <f t="shared" si="76"/>
        <v>#DIV/0!</v>
      </c>
      <c r="AC213" s="240" t="e">
        <f t="shared" si="76"/>
        <v>#DIV/0!</v>
      </c>
      <c r="AD213" s="240" t="e">
        <f t="shared" si="76"/>
        <v>#DIV/0!</v>
      </c>
      <c r="AE213" s="240" t="e">
        <f t="shared" si="76"/>
        <v>#DIV/0!</v>
      </c>
      <c r="AF213" s="240" t="e">
        <f t="shared" si="76"/>
        <v>#DIV/0!</v>
      </c>
    </row>
    <row r="214" spans="1:32" x14ac:dyDescent="0.25">
      <c r="A214" s="238" t="s">
        <v>430</v>
      </c>
      <c r="B214" s="242"/>
      <c r="C214" s="242" t="e">
        <f>CONCATENATE(RANK(C186,$C$186:$AF$186,0)," ","/"," ",'1 | Grundeinstellungen'!$G$5)</f>
        <v>#VALUE!</v>
      </c>
      <c r="D214" s="242" t="e">
        <f>CONCATENATE(RANK(D186,$C$186:$AF$186,0)," ","/"," ",'1 | Grundeinstellungen'!$G$5)</f>
        <v>#VALUE!</v>
      </c>
      <c r="E214" s="242" t="e">
        <f>CONCATENATE(RANK(E186,$C$186:$AF$186,0)," ","/"," ",'1 | Grundeinstellungen'!$G$5)</f>
        <v>#VALUE!</v>
      </c>
      <c r="F214" s="242" t="e">
        <f>CONCATENATE(RANK(F186,$C$186:$AF$186,0)," ","/"," ",'1 | Grundeinstellungen'!$G$5)</f>
        <v>#VALUE!</v>
      </c>
      <c r="G214" s="242" t="e">
        <f>CONCATENATE(RANK(G186,$C$186:$AF$186,0)," ","/"," ",'1 | Grundeinstellungen'!$G$5)</f>
        <v>#VALUE!</v>
      </c>
      <c r="H214" s="242" t="e">
        <f>CONCATENATE(RANK(H186,$C$186:$AF$186,0)," ","/"," ",'1 | Grundeinstellungen'!$G$5)</f>
        <v>#VALUE!</v>
      </c>
      <c r="I214" s="242" t="e">
        <f>CONCATENATE(RANK(I186,$C$186:$AF$186,0)," ","/"," ",'1 | Grundeinstellungen'!$G$5)</f>
        <v>#VALUE!</v>
      </c>
      <c r="J214" s="242" t="e">
        <f>CONCATENATE(RANK(J186,$C$186:$AF$186,0)," ","/"," ",'1 | Grundeinstellungen'!$G$5)</f>
        <v>#VALUE!</v>
      </c>
      <c r="K214" s="242" t="e">
        <f>CONCATENATE(RANK(K186,$C$186:$AF$186,0)," ","/"," ",'1 | Grundeinstellungen'!$G$5)</f>
        <v>#VALUE!</v>
      </c>
      <c r="L214" s="242" t="e">
        <f>CONCATENATE(RANK(L186,$C$186:$AF$186,0)," ","/"," ",'1 | Grundeinstellungen'!$G$5)</f>
        <v>#VALUE!</v>
      </c>
      <c r="M214" s="242" t="e">
        <f>CONCATENATE(RANK(M186,$C$186:$AF$186,0)," ","/"," ",'1 | Grundeinstellungen'!$G$5)</f>
        <v>#VALUE!</v>
      </c>
      <c r="N214" s="242" t="e">
        <f>CONCATENATE(RANK(N186,$C$186:$AF$186,0)," ","/"," ",'1 | Grundeinstellungen'!$G$5)</f>
        <v>#VALUE!</v>
      </c>
      <c r="O214" s="242" t="e">
        <f>CONCATENATE(RANK(O186,$C$186:$AF$186,0)," ","/"," ",'1 | Grundeinstellungen'!$G$5)</f>
        <v>#VALUE!</v>
      </c>
      <c r="P214" s="242" t="e">
        <f>CONCATENATE(RANK(P186,$C$186:$AF$186,0)," ","/"," ",'1 | Grundeinstellungen'!$G$5)</f>
        <v>#VALUE!</v>
      </c>
      <c r="Q214" s="242" t="e">
        <f>CONCATENATE(RANK(Q186,$C$186:$AF$186,0)," ","/"," ",'1 | Grundeinstellungen'!$G$5)</f>
        <v>#VALUE!</v>
      </c>
      <c r="R214" s="242" t="e">
        <f>CONCATENATE(RANK(R186,$C$186:$AF$186,0)," ","/"," ",'1 | Grundeinstellungen'!$G$5)</f>
        <v>#VALUE!</v>
      </c>
      <c r="S214" s="242" t="e">
        <f>CONCATENATE(RANK(S186,$C$186:$AF$186,0)," ","/"," ",'1 | Grundeinstellungen'!$G$5)</f>
        <v>#VALUE!</v>
      </c>
      <c r="T214" s="242" t="e">
        <f>CONCATENATE(RANK(T186,$C$186:$AF$186,0)," ","/"," ",'1 | Grundeinstellungen'!$G$5)</f>
        <v>#VALUE!</v>
      </c>
      <c r="U214" s="242" t="e">
        <f>CONCATENATE(RANK(U186,$C$186:$AF$186,0)," ","/"," ",'1 | Grundeinstellungen'!$G$5)</f>
        <v>#VALUE!</v>
      </c>
      <c r="V214" s="242" t="e">
        <f>CONCATENATE(RANK(V186,$C$186:$AF$186,0)," ","/"," ",'1 | Grundeinstellungen'!$G$5)</f>
        <v>#VALUE!</v>
      </c>
      <c r="W214" s="242" t="e">
        <f>CONCATENATE(RANK(W186,$C$186:$AF$186,0)," ","/"," ",'1 | Grundeinstellungen'!$G$5)</f>
        <v>#VALUE!</v>
      </c>
      <c r="X214" s="242" t="e">
        <f>CONCATENATE(RANK(X186,$C$186:$AF$186,0)," ","/"," ",'1 | Grundeinstellungen'!$G$5)</f>
        <v>#VALUE!</v>
      </c>
      <c r="Y214" s="242" t="e">
        <f>CONCATENATE(RANK(Y186,$C$186:$AF$186,0)," ","/"," ",'1 | Grundeinstellungen'!$G$5)</f>
        <v>#VALUE!</v>
      </c>
      <c r="Z214" s="242" t="e">
        <f>CONCATENATE(RANK(Z186,$C$186:$AF$186,0)," ","/"," ",'1 | Grundeinstellungen'!$G$5)</f>
        <v>#VALUE!</v>
      </c>
      <c r="AA214" s="242" t="e">
        <f>CONCATENATE(RANK(AA186,$C$186:$AF$186,0)," ","/"," ",'1 | Grundeinstellungen'!$G$5)</f>
        <v>#VALUE!</v>
      </c>
      <c r="AB214" s="242" t="e">
        <f>CONCATENATE(RANK(AB186,$C$186:$AF$186,0)," ","/"," ",'1 | Grundeinstellungen'!$G$5)</f>
        <v>#VALUE!</v>
      </c>
      <c r="AC214" s="242" t="e">
        <f>CONCATENATE(RANK(AC186,$C$186:$AF$186,0)," ","/"," ",'1 | Grundeinstellungen'!$G$5)</f>
        <v>#VALUE!</v>
      </c>
      <c r="AD214" s="242" t="e">
        <f>CONCATENATE(RANK(AD186,$C$186:$AF$186,0)," ","/"," ",'1 | Grundeinstellungen'!$G$5)</f>
        <v>#VALUE!</v>
      </c>
      <c r="AE214" s="242" t="e">
        <f>CONCATENATE(RANK(AE186,$C$186:$AF$186,0)," ","/"," ",'1 | Grundeinstellungen'!$G$5)</f>
        <v>#VALUE!</v>
      </c>
      <c r="AF214" s="242" t="e">
        <f>CONCATENATE(RANK(AF186,$C$186:$AF$186,0)," ","/"," ",'1 | Grundeinstellungen'!$G$5)</f>
        <v>#VALUE!</v>
      </c>
    </row>
  </sheetData>
  <sheetProtection formatColumns="0" formatRows="0" selectLockedCells="1"/>
  <mergeCells count="11">
    <mergeCell ref="A20:A21"/>
    <mergeCell ref="B4:AF4"/>
    <mergeCell ref="A12:A13"/>
    <mergeCell ref="A14:A15"/>
    <mergeCell ref="A16:A17"/>
    <mergeCell ref="A18:A19"/>
    <mergeCell ref="A22:A23"/>
    <mergeCell ref="A24:A25"/>
    <mergeCell ref="A26:A27"/>
    <mergeCell ref="A28:A29"/>
    <mergeCell ref="A30:A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C113F-F083-4E1C-84DA-15A6749433A3}">
  <dimension ref="A2:R214"/>
  <sheetViews>
    <sheetView showGridLines="0" tabSelected="1" zoomScale="110" zoomScaleNormal="70" workbookViewId="0">
      <pane ySplit="9" topLeftCell="A180" activePane="bottomLeft" state="frozen"/>
      <selection pane="bottomLeft" activeCell="J200" sqref="J200"/>
    </sheetView>
  </sheetViews>
  <sheetFormatPr baseColWidth="10" defaultColWidth="11.42578125" defaultRowHeight="15" outlineLevelRow="3" x14ac:dyDescent="0.25"/>
  <cols>
    <col min="1" max="1" width="5.42578125" style="2" customWidth="1"/>
    <col min="2" max="2" width="3.42578125" style="1" customWidth="1"/>
    <col min="3" max="3" width="2.42578125" style="34" customWidth="1"/>
    <col min="4" max="4" width="2.85546875" style="34" customWidth="1"/>
    <col min="5" max="5" width="35.42578125" style="34" customWidth="1"/>
    <col min="6" max="6" width="2.42578125" style="3" customWidth="1"/>
    <col min="7" max="8" width="10.42578125" style="22" customWidth="1"/>
    <col min="9" max="9" width="2.42578125" style="3" customWidth="1"/>
    <col min="10" max="13" width="36.140625" style="30" customWidth="1"/>
    <col min="14" max="14" width="2.42578125" style="3" customWidth="1"/>
    <col min="15" max="16" width="10.42578125" style="22" hidden="1" customWidth="1"/>
    <col min="17" max="16384" width="11.42578125" style="2"/>
  </cols>
  <sheetData>
    <row r="2" spans="1:18" s="8" customFormat="1" ht="33" customHeight="1" x14ac:dyDescent="0.25">
      <c r="A2" s="9" t="s">
        <v>188</v>
      </c>
      <c r="B2" s="4" t="s">
        <v>106</v>
      </c>
      <c r="C2" s="5"/>
      <c r="D2" s="5"/>
      <c r="E2" s="5"/>
      <c r="F2" s="6"/>
      <c r="G2" s="7"/>
      <c r="H2" s="7"/>
      <c r="I2" s="6"/>
      <c r="J2" s="17"/>
      <c r="K2" s="19"/>
      <c r="L2" s="19"/>
      <c r="M2" s="19"/>
      <c r="N2" s="6"/>
      <c r="O2" s="7"/>
      <c r="P2" s="7"/>
    </row>
    <row r="3" spans="1:18" s="10" customFormat="1" x14ac:dyDescent="0.25">
      <c r="B3" s="11"/>
      <c r="C3" s="34"/>
      <c r="D3" s="34"/>
      <c r="E3" s="34"/>
      <c r="F3" s="12"/>
      <c r="G3" s="22"/>
      <c r="H3" s="22"/>
      <c r="I3" s="12"/>
      <c r="J3" s="30"/>
      <c r="K3" s="30"/>
      <c r="L3" s="30"/>
      <c r="M3" s="30"/>
      <c r="N3" s="12"/>
      <c r="O3" s="22"/>
      <c r="P3" s="22"/>
    </row>
    <row r="4" spans="1:18" s="10" customFormat="1" ht="28.5" customHeight="1" x14ac:dyDescent="0.25">
      <c r="B4" s="16" t="s">
        <v>213</v>
      </c>
      <c r="C4" s="35"/>
      <c r="D4" s="35"/>
      <c r="E4" s="35"/>
      <c r="F4" s="12"/>
      <c r="G4" s="366" t="s">
        <v>214</v>
      </c>
      <c r="H4" s="366"/>
      <c r="I4" s="12"/>
      <c r="J4" s="67" t="s">
        <v>215</v>
      </c>
      <c r="K4" s="81"/>
      <c r="L4" s="30"/>
      <c r="M4" s="30"/>
      <c r="N4" s="12"/>
      <c r="O4" s="22"/>
      <c r="P4" s="22"/>
    </row>
    <row r="5" spans="1:18" s="55" customFormat="1" x14ac:dyDescent="0.25">
      <c r="B5" s="40"/>
      <c r="C5" s="41"/>
      <c r="D5" s="41"/>
      <c r="E5" s="41"/>
      <c r="F5" s="12"/>
      <c r="G5" s="367">
        <v>30</v>
      </c>
      <c r="H5" s="368"/>
      <c r="I5" s="293"/>
      <c r="J5" s="294">
        <v>1001</v>
      </c>
      <c r="K5" s="82"/>
      <c r="L5" s="78"/>
      <c r="M5" s="78"/>
      <c r="N5" s="12"/>
      <c r="O5" s="77"/>
      <c r="P5" s="77"/>
    </row>
    <row r="6" spans="1:18" s="10" customFormat="1" ht="33" customHeight="1" x14ac:dyDescent="0.25">
      <c r="B6" s="11"/>
      <c r="C6" s="34"/>
      <c r="D6" s="34"/>
      <c r="E6" s="34"/>
      <c r="F6" s="12"/>
      <c r="G6" s="22"/>
      <c r="H6" s="22"/>
      <c r="I6" s="12"/>
      <c r="J6" s="30"/>
      <c r="K6" s="30"/>
      <c r="L6" s="30"/>
      <c r="M6" s="30"/>
      <c r="N6" s="12"/>
      <c r="O6" s="22"/>
      <c r="P6" s="22"/>
    </row>
    <row r="7" spans="1:18" s="10" customFormat="1" x14ac:dyDescent="0.25">
      <c r="B7" s="11"/>
      <c r="C7" s="34"/>
      <c r="D7" s="34"/>
      <c r="E7" s="34"/>
      <c r="F7" s="12"/>
      <c r="G7" s="362" t="s">
        <v>105</v>
      </c>
      <c r="H7" s="362"/>
      <c r="I7" s="12"/>
      <c r="J7" s="363" t="s">
        <v>111</v>
      </c>
      <c r="K7" s="364"/>
      <c r="L7" s="364"/>
      <c r="M7" s="365"/>
      <c r="N7" s="12"/>
      <c r="O7" s="360" t="s">
        <v>117</v>
      </c>
      <c r="P7" s="361"/>
    </row>
    <row r="8" spans="1:18" s="10" customFormat="1" ht="30.75" customHeight="1" x14ac:dyDescent="0.25">
      <c r="B8" s="11"/>
      <c r="C8" s="34"/>
      <c r="D8" s="34"/>
      <c r="E8" s="34"/>
      <c r="F8" s="13"/>
      <c r="G8" s="23" t="s">
        <v>110</v>
      </c>
      <c r="H8" s="23" t="s">
        <v>109</v>
      </c>
      <c r="I8" s="14"/>
      <c r="J8" s="31" t="s">
        <v>485</v>
      </c>
      <c r="K8" s="32" t="s">
        <v>486</v>
      </c>
      <c r="L8" s="33" t="s">
        <v>487</v>
      </c>
      <c r="M8" s="23" t="s">
        <v>112</v>
      </c>
      <c r="N8" s="13"/>
      <c r="O8" s="23" t="s">
        <v>115</v>
      </c>
      <c r="P8" s="23" t="s">
        <v>116</v>
      </c>
    </row>
    <row r="9" spans="1:18" s="10" customFormat="1" x14ac:dyDescent="0.25">
      <c r="B9" s="15" t="s">
        <v>108</v>
      </c>
      <c r="C9" s="34"/>
      <c r="D9" s="34"/>
      <c r="E9" s="34"/>
      <c r="F9" s="13"/>
      <c r="G9" s="24"/>
      <c r="H9" s="24"/>
      <c r="I9" s="13"/>
      <c r="J9" s="30"/>
      <c r="K9" s="30"/>
      <c r="L9" s="30"/>
      <c r="M9" s="30"/>
      <c r="N9" s="13"/>
      <c r="O9" s="24"/>
      <c r="P9" s="24"/>
    </row>
    <row r="10" spans="1:18" s="10" customFormat="1" ht="14.25" x14ac:dyDescent="0.25">
      <c r="B10" s="15"/>
      <c r="C10" s="34"/>
      <c r="D10" s="34"/>
      <c r="E10" s="34"/>
      <c r="F10" s="14"/>
      <c r="G10" s="25"/>
      <c r="H10" s="25"/>
      <c r="I10" s="14"/>
      <c r="J10" s="30"/>
      <c r="K10" s="30"/>
      <c r="L10" s="30"/>
      <c r="M10" s="30"/>
      <c r="N10" s="14"/>
      <c r="O10" s="25"/>
      <c r="P10" s="25"/>
    </row>
    <row r="11" spans="1:18" s="10" customFormat="1" x14ac:dyDescent="0.25">
      <c r="B11" s="16" t="s">
        <v>101</v>
      </c>
      <c r="C11" s="35"/>
      <c r="D11" s="35"/>
      <c r="E11" s="35"/>
      <c r="F11" s="12"/>
      <c r="G11" s="50"/>
      <c r="H11" s="50"/>
      <c r="I11" s="291"/>
      <c r="J11" s="292"/>
      <c r="K11" s="292"/>
      <c r="L11" s="292"/>
      <c r="M11" s="292"/>
      <c r="N11" s="12"/>
      <c r="O11" s="22"/>
      <c r="P11" s="22"/>
    </row>
    <row r="12" spans="1:18" s="10" customFormat="1" outlineLevel="1" x14ac:dyDescent="0.25">
      <c r="B12" s="11">
        <v>1</v>
      </c>
      <c r="C12" s="36" t="s">
        <v>0</v>
      </c>
      <c r="D12" s="37"/>
      <c r="E12" s="37"/>
      <c r="F12" s="12"/>
      <c r="G12" s="128">
        <f>G13+G17+G20+G26</f>
        <v>1</v>
      </c>
      <c r="H12" s="50"/>
      <c r="I12" s="291"/>
      <c r="J12" s="292"/>
      <c r="K12" s="292"/>
      <c r="L12" s="292"/>
      <c r="M12" s="292"/>
      <c r="N12" s="12"/>
      <c r="O12" s="26"/>
      <c r="P12" s="42"/>
      <c r="Q12" s="21"/>
    </row>
    <row r="13" spans="1:18" s="10" customFormat="1" ht="15" customHeight="1" outlineLevel="2" x14ac:dyDescent="0.25">
      <c r="B13" s="11"/>
      <c r="C13" s="100">
        <v>1</v>
      </c>
      <c r="D13" s="288" t="s">
        <v>1</v>
      </c>
      <c r="E13" s="288"/>
      <c r="F13" s="12"/>
      <c r="G13" s="323">
        <f>1/4</f>
        <v>0.25</v>
      </c>
      <c r="H13" s="127">
        <f>H14+H15</f>
        <v>1</v>
      </c>
      <c r="I13" s="291"/>
      <c r="J13" s="302" t="s">
        <v>476</v>
      </c>
      <c r="K13" s="302" t="s">
        <v>477</v>
      </c>
      <c r="L13" s="302" t="s">
        <v>478</v>
      </c>
      <c r="M13" s="302"/>
      <c r="N13" s="12"/>
      <c r="O13" s="39"/>
      <c r="P13" s="46"/>
      <c r="Q13" s="21"/>
    </row>
    <row r="14" spans="1:18" s="10" customFormat="1" outlineLevel="2" x14ac:dyDescent="0.25">
      <c r="B14" s="11"/>
      <c r="C14" s="34"/>
      <c r="D14" s="85"/>
      <c r="E14" s="272" t="s">
        <v>2</v>
      </c>
      <c r="F14" s="17"/>
      <c r="G14" s="324"/>
      <c r="H14" s="323">
        <v>0.5</v>
      </c>
      <c r="I14" s="153"/>
      <c r="J14" s="303" t="s">
        <v>479</v>
      </c>
      <c r="K14" s="303" t="s">
        <v>480</v>
      </c>
      <c r="L14" s="303" t="s">
        <v>481</v>
      </c>
      <c r="M14" s="303"/>
      <c r="N14" s="17"/>
      <c r="O14" s="39"/>
      <c r="P14" s="27" t="s">
        <v>118</v>
      </c>
      <c r="Q14" s="21"/>
      <c r="R14" s="18"/>
    </row>
    <row r="15" spans="1:18" s="10" customFormat="1" outlineLevel="2" x14ac:dyDescent="0.25">
      <c r="B15" s="11"/>
      <c r="C15" s="34"/>
      <c r="D15" s="85"/>
      <c r="E15" s="289" t="s">
        <v>17</v>
      </c>
      <c r="F15" s="17"/>
      <c r="G15" s="324"/>
      <c r="H15" s="323">
        <v>0.5</v>
      </c>
      <c r="I15" s="153"/>
      <c r="J15" s="303" t="s">
        <v>119</v>
      </c>
      <c r="K15" s="303" t="s">
        <v>467</v>
      </c>
      <c r="L15" s="303" t="s">
        <v>120</v>
      </c>
      <c r="M15" s="303"/>
      <c r="N15" s="17"/>
      <c r="O15" s="42"/>
      <c r="P15" s="27" t="s">
        <v>118</v>
      </c>
      <c r="Q15" s="21"/>
    </row>
    <row r="16" spans="1:18" s="21" customFormat="1" ht="7.5" customHeight="1" outlineLevel="2" x14ac:dyDescent="0.25">
      <c r="B16" s="40"/>
      <c r="C16" s="41"/>
      <c r="D16" s="41"/>
      <c r="E16" s="41"/>
      <c r="F16" s="17"/>
      <c r="G16" s="325"/>
      <c r="H16" s="143"/>
      <c r="I16" s="153"/>
      <c r="J16" s="304"/>
      <c r="K16" s="304"/>
      <c r="L16" s="304"/>
      <c r="M16" s="304"/>
      <c r="N16" s="17"/>
      <c r="O16" s="42"/>
      <c r="P16" s="39"/>
    </row>
    <row r="17" spans="2:17" s="10" customFormat="1" ht="28.5" outlineLevel="2" x14ac:dyDescent="0.25">
      <c r="B17" s="11"/>
      <c r="C17" s="100">
        <v>2</v>
      </c>
      <c r="D17" s="100" t="s">
        <v>3</v>
      </c>
      <c r="E17" s="100"/>
      <c r="F17" s="12"/>
      <c r="G17" s="323">
        <f>1/4</f>
        <v>0.25</v>
      </c>
      <c r="H17" s="28">
        <f>H18</f>
        <v>1</v>
      </c>
      <c r="I17" s="12"/>
      <c r="J17" s="305" t="s">
        <v>202</v>
      </c>
      <c r="K17" s="305" t="s">
        <v>204</v>
      </c>
      <c r="L17" s="305" t="s">
        <v>203</v>
      </c>
      <c r="M17" s="305"/>
      <c r="N17" s="12"/>
      <c r="O17" s="39"/>
      <c r="P17" s="47"/>
      <c r="Q17" s="21"/>
    </row>
    <row r="18" spans="2:17" s="87" customFormat="1" ht="28.5" outlineLevel="2" x14ac:dyDescent="0.25">
      <c r="B18" s="84"/>
      <c r="C18" s="85"/>
      <c r="D18" s="85"/>
      <c r="E18" s="272" t="s">
        <v>3</v>
      </c>
      <c r="F18" s="56"/>
      <c r="G18" s="324"/>
      <c r="H18" s="323">
        <v>1</v>
      </c>
      <c r="I18" s="56"/>
      <c r="J18" s="303" t="s">
        <v>121</v>
      </c>
      <c r="K18" s="303" t="s">
        <v>507</v>
      </c>
      <c r="L18" s="303" t="s">
        <v>122</v>
      </c>
      <c r="M18" s="306"/>
      <c r="N18" s="56"/>
      <c r="O18" s="57"/>
      <c r="P18" s="48" t="s">
        <v>118</v>
      </c>
      <c r="Q18" s="86"/>
    </row>
    <row r="19" spans="2:17" s="21" customFormat="1" ht="7.5" customHeight="1" outlineLevel="2" x14ac:dyDescent="0.25">
      <c r="B19" s="40"/>
      <c r="C19" s="41"/>
      <c r="D19" s="41"/>
      <c r="E19" s="41"/>
      <c r="F19" s="17"/>
      <c r="G19" s="322"/>
      <c r="H19" s="39"/>
      <c r="I19" s="17"/>
      <c r="J19" s="307"/>
      <c r="K19" s="307"/>
      <c r="L19" s="307"/>
      <c r="M19" s="307"/>
      <c r="N19" s="17"/>
      <c r="O19" s="42"/>
      <c r="P19" s="39"/>
    </row>
    <row r="20" spans="2:17" s="10" customFormat="1" outlineLevel="2" x14ac:dyDescent="0.25">
      <c r="B20" s="11"/>
      <c r="C20" s="100">
        <v>3</v>
      </c>
      <c r="D20" s="100" t="s">
        <v>4</v>
      </c>
      <c r="E20" s="100"/>
      <c r="F20" s="12"/>
      <c r="G20" s="323">
        <f>1/4</f>
        <v>0.25</v>
      </c>
      <c r="H20" s="28">
        <f>H21+H22+H23+H24</f>
        <v>1</v>
      </c>
      <c r="I20" s="12"/>
      <c r="J20" s="305" t="s">
        <v>123</v>
      </c>
      <c r="K20" s="305" t="s">
        <v>124</v>
      </c>
      <c r="L20" s="305" t="s">
        <v>125</v>
      </c>
      <c r="M20" s="305"/>
      <c r="N20" s="12"/>
      <c r="O20" s="39"/>
      <c r="P20" s="47"/>
      <c r="Q20" s="21"/>
    </row>
    <row r="21" spans="2:17" s="10" customFormat="1" outlineLevel="2" x14ac:dyDescent="0.25">
      <c r="B21" s="11"/>
      <c r="C21" s="34"/>
      <c r="D21" s="34"/>
      <c r="E21" s="267" t="s">
        <v>5</v>
      </c>
      <c r="F21" s="17"/>
      <c r="G21" s="321"/>
      <c r="H21" s="320">
        <f>1/4</f>
        <v>0.25</v>
      </c>
      <c r="I21" s="17"/>
      <c r="J21" s="308" t="s">
        <v>126</v>
      </c>
      <c r="K21" s="309" t="s">
        <v>128</v>
      </c>
      <c r="L21" s="308" t="s">
        <v>127</v>
      </c>
      <c r="M21" s="308"/>
      <c r="N21" s="17"/>
      <c r="O21" s="27" t="s">
        <v>118</v>
      </c>
      <c r="P21" s="39"/>
      <c r="Q21" s="21"/>
    </row>
    <row r="22" spans="2:17" s="10" customFormat="1" outlineLevel="2" x14ac:dyDescent="0.25">
      <c r="B22" s="11"/>
      <c r="C22" s="34"/>
      <c r="D22" s="34"/>
      <c r="E22" s="268" t="s">
        <v>6</v>
      </c>
      <c r="F22" s="17"/>
      <c r="G22" s="321"/>
      <c r="H22" s="320">
        <f t="shared" ref="H22:H24" si="0">1/4</f>
        <v>0.25</v>
      </c>
      <c r="I22" s="17"/>
      <c r="J22" s="308" t="s">
        <v>129</v>
      </c>
      <c r="K22" s="308" t="s">
        <v>130</v>
      </c>
      <c r="L22" s="308" t="s">
        <v>131</v>
      </c>
      <c r="M22" s="306"/>
      <c r="N22" s="17"/>
      <c r="O22" s="42"/>
      <c r="P22" s="27" t="s">
        <v>118</v>
      </c>
      <c r="Q22" s="21"/>
    </row>
    <row r="23" spans="2:17" s="10" customFormat="1" outlineLevel="2" x14ac:dyDescent="0.25">
      <c r="B23" s="11"/>
      <c r="C23" s="34"/>
      <c r="D23" s="34"/>
      <c r="E23" s="268" t="s">
        <v>7</v>
      </c>
      <c r="F23" s="17"/>
      <c r="G23" s="321"/>
      <c r="H23" s="320">
        <f t="shared" si="0"/>
        <v>0.25</v>
      </c>
      <c r="I23" s="17"/>
      <c r="J23" s="308" t="s">
        <v>132</v>
      </c>
      <c r="K23" s="308" t="s">
        <v>134</v>
      </c>
      <c r="L23" s="308" t="s">
        <v>133</v>
      </c>
      <c r="M23" s="306"/>
      <c r="N23" s="17"/>
      <c r="O23" s="27" t="s">
        <v>118</v>
      </c>
      <c r="P23" s="39"/>
      <c r="Q23" s="21"/>
    </row>
    <row r="24" spans="2:17" s="10" customFormat="1" outlineLevel="2" x14ac:dyDescent="0.25">
      <c r="B24" s="11"/>
      <c r="C24" s="34"/>
      <c r="D24" s="34"/>
      <c r="E24" s="268" t="s">
        <v>8</v>
      </c>
      <c r="F24" s="17"/>
      <c r="G24" s="321"/>
      <c r="H24" s="320">
        <f t="shared" si="0"/>
        <v>0.25</v>
      </c>
      <c r="I24" s="17"/>
      <c r="J24" s="308" t="s">
        <v>135</v>
      </c>
      <c r="K24" s="308" t="s">
        <v>137</v>
      </c>
      <c r="L24" s="308" t="s">
        <v>136</v>
      </c>
      <c r="M24" s="306"/>
      <c r="N24" s="17"/>
      <c r="O24" s="42"/>
      <c r="P24" s="27" t="s">
        <v>118</v>
      </c>
      <c r="Q24" s="21"/>
    </row>
    <row r="25" spans="2:17" s="21" customFormat="1" ht="7.5" customHeight="1" outlineLevel="2" x14ac:dyDescent="0.25">
      <c r="B25" s="40"/>
      <c r="C25" s="41"/>
      <c r="D25" s="41"/>
      <c r="E25" s="41"/>
      <c r="F25" s="17"/>
      <c r="G25" s="322"/>
      <c r="H25" s="39"/>
      <c r="I25" s="17"/>
      <c r="J25" s="307"/>
      <c r="K25" s="307"/>
      <c r="L25" s="307"/>
      <c r="M25" s="307"/>
      <c r="N25" s="17"/>
      <c r="O25" s="42"/>
      <c r="P25" s="39"/>
    </row>
    <row r="26" spans="2:17" s="10" customFormat="1" outlineLevel="2" x14ac:dyDescent="0.25">
      <c r="B26" s="11"/>
      <c r="C26" s="100">
        <v>4</v>
      </c>
      <c r="D26" s="100" t="s">
        <v>21</v>
      </c>
      <c r="E26" s="100"/>
      <c r="F26" s="12"/>
      <c r="G26" s="323">
        <f>1/4</f>
        <v>0.25</v>
      </c>
      <c r="H26" s="28">
        <f>H27+H28</f>
        <v>1</v>
      </c>
      <c r="I26" s="12"/>
      <c r="J26" s="305" t="s">
        <v>454</v>
      </c>
      <c r="K26" s="305" t="s">
        <v>455</v>
      </c>
      <c r="L26" s="305" t="s">
        <v>456</v>
      </c>
      <c r="M26" s="305"/>
      <c r="N26" s="12"/>
      <c r="O26" s="39"/>
      <c r="P26" s="47"/>
      <c r="Q26" s="21"/>
    </row>
    <row r="27" spans="2:17" s="10" customFormat="1" outlineLevel="2" x14ac:dyDescent="0.25">
      <c r="B27" s="11"/>
      <c r="C27" s="34"/>
      <c r="D27" s="34"/>
      <c r="E27" s="267" t="s">
        <v>22</v>
      </c>
      <c r="F27" s="17"/>
      <c r="G27" s="22"/>
      <c r="H27" s="320">
        <v>0.5</v>
      </c>
      <c r="I27" s="17"/>
      <c r="J27" s="308" t="s">
        <v>468</v>
      </c>
      <c r="K27" s="308" t="s">
        <v>469</v>
      </c>
      <c r="L27" s="308" t="s">
        <v>470</v>
      </c>
      <c r="M27" s="308"/>
      <c r="N27" s="17"/>
      <c r="O27" s="42"/>
      <c r="P27" s="27" t="s">
        <v>118</v>
      </c>
      <c r="Q27" s="21"/>
    </row>
    <row r="28" spans="2:17" s="10" customFormat="1" outlineLevel="2" x14ac:dyDescent="0.25">
      <c r="B28" s="11"/>
      <c r="C28" s="34"/>
      <c r="D28" s="34"/>
      <c r="E28" s="268" t="s">
        <v>23</v>
      </c>
      <c r="F28" s="17"/>
      <c r="G28" s="22"/>
      <c r="H28" s="320">
        <v>0.5</v>
      </c>
      <c r="I28" s="17"/>
      <c r="J28" s="308" t="s">
        <v>138</v>
      </c>
      <c r="K28" s="308" t="s">
        <v>508</v>
      </c>
      <c r="L28" s="308" t="s">
        <v>139</v>
      </c>
      <c r="M28" s="308"/>
      <c r="N28" s="17"/>
      <c r="O28" s="27" t="s">
        <v>118</v>
      </c>
      <c r="P28" s="42"/>
      <c r="Q28" s="21"/>
    </row>
    <row r="29" spans="2:17" s="10" customFormat="1" outlineLevel="1" x14ac:dyDescent="0.25">
      <c r="B29" s="11"/>
      <c r="C29" s="34"/>
      <c r="D29" s="34"/>
      <c r="E29" s="34"/>
      <c r="F29" s="12"/>
      <c r="G29" s="22"/>
      <c r="H29" s="22"/>
      <c r="I29" s="12"/>
      <c r="J29" s="310"/>
      <c r="K29" s="310"/>
      <c r="L29" s="310"/>
      <c r="M29" s="310"/>
      <c r="N29" s="12"/>
      <c r="O29" s="42"/>
      <c r="P29" s="42"/>
      <c r="Q29" s="21"/>
    </row>
    <row r="30" spans="2:17" s="10" customFormat="1" outlineLevel="1" x14ac:dyDescent="0.25">
      <c r="B30" s="11">
        <v>2</v>
      </c>
      <c r="C30" s="36" t="s">
        <v>11</v>
      </c>
      <c r="D30" s="37"/>
      <c r="E30" s="37"/>
      <c r="F30" s="12"/>
      <c r="G30" s="29">
        <f>G31</f>
        <v>1</v>
      </c>
      <c r="H30" s="22"/>
      <c r="I30" s="12"/>
      <c r="J30" s="310"/>
      <c r="K30" s="310"/>
      <c r="L30" s="310"/>
      <c r="M30" s="310"/>
      <c r="N30" s="12"/>
      <c r="O30" s="42"/>
      <c r="P30" s="42"/>
    </row>
    <row r="31" spans="2:17" s="10" customFormat="1" ht="28.5" outlineLevel="2" x14ac:dyDescent="0.25">
      <c r="B31" s="11"/>
      <c r="C31" s="100">
        <v>1</v>
      </c>
      <c r="D31" s="100" t="s">
        <v>10</v>
      </c>
      <c r="E31" s="100"/>
      <c r="F31" s="12"/>
      <c r="G31" s="320">
        <v>1</v>
      </c>
      <c r="H31" s="28">
        <f>H32+H33</f>
        <v>1</v>
      </c>
      <c r="I31" s="12"/>
      <c r="J31" s="305" t="s">
        <v>205</v>
      </c>
      <c r="K31" s="305" t="s">
        <v>140</v>
      </c>
      <c r="L31" s="305" t="s">
        <v>141</v>
      </c>
      <c r="M31" s="305"/>
      <c r="N31" s="12"/>
      <c r="O31" s="22"/>
      <c r="P31" s="22"/>
    </row>
    <row r="32" spans="2:17" s="10" customFormat="1" outlineLevel="2" x14ac:dyDescent="0.25">
      <c r="B32" s="11"/>
      <c r="C32" s="34"/>
      <c r="D32" s="34"/>
      <c r="E32" s="267" t="s">
        <v>9</v>
      </c>
      <c r="F32" s="12"/>
      <c r="G32" s="22"/>
      <c r="H32" s="320">
        <v>0.5</v>
      </c>
      <c r="I32" s="12"/>
      <c r="J32" s="308" t="s">
        <v>142</v>
      </c>
      <c r="K32" s="308" t="s">
        <v>143</v>
      </c>
      <c r="L32" s="308" t="s">
        <v>144</v>
      </c>
      <c r="M32" s="306"/>
      <c r="N32" s="12"/>
      <c r="O32" s="22"/>
      <c r="P32" s="27" t="s">
        <v>118</v>
      </c>
    </row>
    <row r="33" spans="2:16" s="10" customFormat="1" ht="28.5" outlineLevel="2" x14ac:dyDescent="0.25">
      <c r="B33" s="11"/>
      <c r="C33" s="34"/>
      <c r="D33" s="34"/>
      <c r="E33" s="268" t="s">
        <v>12</v>
      </c>
      <c r="F33" s="12"/>
      <c r="G33" s="22"/>
      <c r="H33" s="320">
        <v>0.5</v>
      </c>
      <c r="I33" s="12"/>
      <c r="J33" s="308" t="s">
        <v>145</v>
      </c>
      <c r="K33" s="308" t="s">
        <v>146</v>
      </c>
      <c r="L33" s="308" t="s">
        <v>147</v>
      </c>
      <c r="M33" s="306"/>
      <c r="N33" s="12"/>
      <c r="O33" s="22"/>
      <c r="P33" s="27" t="s">
        <v>118</v>
      </c>
    </row>
    <row r="34" spans="2:16" s="10" customFormat="1" outlineLevel="1" x14ac:dyDescent="0.25">
      <c r="B34" s="11"/>
      <c r="C34" s="34"/>
      <c r="D34" s="34"/>
      <c r="E34" s="34"/>
      <c r="F34" s="12"/>
      <c r="G34" s="22"/>
      <c r="H34" s="22"/>
      <c r="I34" s="12"/>
      <c r="J34" s="310"/>
      <c r="K34" s="310"/>
      <c r="L34" s="310"/>
      <c r="M34" s="311"/>
      <c r="N34" s="12"/>
      <c r="O34" s="22"/>
      <c r="P34" s="22"/>
    </row>
    <row r="35" spans="2:16" s="10" customFormat="1" outlineLevel="1" x14ac:dyDescent="0.25">
      <c r="B35" s="11">
        <v>3</v>
      </c>
      <c r="C35" s="36" t="s">
        <v>13</v>
      </c>
      <c r="D35" s="37"/>
      <c r="E35" s="37"/>
      <c r="F35" s="12"/>
      <c r="G35" s="29">
        <f>G36+G40+G45</f>
        <v>1</v>
      </c>
      <c r="H35" s="22"/>
      <c r="I35" s="12"/>
      <c r="J35" s="310"/>
      <c r="K35" s="310"/>
      <c r="L35" s="310"/>
      <c r="M35" s="311"/>
      <c r="N35" s="12"/>
      <c r="O35" s="22"/>
      <c r="P35" s="22"/>
    </row>
    <row r="36" spans="2:16" s="10" customFormat="1" outlineLevel="2" x14ac:dyDescent="0.25">
      <c r="B36" s="11"/>
      <c r="C36" s="100">
        <v>1</v>
      </c>
      <c r="D36" s="100" t="s">
        <v>14</v>
      </c>
      <c r="E36" s="100"/>
      <c r="F36" s="12"/>
      <c r="G36" s="320">
        <f>1/3</f>
        <v>0.33333333333333331</v>
      </c>
      <c r="H36" s="28">
        <f>H37+H38</f>
        <v>1</v>
      </c>
      <c r="I36" s="12"/>
      <c r="J36" s="305" t="s">
        <v>150</v>
      </c>
      <c r="K36" s="305" t="s">
        <v>148</v>
      </c>
      <c r="L36" s="305" t="s">
        <v>149</v>
      </c>
      <c r="M36" s="312"/>
      <c r="N36" s="12"/>
      <c r="O36" s="22"/>
      <c r="P36" s="22"/>
    </row>
    <row r="37" spans="2:16" s="10" customFormat="1" outlineLevel="2" x14ac:dyDescent="0.25">
      <c r="B37" s="11"/>
      <c r="C37" s="34"/>
      <c r="D37" s="34"/>
      <c r="E37" s="267" t="s">
        <v>151</v>
      </c>
      <c r="F37" s="12"/>
      <c r="G37" s="321"/>
      <c r="H37" s="320">
        <v>0.5</v>
      </c>
      <c r="I37" s="12"/>
      <c r="J37" s="308" t="s">
        <v>155</v>
      </c>
      <c r="K37" s="308" t="s">
        <v>153</v>
      </c>
      <c r="L37" s="308" t="s">
        <v>154</v>
      </c>
      <c r="M37" s="306"/>
      <c r="N37" s="12"/>
      <c r="O37" s="22"/>
      <c r="P37" s="27" t="s">
        <v>118</v>
      </c>
    </row>
    <row r="38" spans="2:16" s="10" customFormat="1" outlineLevel="2" x14ac:dyDescent="0.25">
      <c r="B38" s="11"/>
      <c r="C38" s="34"/>
      <c r="D38" s="34"/>
      <c r="E38" s="268" t="s">
        <v>152</v>
      </c>
      <c r="F38" s="12"/>
      <c r="G38" s="321"/>
      <c r="H38" s="320">
        <v>0.5</v>
      </c>
      <c r="I38" s="12"/>
      <c r="J38" s="308" t="s">
        <v>156</v>
      </c>
      <c r="K38" s="308" t="s">
        <v>157</v>
      </c>
      <c r="L38" s="308" t="s">
        <v>158</v>
      </c>
      <c r="M38" s="308"/>
      <c r="N38" s="12"/>
      <c r="O38" s="22"/>
      <c r="P38" s="27" t="s">
        <v>118</v>
      </c>
    </row>
    <row r="39" spans="2:16" s="21" customFormat="1" ht="7.5" customHeight="1" outlineLevel="2" x14ac:dyDescent="0.25">
      <c r="B39" s="40"/>
      <c r="C39" s="41"/>
      <c r="D39" s="41"/>
      <c r="E39" s="41"/>
      <c r="F39" s="17"/>
      <c r="G39" s="322"/>
      <c r="H39" s="39"/>
      <c r="I39" s="17"/>
      <c r="J39" s="307"/>
      <c r="K39" s="307"/>
      <c r="L39" s="307"/>
      <c r="M39" s="307"/>
      <c r="N39" s="17"/>
      <c r="O39" s="42"/>
      <c r="P39" s="39"/>
    </row>
    <row r="40" spans="2:16" s="10" customFormat="1" outlineLevel="2" x14ac:dyDescent="0.25">
      <c r="B40" s="11"/>
      <c r="C40" s="100">
        <v>2</v>
      </c>
      <c r="D40" s="100" t="s">
        <v>15</v>
      </c>
      <c r="E40" s="100"/>
      <c r="F40" s="12"/>
      <c r="G40" s="320">
        <f>1/3</f>
        <v>0.33333333333333331</v>
      </c>
      <c r="H40" s="127">
        <f>H41+H42+H43</f>
        <v>1</v>
      </c>
      <c r="I40" s="12"/>
      <c r="J40" s="305" t="s">
        <v>159</v>
      </c>
      <c r="K40" s="305" t="s">
        <v>160</v>
      </c>
      <c r="L40" s="305" t="s">
        <v>161</v>
      </c>
      <c r="M40" s="305"/>
      <c r="N40" s="12"/>
      <c r="O40" s="22"/>
      <c r="P40" s="22"/>
    </row>
    <row r="41" spans="2:16" s="10" customFormat="1" outlineLevel="2" x14ac:dyDescent="0.25">
      <c r="B41" s="11"/>
      <c r="C41" s="34"/>
      <c r="D41" s="34"/>
      <c r="E41" s="267" t="s">
        <v>5</v>
      </c>
      <c r="F41" s="12"/>
      <c r="G41" s="321"/>
      <c r="H41" s="320">
        <f>1/3</f>
        <v>0.33333333333333331</v>
      </c>
      <c r="I41" s="12"/>
      <c r="J41" s="308" t="s">
        <v>126</v>
      </c>
      <c r="K41" s="358"/>
      <c r="L41" s="308" t="s">
        <v>127</v>
      </c>
      <c r="M41" s="308"/>
      <c r="N41" s="12"/>
      <c r="O41" s="27" t="s">
        <v>118</v>
      </c>
      <c r="P41" s="22"/>
    </row>
    <row r="42" spans="2:16" s="10" customFormat="1" outlineLevel="2" x14ac:dyDescent="0.25">
      <c r="B42" s="11"/>
      <c r="C42" s="34"/>
      <c r="D42" s="34"/>
      <c r="E42" s="268" t="s">
        <v>7</v>
      </c>
      <c r="F42" s="12"/>
      <c r="G42" s="321"/>
      <c r="H42" s="320">
        <f>1/3</f>
        <v>0.33333333333333331</v>
      </c>
      <c r="I42" s="12"/>
      <c r="J42" s="308" t="s">
        <v>132</v>
      </c>
      <c r="K42" s="308" t="s">
        <v>134</v>
      </c>
      <c r="L42" s="308" t="s">
        <v>133</v>
      </c>
      <c r="M42" s="308"/>
      <c r="N42" s="12"/>
      <c r="O42" s="27" t="s">
        <v>118</v>
      </c>
      <c r="P42" s="22"/>
    </row>
    <row r="43" spans="2:16" s="10" customFormat="1" outlineLevel="2" x14ac:dyDescent="0.25">
      <c r="B43" s="11"/>
      <c r="C43" s="34"/>
      <c r="D43" s="34"/>
      <c r="E43" s="268" t="s">
        <v>6</v>
      </c>
      <c r="F43" s="12"/>
      <c r="G43" s="321"/>
      <c r="H43" s="320">
        <f>1/3</f>
        <v>0.33333333333333331</v>
      </c>
      <c r="I43" s="12"/>
      <c r="J43" s="308" t="s">
        <v>129</v>
      </c>
      <c r="K43" s="308" t="s">
        <v>130</v>
      </c>
      <c r="L43" s="308" t="s">
        <v>131</v>
      </c>
      <c r="M43" s="306"/>
      <c r="N43" s="12"/>
      <c r="O43" s="22"/>
      <c r="P43" s="27" t="s">
        <v>118</v>
      </c>
    </row>
    <row r="44" spans="2:16" s="21" customFormat="1" ht="7.5" customHeight="1" outlineLevel="2" x14ac:dyDescent="0.25">
      <c r="B44" s="40"/>
      <c r="C44" s="41"/>
      <c r="D44" s="41"/>
      <c r="E44" s="41"/>
      <c r="F44" s="17"/>
      <c r="G44" s="322"/>
      <c r="H44" s="39"/>
      <c r="I44" s="17"/>
      <c r="J44" s="307"/>
      <c r="K44" s="307"/>
      <c r="L44" s="307"/>
      <c r="M44" s="307"/>
      <c r="N44" s="17"/>
      <c r="O44" s="42"/>
      <c r="P44" s="39"/>
    </row>
    <row r="45" spans="2:16" s="10" customFormat="1" outlineLevel="2" x14ac:dyDescent="0.25">
      <c r="B45" s="11"/>
      <c r="C45" s="100">
        <v>3</v>
      </c>
      <c r="D45" s="100" t="s">
        <v>16</v>
      </c>
      <c r="E45" s="100"/>
      <c r="F45" s="12"/>
      <c r="G45" s="320">
        <f>1/3</f>
        <v>0.33333333333333331</v>
      </c>
      <c r="H45" s="28">
        <f>H46+H47+H48+H49</f>
        <v>1</v>
      </c>
      <c r="I45" s="12"/>
      <c r="J45" s="305" t="s">
        <v>162</v>
      </c>
      <c r="K45" s="305" t="s">
        <v>163</v>
      </c>
      <c r="L45" s="305" t="s">
        <v>164</v>
      </c>
      <c r="M45" s="305"/>
      <c r="N45" s="12"/>
      <c r="O45" s="22"/>
      <c r="P45" s="22"/>
    </row>
    <row r="46" spans="2:16" s="10" customFormat="1" outlineLevel="2" x14ac:dyDescent="0.25">
      <c r="B46" s="11"/>
      <c r="C46" s="34"/>
      <c r="D46" s="34"/>
      <c r="E46" s="267" t="s">
        <v>17</v>
      </c>
      <c r="F46" s="12"/>
      <c r="G46" s="22"/>
      <c r="H46" s="320">
        <f>1/4</f>
        <v>0.25</v>
      </c>
      <c r="I46" s="12"/>
      <c r="J46" s="308" t="s">
        <v>165</v>
      </c>
      <c r="K46" s="308" t="s">
        <v>166</v>
      </c>
      <c r="L46" s="308" t="s">
        <v>167</v>
      </c>
      <c r="M46" s="306"/>
      <c r="N46" s="12"/>
      <c r="O46" s="22"/>
      <c r="P46" s="27" t="s">
        <v>118</v>
      </c>
    </row>
    <row r="47" spans="2:16" s="10" customFormat="1" outlineLevel="2" x14ac:dyDescent="0.25">
      <c r="B47" s="11"/>
      <c r="C47" s="34"/>
      <c r="D47" s="34"/>
      <c r="E47" s="268" t="s">
        <v>18</v>
      </c>
      <c r="F47" s="12"/>
      <c r="G47" s="22"/>
      <c r="H47" s="320">
        <f>1/4</f>
        <v>0.25</v>
      </c>
      <c r="I47" s="12"/>
      <c r="J47" s="308" t="s">
        <v>168</v>
      </c>
      <c r="K47" s="308" t="s">
        <v>169</v>
      </c>
      <c r="L47" s="308" t="s">
        <v>170</v>
      </c>
      <c r="M47" s="306"/>
      <c r="N47" s="12"/>
      <c r="O47" s="22"/>
      <c r="P47" s="27" t="s">
        <v>118</v>
      </c>
    </row>
    <row r="48" spans="2:16" s="10" customFormat="1" outlineLevel="2" x14ac:dyDescent="0.25">
      <c r="B48" s="11"/>
      <c r="C48" s="34"/>
      <c r="D48" s="34"/>
      <c r="E48" s="268" t="s">
        <v>19</v>
      </c>
      <c r="F48" s="12"/>
      <c r="G48" s="22"/>
      <c r="H48" s="320">
        <f>1/4</f>
        <v>0.25</v>
      </c>
      <c r="I48" s="12"/>
      <c r="J48" s="308" t="s">
        <v>171</v>
      </c>
      <c r="K48" s="308" t="s">
        <v>172</v>
      </c>
      <c r="L48" s="308" t="s">
        <v>173</v>
      </c>
      <c r="M48" s="306"/>
      <c r="N48" s="12"/>
      <c r="O48" s="22"/>
      <c r="P48" s="27" t="s">
        <v>118</v>
      </c>
    </row>
    <row r="49" spans="2:16" s="10" customFormat="1" outlineLevel="2" x14ac:dyDescent="0.25">
      <c r="B49" s="11"/>
      <c r="C49" s="34"/>
      <c r="D49" s="34"/>
      <c r="E49" s="268" t="s">
        <v>20</v>
      </c>
      <c r="F49" s="12"/>
      <c r="G49" s="22"/>
      <c r="H49" s="320">
        <f>1/4</f>
        <v>0.25</v>
      </c>
      <c r="I49" s="12"/>
      <c r="J49" s="308" t="s">
        <v>174</v>
      </c>
      <c r="K49" s="308" t="s">
        <v>530</v>
      </c>
      <c r="L49" s="308" t="s">
        <v>175</v>
      </c>
      <c r="M49" s="306"/>
      <c r="N49" s="12"/>
      <c r="O49" s="22"/>
      <c r="P49" s="27" t="s">
        <v>118</v>
      </c>
    </row>
    <row r="50" spans="2:16" s="10" customFormat="1" outlineLevel="1" x14ac:dyDescent="0.25">
      <c r="B50" s="11"/>
      <c r="C50" s="34"/>
      <c r="D50" s="34"/>
      <c r="E50" s="34"/>
      <c r="F50" s="12"/>
      <c r="G50" s="22"/>
      <c r="H50" s="22"/>
      <c r="I50" s="12"/>
      <c r="J50" s="310"/>
      <c r="K50" s="310"/>
      <c r="L50" s="310"/>
      <c r="M50" s="310"/>
      <c r="N50" s="12"/>
      <c r="O50" s="22"/>
      <c r="P50" s="22"/>
    </row>
    <row r="51" spans="2:16" s="10" customFormat="1" outlineLevel="1" x14ac:dyDescent="0.25">
      <c r="B51" s="11">
        <v>4</v>
      </c>
      <c r="C51" s="36" t="s">
        <v>24</v>
      </c>
      <c r="D51" s="37"/>
      <c r="E51" s="37"/>
      <c r="F51" s="12"/>
      <c r="G51" s="29">
        <f>G52+G55</f>
        <v>1</v>
      </c>
      <c r="H51" s="22"/>
      <c r="I51" s="17"/>
      <c r="J51" s="313"/>
      <c r="K51" s="313"/>
      <c r="L51" s="313"/>
      <c r="M51" s="313"/>
      <c r="N51" s="12"/>
      <c r="O51" s="22"/>
      <c r="P51" s="22"/>
    </row>
    <row r="52" spans="2:16" s="10" customFormat="1" outlineLevel="2" x14ac:dyDescent="0.25">
      <c r="B52" s="11"/>
      <c r="C52" s="100">
        <v>1</v>
      </c>
      <c r="D52" s="100" t="s">
        <v>25</v>
      </c>
      <c r="E52" s="100"/>
      <c r="F52" s="12"/>
      <c r="G52" s="320">
        <v>0.5</v>
      </c>
      <c r="H52" s="28">
        <f>H53</f>
        <v>1</v>
      </c>
      <c r="I52" s="17"/>
      <c r="J52" s="305" t="s">
        <v>176</v>
      </c>
      <c r="K52" s="305" t="s">
        <v>177</v>
      </c>
      <c r="L52" s="305" t="s">
        <v>178</v>
      </c>
      <c r="M52" s="305"/>
      <c r="N52" s="12"/>
      <c r="O52" s="22"/>
      <c r="P52" s="22"/>
    </row>
    <row r="53" spans="2:16" s="10" customFormat="1" outlineLevel="2" x14ac:dyDescent="0.25">
      <c r="B53" s="11"/>
      <c r="C53" s="34"/>
      <c r="D53" s="34"/>
      <c r="E53" s="267" t="s">
        <v>25</v>
      </c>
      <c r="F53" s="12"/>
      <c r="G53" s="321"/>
      <c r="H53" s="323">
        <v>1</v>
      </c>
      <c r="I53" s="17"/>
      <c r="J53" s="308" t="s">
        <v>176</v>
      </c>
      <c r="K53" s="308" t="s">
        <v>177</v>
      </c>
      <c r="L53" s="308" t="s">
        <v>178</v>
      </c>
      <c r="M53" s="308"/>
      <c r="N53" s="12"/>
      <c r="O53" s="22"/>
      <c r="P53" s="27" t="s">
        <v>118</v>
      </c>
    </row>
    <row r="54" spans="2:16" s="21" customFormat="1" ht="7.5" customHeight="1" outlineLevel="2" x14ac:dyDescent="0.25">
      <c r="B54" s="40"/>
      <c r="C54" s="41"/>
      <c r="D54" s="41"/>
      <c r="E54" s="41"/>
      <c r="F54" s="17"/>
      <c r="G54" s="322"/>
      <c r="H54" s="49"/>
      <c r="I54" s="17"/>
      <c r="J54" s="314"/>
      <c r="K54" s="314"/>
      <c r="L54" s="314"/>
      <c r="M54" s="314"/>
      <c r="N54" s="17"/>
      <c r="O54" s="42"/>
      <c r="P54" s="39"/>
    </row>
    <row r="55" spans="2:16" s="10" customFormat="1" ht="28.5" outlineLevel="2" x14ac:dyDescent="0.25">
      <c r="B55" s="11"/>
      <c r="C55" s="100">
        <v>2</v>
      </c>
      <c r="D55" s="100" t="s">
        <v>26</v>
      </c>
      <c r="E55" s="100"/>
      <c r="F55" s="12"/>
      <c r="G55" s="320">
        <v>0.5</v>
      </c>
      <c r="H55" s="28">
        <f>H56</f>
        <v>1</v>
      </c>
      <c r="I55" s="17"/>
      <c r="J55" s="305" t="s">
        <v>179</v>
      </c>
      <c r="K55" s="305" t="s">
        <v>180</v>
      </c>
      <c r="L55" s="305" t="s">
        <v>181</v>
      </c>
      <c r="M55" s="305"/>
      <c r="N55" s="12"/>
      <c r="O55" s="22"/>
      <c r="P55" s="22"/>
    </row>
    <row r="56" spans="2:16" s="10" customFormat="1" ht="28.5" outlineLevel="2" x14ac:dyDescent="0.25">
      <c r="B56" s="11"/>
      <c r="C56" s="34"/>
      <c r="D56" s="34"/>
      <c r="E56" s="267" t="s">
        <v>26</v>
      </c>
      <c r="F56" s="12"/>
      <c r="G56" s="22"/>
      <c r="H56" s="323">
        <v>1</v>
      </c>
      <c r="I56" s="17"/>
      <c r="J56" s="308" t="s">
        <v>179</v>
      </c>
      <c r="K56" s="308" t="s">
        <v>180</v>
      </c>
      <c r="L56" s="308" t="s">
        <v>181</v>
      </c>
      <c r="M56" s="308"/>
      <c r="N56" s="12"/>
      <c r="O56" s="22"/>
      <c r="P56" s="27" t="s">
        <v>118</v>
      </c>
    </row>
    <row r="57" spans="2:16" s="10" customFormat="1" outlineLevel="1" x14ac:dyDescent="0.25">
      <c r="B57" s="11"/>
      <c r="C57" s="34"/>
      <c r="D57" s="34"/>
      <c r="E57" s="34"/>
      <c r="F57" s="12"/>
      <c r="G57" s="22"/>
      <c r="H57" s="50"/>
      <c r="I57" s="17"/>
      <c r="J57" s="313"/>
      <c r="K57" s="313"/>
      <c r="L57" s="313"/>
      <c r="M57" s="313"/>
      <c r="N57" s="12"/>
      <c r="O57" s="22"/>
      <c r="P57" s="22"/>
    </row>
    <row r="58" spans="2:16" s="10" customFormat="1" outlineLevel="1" x14ac:dyDescent="0.25">
      <c r="B58" s="11">
        <v>5</v>
      </c>
      <c r="C58" s="36" t="s">
        <v>27</v>
      </c>
      <c r="D58" s="37"/>
      <c r="E58" s="37"/>
      <c r="F58" s="12"/>
      <c r="G58" s="29">
        <f>G59+G62</f>
        <v>1</v>
      </c>
      <c r="H58" s="22"/>
      <c r="I58" s="17"/>
      <c r="J58" s="313"/>
      <c r="K58" s="313"/>
      <c r="L58" s="313"/>
      <c r="M58" s="313"/>
      <c r="N58" s="12"/>
      <c r="O58" s="22"/>
      <c r="P58" s="22"/>
    </row>
    <row r="59" spans="2:16" s="10" customFormat="1" ht="28.5" outlineLevel="3" x14ac:dyDescent="0.25">
      <c r="B59" s="11"/>
      <c r="C59" s="100">
        <v>1</v>
      </c>
      <c r="D59" s="100" t="s">
        <v>28</v>
      </c>
      <c r="E59" s="100"/>
      <c r="F59" s="12"/>
      <c r="G59" s="320">
        <v>0.5</v>
      </c>
      <c r="H59" s="28">
        <f>H60</f>
        <v>1</v>
      </c>
      <c r="I59" s="17"/>
      <c r="J59" s="305" t="s">
        <v>182</v>
      </c>
      <c r="K59" s="305" t="s">
        <v>183</v>
      </c>
      <c r="L59" s="305" t="s">
        <v>186</v>
      </c>
      <c r="M59" s="305"/>
      <c r="N59" s="12"/>
      <c r="O59" s="22"/>
      <c r="P59" s="22"/>
    </row>
    <row r="60" spans="2:16" s="10" customFormat="1" ht="28.5" outlineLevel="3" x14ac:dyDescent="0.25">
      <c r="B60" s="11"/>
      <c r="C60" s="34"/>
      <c r="D60" s="34"/>
      <c r="E60" s="267" t="s">
        <v>28</v>
      </c>
      <c r="F60" s="12"/>
      <c r="G60" s="321"/>
      <c r="H60" s="323">
        <v>1</v>
      </c>
      <c r="I60" s="17"/>
      <c r="J60" s="308" t="s">
        <v>182</v>
      </c>
      <c r="K60" s="308" t="s">
        <v>183</v>
      </c>
      <c r="L60" s="308" t="s">
        <v>186</v>
      </c>
      <c r="M60" s="308"/>
      <c r="N60" s="12"/>
      <c r="O60" s="22"/>
      <c r="P60" s="27" t="s">
        <v>118</v>
      </c>
    </row>
    <row r="61" spans="2:16" s="21" customFormat="1" ht="7.5" customHeight="1" outlineLevel="3" x14ac:dyDescent="0.25">
      <c r="B61" s="40"/>
      <c r="C61" s="41"/>
      <c r="D61" s="41"/>
      <c r="E61" s="41"/>
      <c r="F61" s="17"/>
      <c r="G61" s="322"/>
      <c r="H61" s="49"/>
      <c r="I61" s="17"/>
      <c r="J61" s="314"/>
      <c r="K61" s="314"/>
      <c r="L61" s="314"/>
      <c r="M61" s="314"/>
      <c r="N61" s="17"/>
      <c r="O61" s="42"/>
      <c r="P61" s="39"/>
    </row>
    <row r="62" spans="2:16" s="10" customFormat="1" ht="28.5" outlineLevel="3" x14ac:dyDescent="0.25">
      <c r="B62" s="11"/>
      <c r="C62" s="100">
        <v>2</v>
      </c>
      <c r="D62" s="100" t="s">
        <v>29</v>
      </c>
      <c r="E62" s="100"/>
      <c r="F62" s="12"/>
      <c r="G62" s="320">
        <v>0.5</v>
      </c>
      <c r="H62" s="28">
        <f>H63</f>
        <v>1</v>
      </c>
      <c r="I62" s="17"/>
      <c r="J62" s="305" t="s">
        <v>184</v>
      </c>
      <c r="K62" s="305" t="s">
        <v>185</v>
      </c>
      <c r="L62" s="305" t="s">
        <v>187</v>
      </c>
      <c r="M62" s="305"/>
      <c r="N62" s="12"/>
      <c r="O62" s="22"/>
      <c r="P62" s="22"/>
    </row>
    <row r="63" spans="2:16" s="10" customFormat="1" ht="28.5" outlineLevel="3" x14ac:dyDescent="0.25">
      <c r="B63" s="11"/>
      <c r="C63" s="34"/>
      <c r="D63" s="34"/>
      <c r="E63" s="267" t="s">
        <v>29</v>
      </c>
      <c r="F63" s="12"/>
      <c r="G63" s="22"/>
      <c r="H63" s="323">
        <v>1</v>
      </c>
      <c r="I63" s="17"/>
      <c r="J63" s="308" t="s">
        <v>184</v>
      </c>
      <c r="K63" s="308" t="s">
        <v>185</v>
      </c>
      <c r="L63" s="308" t="s">
        <v>187</v>
      </c>
      <c r="M63" s="308"/>
      <c r="N63" s="12"/>
      <c r="O63" s="22"/>
      <c r="P63" s="27" t="s">
        <v>118</v>
      </c>
    </row>
    <row r="64" spans="2:16" s="10" customFormat="1" x14ac:dyDescent="0.25">
      <c r="B64" s="11"/>
      <c r="C64" s="34"/>
      <c r="D64" s="34"/>
      <c r="E64" s="34"/>
      <c r="F64" s="12"/>
      <c r="G64" s="22"/>
      <c r="H64" s="22"/>
      <c r="I64" s="17"/>
      <c r="J64" s="313"/>
      <c r="K64" s="313"/>
      <c r="L64" s="313"/>
      <c r="M64" s="313"/>
      <c r="N64" s="12"/>
      <c r="O64" s="22"/>
      <c r="P64" s="22"/>
    </row>
    <row r="65" spans="2:16" s="10" customFormat="1" x14ac:dyDescent="0.25">
      <c r="B65" s="16" t="s">
        <v>102</v>
      </c>
      <c r="C65" s="38"/>
      <c r="D65" s="38"/>
      <c r="E65" s="38"/>
      <c r="F65" s="12"/>
      <c r="G65" s="122"/>
      <c r="H65" s="122"/>
      <c r="I65" s="117"/>
      <c r="J65" s="313"/>
      <c r="K65" s="313"/>
      <c r="L65" s="313"/>
      <c r="M65" s="313"/>
      <c r="N65" s="112"/>
      <c r="O65" s="122"/>
      <c r="P65" s="122"/>
    </row>
    <row r="66" spans="2:16" s="10" customFormat="1" outlineLevel="1" x14ac:dyDescent="0.25">
      <c r="B66" s="11">
        <v>6</v>
      </c>
      <c r="C66" s="36" t="s">
        <v>30</v>
      </c>
      <c r="D66" s="37"/>
      <c r="E66" s="37"/>
      <c r="F66" s="12"/>
      <c r="G66" s="128">
        <f>SUM(G67:G75)</f>
        <v>1</v>
      </c>
      <c r="H66" s="122"/>
      <c r="I66" s="117"/>
      <c r="J66" s="313"/>
      <c r="K66" s="313"/>
      <c r="L66" s="313"/>
      <c r="M66" s="313"/>
      <c r="N66" s="112"/>
      <c r="O66" s="122"/>
      <c r="P66" s="122"/>
    </row>
    <row r="67" spans="2:16" s="10" customFormat="1" ht="15" customHeight="1" outlineLevel="2" x14ac:dyDescent="0.25">
      <c r="B67" s="11"/>
      <c r="C67" s="100">
        <v>1</v>
      </c>
      <c r="D67" s="100" t="s">
        <v>31</v>
      </c>
      <c r="E67" s="100"/>
      <c r="F67" s="12"/>
      <c r="G67" s="320">
        <f>1/3</f>
        <v>0.33333333333333331</v>
      </c>
      <c r="H67" s="127">
        <f>H68</f>
        <v>1</v>
      </c>
      <c r="I67" s="117"/>
      <c r="J67" s="305" t="s">
        <v>229</v>
      </c>
      <c r="K67" s="305" t="s">
        <v>230</v>
      </c>
      <c r="L67" s="305" t="s">
        <v>231</v>
      </c>
      <c r="M67" s="315"/>
      <c r="N67" s="112"/>
      <c r="O67" s="122"/>
      <c r="P67" s="122"/>
    </row>
    <row r="68" spans="2:16" s="10" customFormat="1" ht="15" customHeight="1" outlineLevel="2" x14ac:dyDescent="0.25">
      <c r="B68" s="11"/>
      <c r="C68" s="34"/>
      <c r="D68" s="34"/>
      <c r="E68" s="267" t="s">
        <v>31</v>
      </c>
      <c r="F68" s="12"/>
      <c r="G68" s="321"/>
      <c r="H68" s="320">
        <v>1</v>
      </c>
      <c r="I68" s="117"/>
      <c r="J68" s="308" t="s">
        <v>229</v>
      </c>
      <c r="K68" s="308" t="s">
        <v>230</v>
      </c>
      <c r="L68" s="308" t="s">
        <v>231</v>
      </c>
      <c r="M68" s="316"/>
      <c r="N68" s="112"/>
      <c r="O68" s="122"/>
      <c r="P68" s="126" t="s">
        <v>118</v>
      </c>
    </row>
    <row r="69" spans="2:16" s="21" customFormat="1" ht="5.25" customHeight="1" outlineLevel="2" x14ac:dyDescent="0.25">
      <c r="B69" s="40"/>
      <c r="C69" s="41"/>
      <c r="D69" s="41"/>
      <c r="E69" s="41"/>
      <c r="F69" s="17"/>
      <c r="G69" s="322"/>
      <c r="H69" s="136"/>
      <c r="I69" s="117"/>
      <c r="J69" s="314"/>
      <c r="K69" s="314"/>
      <c r="L69" s="314"/>
      <c r="M69" s="317"/>
      <c r="N69" s="117"/>
      <c r="O69" s="139"/>
      <c r="P69" s="136"/>
    </row>
    <row r="70" spans="2:16" s="10" customFormat="1" ht="15" customHeight="1" outlineLevel="2" x14ac:dyDescent="0.25">
      <c r="B70" s="11"/>
      <c r="C70" s="100">
        <v>2</v>
      </c>
      <c r="D70" s="100" t="s">
        <v>32</v>
      </c>
      <c r="E70" s="100"/>
      <c r="F70" s="12"/>
      <c r="G70" s="320">
        <f>1/3</f>
        <v>0.33333333333333331</v>
      </c>
      <c r="H70" s="127">
        <f>H71+H72</f>
        <v>1</v>
      </c>
      <c r="I70" s="117"/>
      <c r="J70" s="305" t="s">
        <v>232</v>
      </c>
      <c r="K70" s="305" t="s">
        <v>378</v>
      </c>
      <c r="L70" s="305" t="s">
        <v>233</v>
      </c>
      <c r="M70" s="315"/>
      <c r="N70" s="112"/>
      <c r="O70" s="122"/>
      <c r="P70" s="122"/>
    </row>
    <row r="71" spans="2:16" s="10" customFormat="1" ht="15" customHeight="1" outlineLevel="2" x14ac:dyDescent="0.25">
      <c r="B71" s="11"/>
      <c r="C71" s="34"/>
      <c r="D71" s="34"/>
      <c r="E71" s="267" t="s">
        <v>33</v>
      </c>
      <c r="F71" s="12"/>
      <c r="G71" s="321"/>
      <c r="H71" s="320">
        <v>0.5</v>
      </c>
      <c r="I71" s="117"/>
      <c r="J71" s="308" t="s">
        <v>234</v>
      </c>
      <c r="K71" s="308" t="s">
        <v>235</v>
      </c>
      <c r="L71" s="308" t="s">
        <v>236</v>
      </c>
      <c r="M71" s="316"/>
      <c r="N71" s="112"/>
      <c r="O71" s="122"/>
      <c r="P71" s="126" t="s">
        <v>118</v>
      </c>
    </row>
    <row r="72" spans="2:16" s="10" customFormat="1" ht="15" customHeight="1" outlineLevel="2" x14ac:dyDescent="0.25">
      <c r="B72" s="11"/>
      <c r="C72" s="34"/>
      <c r="D72" s="34"/>
      <c r="E72" s="268" t="s">
        <v>34</v>
      </c>
      <c r="F72" s="12"/>
      <c r="G72" s="321"/>
      <c r="H72" s="320">
        <v>0.5</v>
      </c>
      <c r="I72" s="117"/>
      <c r="J72" s="308" t="s">
        <v>237</v>
      </c>
      <c r="K72" s="308" t="s">
        <v>238</v>
      </c>
      <c r="L72" s="308" t="s">
        <v>239</v>
      </c>
      <c r="M72" s="316"/>
      <c r="N72" s="112"/>
      <c r="O72" s="122"/>
      <c r="P72" s="126" t="s">
        <v>118</v>
      </c>
    </row>
    <row r="73" spans="2:16" s="21" customFormat="1" ht="5.25" customHeight="1" outlineLevel="2" x14ac:dyDescent="0.25">
      <c r="B73" s="40"/>
      <c r="C73" s="41"/>
      <c r="D73" s="41"/>
      <c r="E73" s="41"/>
      <c r="F73" s="17"/>
      <c r="G73" s="322"/>
      <c r="H73" s="136"/>
      <c r="I73" s="117"/>
      <c r="J73" s="314"/>
      <c r="K73" s="314"/>
      <c r="L73" s="314"/>
      <c r="M73" s="317"/>
      <c r="N73" s="117"/>
      <c r="O73" s="139"/>
      <c r="P73" s="136"/>
    </row>
    <row r="74" spans="2:16" s="10" customFormat="1" ht="15" customHeight="1" outlineLevel="2" x14ac:dyDescent="0.25">
      <c r="B74" s="11"/>
      <c r="C74" s="100">
        <v>3</v>
      </c>
      <c r="D74" s="100" t="s">
        <v>35</v>
      </c>
      <c r="E74" s="100"/>
      <c r="F74" s="12"/>
      <c r="G74" s="320">
        <f>1/3</f>
        <v>0.33333333333333331</v>
      </c>
      <c r="H74" s="127">
        <f>H75</f>
        <v>1</v>
      </c>
      <c r="I74" s="117"/>
      <c r="J74" s="305" t="s">
        <v>240</v>
      </c>
      <c r="K74" s="305" t="s">
        <v>241</v>
      </c>
      <c r="L74" s="305" t="s">
        <v>242</v>
      </c>
      <c r="M74" s="315"/>
      <c r="N74" s="112"/>
      <c r="O74" s="122"/>
      <c r="P74" s="122"/>
    </row>
    <row r="75" spans="2:16" s="10" customFormat="1" ht="15" customHeight="1" outlineLevel="2" x14ac:dyDescent="0.25">
      <c r="B75" s="11"/>
      <c r="C75" s="34"/>
      <c r="D75" s="34"/>
      <c r="E75" s="267" t="s">
        <v>35</v>
      </c>
      <c r="F75" s="12"/>
      <c r="G75" s="321"/>
      <c r="H75" s="320">
        <v>1</v>
      </c>
      <c r="I75" s="117"/>
      <c r="J75" s="308" t="s">
        <v>240</v>
      </c>
      <c r="K75" s="308" t="s">
        <v>241</v>
      </c>
      <c r="L75" s="308" t="s">
        <v>242</v>
      </c>
      <c r="M75" s="316"/>
      <c r="N75" s="112"/>
      <c r="O75" s="122"/>
      <c r="P75" s="126" t="s">
        <v>118</v>
      </c>
    </row>
    <row r="76" spans="2:16" s="10" customFormat="1" ht="15" customHeight="1" outlineLevel="1" x14ac:dyDescent="0.25">
      <c r="B76" s="11"/>
      <c r="C76" s="34"/>
      <c r="D76" s="34"/>
      <c r="E76" s="34"/>
      <c r="F76" s="12"/>
      <c r="G76" s="122"/>
      <c r="H76" s="122"/>
      <c r="I76" s="117"/>
      <c r="J76" s="313"/>
      <c r="K76" s="313"/>
      <c r="L76" s="313"/>
      <c r="M76" s="318"/>
      <c r="N76" s="112"/>
      <c r="O76" s="122"/>
      <c r="P76" s="122"/>
    </row>
    <row r="77" spans="2:16" s="10" customFormat="1" ht="15" customHeight="1" outlineLevel="1" x14ac:dyDescent="0.25">
      <c r="B77" s="11">
        <v>7</v>
      </c>
      <c r="C77" s="36" t="s">
        <v>36</v>
      </c>
      <c r="D77" s="37"/>
      <c r="E77" s="37"/>
      <c r="F77" s="12"/>
      <c r="G77" s="128">
        <f>SUM(G78:G99)</f>
        <v>1.0000000000000002</v>
      </c>
      <c r="H77" s="122"/>
      <c r="I77" s="117"/>
      <c r="J77" s="313"/>
      <c r="K77" s="313"/>
      <c r="L77" s="313"/>
      <c r="M77" s="318"/>
      <c r="N77" s="112"/>
      <c r="O77" s="122"/>
      <c r="P77" s="122"/>
    </row>
    <row r="78" spans="2:16" s="10" customFormat="1" ht="15" customHeight="1" outlineLevel="2" x14ac:dyDescent="0.25">
      <c r="B78" s="11"/>
      <c r="C78" s="100">
        <v>1</v>
      </c>
      <c r="D78" s="100" t="s">
        <v>37</v>
      </c>
      <c r="E78" s="100"/>
      <c r="F78" s="12"/>
      <c r="G78" s="320">
        <v>0.2</v>
      </c>
      <c r="H78" s="127">
        <f>H79</f>
        <v>1</v>
      </c>
      <c r="I78" s="117"/>
      <c r="J78" s="305" t="s">
        <v>243</v>
      </c>
      <c r="K78" s="305" t="s">
        <v>244</v>
      </c>
      <c r="L78" s="305" t="s">
        <v>245</v>
      </c>
      <c r="M78" s="315"/>
      <c r="N78" s="112"/>
      <c r="O78" s="122"/>
      <c r="P78" s="122"/>
    </row>
    <row r="79" spans="2:16" s="10" customFormat="1" outlineLevel="2" x14ac:dyDescent="0.25">
      <c r="B79" s="11"/>
      <c r="C79" s="34"/>
      <c r="D79" s="34"/>
      <c r="E79" s="267" t="s">
        <v>38</v>
      </c>
      <c r="F79" s="12"/>
      <c r="G79" s="321"/>
      <c r="H79" s="320">
        <v>1</v>
      </c>
      <c r="I79" s="117"/>
      <c r="J79" s="308" t="s">
        <v>243</v>
      </c>
      <c r="K79" s="308" t="s">
        <v>244</v>
      </c>
      <c r="L79" s="308" t="s">
        <v>245</v>
      </c>
      <c r="M79" s="316"/>
      <c r="N79" s="112"/>
      <c r="O79" s="126" t="s">
        <v>118</v>
      </c>
      <c r="P79" s="122"/>
    </row>
    <row r="80" spans="2:16" s="21" customFormat="1" ht="5.25" customHeight="1" outlineLevel="2" x14ac:dyDescent="0.25">
      <c r="B80" s="40"/>
      <c r="C80" s="41"/>
      <c r="D80" s="41"/>
      <c r="E80" s="41"/>
      <c r="F80" s="17"/>
      <c r="G80" s="322"/>
      <c r="H80" s="136"/>
      <c r="I80" s="117"/>
      <c r="J80" s="314"/>
      <c r="K80" s="314"/>
      <c r="L80" s="314"/>
      <c r="M80" s="317"/>
      <c r="N80" s="117"/>
      <c r="O80" s="139"/>
      <c r="P80" s="136"/>
    </row>
    <row r="81" spans="2:16" s="10" customFormat="1" outlineLevel="2" x14ac:dyDescent="0.25">
      <c r="B81" s="11"/>
      <c r="C81" s="100">
        <v>2</v>
      </c>
      <c r="D81" s="100" t="s">
        <v>39</v>
      </c>
      <c r="E81" s="100"/>
      <c r="F81" s="12"/>
      <c r="G81" s="320">
        <f>0.8/7</f>
        <v>0.1142857142857143</v>
      </c>
      <c r="H81" s="127">
        <f>H82</f>
        <v>1</v>
      </c>
      <c r="I81" s="117"/>
      <c r="J81" s="305" t="s">
        <v>246</v>
      </c>
      <c r="K81" s="305" t="s">
        <v>247</v>
      </c>
      <c r="L81" s="305" t="s">
        <v>248</v>
      </c>
      <c r="M81" s="315"/>
      <c r="N81" s="112"/>
      <c r="O81" s="122"/>
      <c r="P81" s="122"/>
    </row>
    <row r="82" spans="2:16" s="10" customFormat="1" outlineLevel="2" x14ac:dyDescent="0.25">
      <c r="B82" s="11"/>
      <c r="C82" s="34"/>
      <c r="D82" s="34"/>
      <c r="E82" s="267" t="s">
        <v>40</v>
      </c>
      <c r="F82" s="12"/>
      <c r="G82" s="321"/>
      <c r="H82" s="320">
        <v>1</v>
      </c>
      <c r="I82" s="117"/>
      <c r="J82" s="308" t="s">
        <v>246</v>
      </c>
      <c r="K82" s="308" t="s">
        <v>247</v>
      </c>
      <c r="L82" s="308" t="s">
        <v>248</v>
      </c>
      <c r="M82" s="316"/>
      <c r="N82" s="112"/>
      <c r="O82" s="126" t="s">
        <v>118</v>
      </c>
      <c r="P82" s="122"/>
    </row>
    <row r="83" spans="2:16" s="21" customFormat="1" ht="5.25" customHeight="1" outlineLevel="2" x14ac:dyDescent="0.25">
      <c r="B83" s="40"/>
      <c r="C83" s="41"/>
      <c r="D83" s="41"/>
      <c r="E83" s="41"/>
      <c r="F83" s="17"/>
      <c r="G83" s="322"/>
      <c r="H83" s="136"/>
      <c r="I83" s="117"/>
      <c r="J83" s="314"/>
      <c r="K83" s="314"/>
      <c r="L83" s="314"/>
      <c r="M83" s="317"/>
      <c r="N83" s="117"/>
      <c r="O83" s="139"/>
      <c r="P83" s="136"/>
    </row>
    <row r="84" spans="2:16" s="10" customFormat="1" outlineLevel="2" x14ac:dyDescent="0.25">
      <c r="B84" s="11"/>
      <c r="C84" s="100">
        <v>3</v>
      </c>
      <c r="D84" s="100" t="s">
        <v>41</v>
      </c>
      <c r="E84" s="100"/>
      <c r="F84" s="12"/>
      <c r="G84" s="320">
        <f>0.8/7</f>
        <v>0.1142857142857143</v>
      </c>
      <c r="H84" s="127">
        <f>H85</f>
        <v>1</v>
      </c>
      <c r="I84" s="117"/>
      <c r="J84" s="305" t="s">
        <v>249</v>
      </c>
      <c r="K84" s="305" t="s">
        <v>250</v>
      </c>
      <c r="L84" s="305" t="s">
        <v>251</v>
      </c>
      <c r="M84" s="315"/>
      <c r="N84" s="112"/>
      <c r="O84" s="122"/>
      <c r="P84" s="122"/>
    </row>
    <row r="85" spans="2:16" s="10" customFormat="1" ht="15" customHeight="1" outlineLevel="2" x14ac:dyDescent="0.25">
      <c r="B85" s="11"/>
      <c r="C85" s="34"/>
      <c r="D85" s="34"/>
      <c r="E85" s="267" t="s">
        <v>41</v>
      </c>
      <c r="F85" s="12"/>
      <c r="G85" s="321"/>
      <c r="H85" s="320">
        <v>1</v>
      </c>
      <c r="I85" s="117"/>
      <c r="J85" s="308" t="s">
        <v>249</v>
      </c>
      <c r="K85" s="308" t="s">
        <v>250</v>
      </c>
      <c r="L85" s="308" t="s">
        <v>251</v>
      </c>
      <c r="M85" s="316"/>
      <c r="N85" s="112"/>
      <c r="O85" s="126" t="s">
        <v>118</v>
      </c>
      <c r="P85" s="122"/>
    </row>
    <row r="86" spans="2:16" s="21" customFormat="1" ht="5.25" customHeight="1" outlineLevel="2" x14ac:dyDescent="0.25">
      <c r="B86" s="40"/>
      <c r="C86" s="41"/>
      <c r="D86" s="41"/>
      <c r="E86" s="41"/>
      <c r="F86" s="17"/>
      <c r="G86" s="322"/>
      <c r="H86" s="136"/>
      <c r="I86" s="117"/>
      <c r="J86" s="314"/>
      <c r="K86" s="314"/>
      <c r="L86" s="314"/>
      <c r="M86" s="314"/>
      <c r="N86" s="117"/>
      <c r="O86" s="139"/>
      <c r="P86" s="136"/>
    </row>
    <row r="87" spans="2:16" s="10" customFormat="1" outlineLevel="2" x14ac:dyDescent="0.25">
      <c r="B87" s="11"/>
      <c r="C87" s="100">
        <v>4</v>
      </c>
      <c r="D87" s="100" t="s">
        <v>42</v>
      </c>
      <c r="E87" s="100"/>
      <c r="F87" s="12"/>
      <c r="G87" s="320">
        <f>0.8/7</f>
        <v>0.1142857142857143</v>
      </c>
      <c r="H87" s="127">
        <f>H88</f>
        <v>1</v>
      </c>
      <c r="I87" s="117"/>
      <c r="J87" s="305" t="s">
        <v>252</v>
      </c>
      <c r="K87" s="305" t="s">
        <v>253</v>
      </c>
      <c r="L87" s="305" t="s">
        <v>254</v>
      </c>
      <c r="M87" s="305"/>
      <c r="N87" s="112"/>
      <c r="O87" s="122"/>
      <c r="P87" s="122"/>
    </row>
    <row r="88" spans="2:16" s="10" customFormat="1" outlineLevel="2" x14ac:dyDescent="0.25">
      <c r="B88" s="11"/>
      <c r="C88" s="34"/>
      <c r="D88" s="34"/>
      <c r="E88" s="267" t="s">
        <v>42</v>
      </c>
      <c r="F88" s="12"/>
      <c r="G88" s="321"/>
      <c r="H88" s="320">
        <v>1</v>
      </c>
      <c r="I88" s="117"/>
      <c r="J88" s="308" t="s">
        <v>252</v>
      </c>
      <c r="K88" s="308" t="s">
        <v>253</v>
      </c>
      <c r="L88" s="308" t="s">
        <v>254</v>
      </c>
      <c r="M88" s="308"/>
      <c r="N88" s="112"/>
      <c r="O88" s="122"/>
      <c r="P88" s="126" t="s">
        <v>118</v>
      </c>
    </row>
    <row r="89" spans="2:16" s="21" customFormat="1" ht="7.5" customHeight="1" outlineLevel="2" x14ac:dyDescent="0.25">
      <c r="B89" s="40"/>
      <c r="C89" s="41"/>
      <c r="D89" s="41"/>
      <c r="E89" s="41"/>
      <c r="F89" s="17"/>
      <c r="G89" s="322"/>
      <c r="H89" s="136"/>
      <c r="I89" s="117"/>
      <c r="J89" s="314"/>
      <c r="K89" s="314"/>
      <c r="L89" s="314"/>
      <c r="M89" s="314"/>
      <c r="N89" s="117"/>
      <c r="O89" s="139"/>
      <c r="P89" s="136"/>
    </row>
    <row r="90" spans="2:16" s="10" customFormat="1" outlineLevel="2" x14ac:dyDescent="0.25">
      <c r="B90" s="11"/>
      <c r="C90" s="100">
        <v>5</v>
      </c>
      <c r="D90" s="100" t="s">
        <v>43</v>
      </c>
      <c r="E90" s="100"/>
      <c r="F90" s="12"/>
      <c r="G90" s="320">
        <f>0.8/7</f>
        <v>0.1142857142857143</v>
      </c>
      <c r="H90" s="127">
        <f>H91</f>
        <v>1</v>
      </c>
      <c r="I90" s="117"/>
      <c r="J90" s="305" t="s">
        <v>255</v>
      </c>
      <c r="K90" s="305" t="s">
        <v>256</v>
      </c>
      <c r="L90" s="305" t="s">
        <v>257</v>
      </c>
      <c r="M90" s="305"/>
      <c r="N90" s="112"/>
      <c r="O90" s="122"/>
      <c r="P90" s="122"/>
    </row>
    <row r="91" spans="2:16" s="10" customFormat="1" outlineLevel="2" x14ac:dyDescent="0.25">
      <c r="B91" s="11"/>
      <c r="C91" s="34"/>
      <c r="D91" s="34"/>
      <c r="E91" s="267" t="s">
        <v>43</v>
      </c>
      <c r="F91" s="12"/>
      <c r="G91" s="321"/>
      <c r="H91" s="320">
        <v>1</v>
      </c>
      <c r="I91" s="117"/>
      <c r="J91" s="308" t="s">
        <v>255</v>
      </c>
      <c r="K91" s="308" t="s">
        <v>256</v>
      </c>
      <c r="L91" s="308" t="s">
        <v>257</v>
      </c>
      <c r="M91" s="308"/>
      <c r="N91" s="112"/>
      <c r="O91" s="122"/>
      <c r="P91" s="126" t="s">
        <v>118</v>
      </c>
    </row>
    <row r="92" spans="2:16" s="21" customFormat="1" ht="7.5" customHeight="1" outlineLevel="2" x14ac:dyDescent="0.25">
      <c r="B92" s="40"/>
      <c r="C92" s="41"/>
      <c r="D92" s="41"/>
      <c r="E92" s="41"/>
      <c r="F92" s="17"/>
      <c r="G92" s="322"/>
      <c r="H92" s="136"/>
      <c r="I92" s="117"/>
      <c r="J92" s="314"/>
      <c r="K92" s="314"/>
      <c r="L92" s="314"/>
      <c r="M92" s="314"/>
      <c r="N92" s="117"/>
      <c r="O92" s="139"/>
      <c r="P92" s="136"/>
    </row>
    <row r="93" spans="2:16" s="10" customFormat="1" ht="28.5" outlineLevel="2" x14ac:dyDescent="0.25">
      <c r="B93" s="11"/>
      <c r="C93" s="100">
        <v>6</v>
      </c>
      <c r="D93" s="100" t="s">
        <v>44</v>
      </c>
      <c r="E93" s="100"/>
      <c r="F93" s="12"/>
      <c r="G93" s="320">
        <f>0.8/7</f>
        <v>0.1142857142857143</v>
      </c>
      <c r="H93" s="127">
        <f>H94</f>
        <v>1</v>
      </c>
      <c r="I93" s="117"/>
      <c r="J93" s="305" t="s">
        <v>258</v>
      </c>
      <c r="K93" s="305" t="s">
        <v>380</v>
      </c>
      <c r="L93" s="305" t="s">
        <v>259</v>
      </c>
      <c r="M93" s="305"/>
      <c r="N93" s="112"/>
      <c r="O93" s="122"/>
      <c r="P93" s="122"/>
    </row>
    <row r="94" spans="2:16" s="10" customFormat="1" ht="28.5" outlineLevel="2" x14ac:dyDescent="0.25">
      <c r="B94" s="11"/>
      <c r="C94" s="34"/>
      <c r="D94" s="34"/>
      <c r="E94" s="267" t="s">
        <v>45</v>
      </c>
      <c r="F94" s="12"/>
      <c r="G94" s="321"/>
      <c r="H94" s="320">
        <v>1</v>
      </c>
      <c r="I94" s="117"/>
      <c r="J94" s="308" t="s">
        <v>258</v>
      </c>
      <c r="K94" s="308" t="s">
        <v>380</v>
      </c>
      <c r="L94" s="308" t="s">
        <v>259</v>
      </c>
      <c r="M94" s="308"/>
      <c r="N94" s="112"/>
      <c r="O94" s="122"/>
      <c r="P94" s="126" t="s">
        <v>118</v>
      </c>
    </row>
    <row r="95" spans="2:16" s="21" customFormat="1" ht="7.5" customHeight="1" outlineLevel="2" x14ac:dyDescent="0.25">
      <c r="B95" s="40"/>
      <c r="C95" s="41"/>
      <c r="D95" s="41"/>
      <c r="E95" s="41"/>
      <c r="F95" s="17"/>
      <c r="G95" s="322"/>
      <c r="H95" s="136"/>
      <c r="I95" s="117"/>
      <c r="J95" s="314"/>
      <c r="K95" s="314"/>
      <c r="L95" s="314"/>
      <c r="M95" s="314"/>
      <c r="N95" s="117"/>
      <c r="O95" s="139"/>
      <c r="P95" s="136"/>
    </row>
    <row r="96" spans="2:16" s="10" customFormat="1" ht="28.5" outlineLevel="2" x14ac:dyDescent="0.25">
      <c r="B96" s="11"/>
      <c r="C96" s="100">
        <v>7</v>
      </c>
      <c r="D96" s="100" t="s">
        <v>46</v>
      </c>
      <c r="E96" s="100"/>
      <c r="F96" s="12"/>
      <c r="G96" s="320">
        <f>0.8/7</f>
        <v>0.1142857142857143</v>
      </c>
      <c r="H96" s="127">
        <f>H97</f>
        <v>1</v>
      </c>
      <c r="I96" s="117"/>
      <c r="J96" s="305" t="s">
        <v>260</v>
      </c>
      <c r="K96" s="305" t="s">
        <v>261</v>
      </c>
      <c r="L96" s="305" t="s">
        <v>262</v>
      </c>
      <c r="M96" s="305"/>
      <c r="N96" s="112"/>
      <c r="O96" s="122"/>
      <c r="P96" s="122"/>
    </row>
    <row r="97" spans="2:16" s="10" customFormat="1" ht="28.5" outlineLevel="2" x14ac:dyDescent="0.25">
      <c r="B97" s="11"/>
      <c r="C97" s="34"/>
      <c r="D97" s="34"/>
      <c r="E97" s="267" t="s">
        <v>46</v>
      </c>
      <c r="F97" s="12"/>
      <c r="G97" s="321"/>
      <c r="H97" s="320">
        <v>1</v>
      </c>
      <c r="I97" s="117"/>
      <c r="J97" s="308" t="s">
        <v>260</v>
      </c>
      <c r="K97" s="308" t="s">
        <v>261</v>
      </c>
      <c r="L97" s="308" t="s">
        <v>262</v>
      </c>
      <c r="M97" s="308"/>
      <c r="N97" s="112"/>
      <c r="O97" s="122"/>
      <c r="P97" s="126" t="s">
        <v>118</v>
      </c>
    </row>
    <row r="98" spans="2:16" s="21" customFormat="1" ht="7.5" customHeight="1" outlineLevel="2" x14ac:dyDescent="0.25">
      <c r="B98" s="40"/>
      <c r="C98" s="41"/>
      <c r="D98" s="41"/>
      <c r="E98" s="41"/>
      <c r="F98" s="17"/>
      <c r="G98" s="322"/>
      <c r="H98" s="136"/>
      <c r="I98" s="117"/>
      <c r="J98" s="314"/>
      <c r="K98" s="314"/>
      <c r="L98" s="314"/>
      <c r="M98" s="314"/>
      <c r="N98" s="117"/>
      <c r="O98" s="139"/>
      <c r="P98" s="136"/>
    </row>
    <row r="99" spans="2:16" s="10" customFormat="1" outlineLevel="2" x14ac:dyDescent="0.25">
      <c r="B99" s="11"/>
      <c r="C99" s="100">
        <v>8</v>
      </c>
      <c r="D99" s="100" t="s">
        <v>47</v>
      </c>
      <c r="E99" s="100"/>
      <c r="F99" s="12"/>
      <c r="G99" s="320">
        <f>0.8/7</f>
        <v>0.1142857142857143</v>
      </c>
      <c r="H99" s="127">
        <f>H100+H101</f>
        <v>1</v>
      </c>
      <c r="I99" s="117"/>
      <c r="J99" s="305" t="s">
        <v>263</v>
      </c>
      <c r="K99" s="305" t="s">
        <v>509</v>
      </c>
      <c r="L99" s="305" t="s">
        <v>265</v>
      </c>
      <c r="M99" s="305"/>
      <c r="N99" s="112"/>
      <c r="O99" s="122"/>
      <c r="P99" s="122"/>
    </row>
    <row r="100" spans="2:16" s="10" customFormat="1" ht="28.5" outlineLevel="2" x14ac:dyDescent="0.25">
      <c r="B100" s="11"/>
      <c r="C100" s="34"/>
      <c r="D100" s="34"/>
      <c r="E100" s="267" t="s">
        <v>488</v>
      </c>
      <c r="F100" s="12"/>
      <c r="G100" s="321"/>
      <c r="H100" s="320">
        <v>0.5</v>
      </c>
      <c r="I100" s="117"/>
      <c r="J100" s="308" t="s">
        <v>489</v>
      </c>
      <c r="K100" s="308" t="s">
        <v>490</v>
      </c>
      <c r="L100" s="308" t="s">
        <v>128</v>
      </c>
      <c r="M100" s="308"/>
      <c r="N100" s="112"/>
      <c r="O100" s="122"/>
      <c r="P100" s="126" t="s">
        <v>118</v>
      </c>
    </row>
    <row r="101" spans="2:16" s="110" customFormat="1" outlineLevel="2" x14ac:dyDescent="0.25">
      <c r="B101" s="111"/>
      <c r="C101" s="131"/>
      <c r="D101" s="131"/>
      <c r="E101" s="268" t="s">
        <v>81</v>
      </c>
      <c r="F101" s="112"/>
      <c r="G101" s="122"/>
      <c r="H101" s="320">
        <v>0.5</v>
      </c>
      <c r="I101" s="117"/>
      <c r="J101" s="308" t="s">
        <v>492</v>
      </c>
      <c r="K101" s="308" t="s">
        <v>493</v>
      </c>
      <c r="L101" s="308" t="s">
        <v>491</v>
      </c>
      <c r="M101" s="308"/>
      <c r="N101" s="112"/>
      <c r="O101" s="122"/>
      <c r="P101" s="126" t="s">
        <v>118</v>
      </c>
    </row>
    <row r="102" spans="2:16" s="10" customFormat="1" outlineLevel="1" x14ac:dyDescent="0.25">
      <c r="B102" s="11"/>
      <c r="C102" s="34"/>
      <c r="D102" s="34"/>
      <c r="E102" s="34"/>
      <c r="F102" s="12"/>
      <c r="G102" s="122"/>
      <c r="H102" s="122"/>
      <c r="I102" s="117"/>
      <c r="J102" s="313"/>
      <c r="K102" s="313"/>
      <c r="L102" s="313"/>
      <c r="M102" s="313"/>
      <c r="N102" s="112"/>
      <c r="O102" s="122"/>
      <c r="P102" s="122"/>
    </row>
    <row r="103" spans="2:16" s="10" customFormat="1" outlineLevel="1" x14ac:dyDescent="0.25">
      <c r="B103" s="11">
        <v>8</v>
      </c>
      <c r="C103" s="36" t="s">
        <v>48</v>
      </c>
      <c r="D103" s="37"/>
      <c r="E103" s="37"/>
      <c r="F103" s="12"/>
      <c r="G103" s="128">
        <f>SUM(G104:G116)</f>
        <v>1</v>
      </c>
      <c r="H103" s="122"/>
      <c r="I103" s="117"/>
      <c r="J103" s="313"/>
      <c r="K103" s="313"/>
      <c r="L103" s="313"/>
      <c r="M103" s="313"/>
      <c r="N103" s="112"/>
      <c r="O103" s="122"/>
      <c r="P103" s="122"/>
    </row>
    <row r="104" spans="2:16" s="10" customFormat="1" outlineLevel="2" x14ac:dyDescent="0.25">
      <c r="B104" s="11"/>
      <c r="C104" s="100">
        <v>1</v>
      </c>
      <c r="D104" s="100" t="s">
        <v>49</v>
      </c>
      <c r="E104" s="100"/>
      <c r="F104" s="12"/>
      <c r="G104" s="320">
        <v>0.2</v>
      </c>
      <c r="H104" s="127">
        <f>H105</f>
        <v>1</v>
      </c>
      <c r="I104" s="117"/>
      <c r="J104" s="305" t="s">
        <v>266</v>
      </c>
      <c r="K104" s="305" t="s">
        <v>267</v>
      </c>
      <c r="L104" s="305" t="s">
        <v>268</v>
      </c>
      <c r="M104" s="305"/>
      <c r="N104" s="112"/>
      <c r="O104" s="122"/>
      <c r="P104" s="122"/>
    </row>
    <row r="105" spans="2:16" s="10" customFormat="1" outlineLevel="2" x14ac:dyDescent="0.25">
      <c r="B105" s="11"/>
      <c r="C105" s="34"/>
      <c r="D105" s="34"/>
      <c r="E105" s="267" t="s">
        <v>49</v>
      </c>
      <c r="F105" s="12"/>
      <c r="G105" s="321"/>
      <c r="H105" s="320">
        <v>1</v>
      </c>
      <c r="I105" s="117"/>
      <c r="J105" s="308" t="s">
        <v>266</v>
      </c>
      <c r="K105" s="308" t="s">
        <v>267</v>
      </c>
      <c r="L105" s="308" t="s">
        <v>268</v>
      </c>
      <c r="M105" s="308"/>
      <c r="N105" s="112"/>
      <c r="O105" s="126" t="s">
        <v>118</v>
      </c>
      <c r="P105" s="122"/>
    </row>
    <row r="106" spans="2:16" s="21" customFormat="1" ht="7.5" customHeight="1" outlineLevel="2" x14ac:dyDescent="0.25">
      <c r="B106" s="40"/>
      <c r="C106" s="41"/>
      <c r="D106" s="41"/>
      <c r="E106" s="41"/>
      <c r="F106" s="17"/>
      <c r="G106" s="322"/>
      <c r="H106" s="136"/>
      <c r="I106" s="117"/>
      <c r="J106" s="314"/>
      <c r="K106" s="314"/>
      <c r="L106" s="314"/>
      <c r="M106" s="314"/>
      <c r="N106" s="117"/>
      <c r="O106" s="139"/>
      <c r="P106" s="136"/>
    </row>
    <row r="107" spans="2:16" s="10" customFormat="1" ht="28.5" outlineLevel="2" x14ac:dyDescent="0.25">
      <c r="B107" s="11"/>
      <c r="C107" s="100">
        <v>2</v>
      </c>
      <c r="D107" s="100" t="s">
        <v>50</v>
      </c>
      <c r="E107" s="100"/>
      <c r="F107" s="12"/>
      <c r="G107" s="320">
        <v>0.2</v>
      </c>
      <c r="H107" s="127">
        <f>H108</f>
        <v>1</v>
      </c>
      <c r="I107" s="117"/>
      <c r="J107" s="305" t="s">
        <v>269</v>
      </c>
      <c r="K107" s="305" t="s">
        <v>270</v>
      </c>
      <c r="L107" s="305" t="s">
        <v>271</v>
      </c>
      <c r="M107" s="305"/>
      <c r="N107" s="112"/>
      <c r="O107" s="122"/>
      <c r="P107" s="122"/>
    </row>
    <row r="108" spans="2:16" s="10" customFormat="1" ht="28.5" outlineLevel="2" x14ac:dyDescent="0.25">
      <c r="B108" s="11"/>
      <c r="C108" s="34"/>
      <c r="D108" s="34"/>
      <c r="E108" s="267" t="s">
        <v>50</v>
      </c>
      <c r="F108" s="12"/>
      <c r="G108" s="321"/>
      <c r="H108" s="320">
        <v>1</v>
      </c>
      <c r="I108" s="117"/>
      <c r="J108" s="308" t="s">
        <v>269</v>
      </c>
      <c r="K108" s="308" t="s">
        <v>270</v>
      </c>
      <c r="L108" s="308" t="s">
        <v>271</v>
      </c>
      <c r="M108" s="308"/>
      <c r="N108" s="112"/>
      <c r="O108" s="122"/>
      <c r="P108" s="126" t="s">
        <v>118</v>
      </c>
    </row>
    <row r="109" spans="2:16" s="21" customFormat="1" ht="7.5" customHeight="1" outlineLevel="2" x14ac:dyDescent="0.25">
      <c r="B109" s="40"/>
      <c r="C109" s="41"/>
      <c r="D109" s="41"/>
      <c r="E109" s="41"/>
      <c r="F109" s="17"/>
      <c r="G109" s="322"/>
      <c r="H109" s="136"/>
      <c r="I109" s="117"/>
      <c r="J109" s="314"/>
      <c r="K109" s="314"/>
      <c r="L109" s="314"/>
      <c r="M109" s="314"/>
      <c r="N109" s="117"/>
      <c r="O109" s="139"/>
      <c r="P109" s="136"/>
    </row>
    <row r="110" spans="2:16" s="10" customFormat="1" outlineLevel="2" x14ac:dyDescent="0.25">
      <c r="B110" s="11"/>
      <c r="C110" s="100">
        <v>3</v>
      </c>
      <c r="D110" s="100" t="s">
        <v>51</v>
      </c>
      <c r="E110" s="100"/>
      <c r="F110" s="12"/>
      <c r="G110" s="320">
        <v>0.2</v>
      </c>
      <c r="H110" s="127">
        <f>H111</f>
        <v>1</v>
      </c>
      <c r="I110" s="117"/>
      <c r="J110" s="305" t="s">
        <v>272</v>
      </c>
      <c r="K110" s="305" t="s">
        <v>273</v>
      </c>
      <c r="L110" s="305" t="s">
        <v>274</v>
      </c>
      <c r="M110" s="305"/>
      <c r="N110" s="112"/>
      <c r="O110" s="122"/>
      <c r="P110" s="122"/>
    </row>
    <row r="111" spans="2:16" s="10" customFormat="1" outlineLevel="2" x14ac:dyDescent="0.25">
      <c r="B111" s="11"/>
      <c r="C111" s="34"/>
      <c r="D111" s="34"/>
      <c r="E111" s="267" t="s">
        <v>51</v>
      </c>
      <c r="F111" s="12"/>
      <c r="G111" s="321"/>
      <c r="H111" s="320">
        <v>1</v>
      </c>
      <c r="I111" s="117"/>
      <c r="J111" s="308" t="s">
        <v>272</v>
      </c>
      <c r="K111" s="308" t="s">
        <v>273</v>
      </c>
      <c r="L111" s="308" t="s">
        <v>274</v>
      </c>
      <c r="M111" s="308"/>
      <c r="N111" s="112"/>
      <c r="O111" s="122"/>
      <c r="P111" s="126" t="s">
        <v>118</v>
      </c>
    </row>
    <row r="112" spans="2:16" s="21" customFormat="1" ht="7.5" customHeight="1" outlineLevel="2" x14ac:dyDescent="0.25">
      <c r="B112" s="40"/>
      <c r="C112" s="41"/>
      <c r="D112" s="41"/>
      <c r="E112" s="41"/>
      <c r="F112" s="17"/>
      <c r="G112" s="322"/>
      <c r="H112" s="136"/>
      <c r="I112" s="117"/>
      <c r="J112" s="314"/>
      <c r="K112" s="314"/>
      <c r="L112" s="314"/>
      <c r="M112" s="314"/>
      <c r="N112" s="117"/>
      <c r="O112" s="139"/>
      <c r="P112" s="136"/>
    </row>
    <row r="113" spans="2:16" s="10" customFormat="1" outlineLevel="2" x14ac:dyDescent="0.25">
      <c r="B113" s="11"/>
      <c r="C113" s="100">
        <v>4</v>
      </c>
      <c r="D113" s="100" t="s">
        <v>52</v>
      </c>
      <c r="E113" s="100"/>
      <c r="F113" s="12"/>
      <c r="G113" s="320">
        <v>0.2</v>
      </c>
      <c r="H113" s="127">
        <f>H114</f>
        <v>1</v>
      </c>
      <c r="I113" s="117"/>
      <c r="J113" s="305" t="s">
        <v>275</v>
      </c>
      <c r="K113" s="305" t="s">
        <v>276</v>
      </c>
      <c r="L113" s="305" t="s">
        <v>277</v>
      </c>
      <c r="M113" s="305"/>
      <c r="N113" s="112"/>
      <c r="O113" s="122"/>
      <c r="P113" s="122"/>
    </row>
    <row r="114" spans="2:16" s="10" customFormat="1" outlineLevel="2" x14ac:dyDescent="0.25">
      <c r="B114" s="11"/>
      <c r="C114" s="34"/>
      <c r="D114" s="34"/>
      <c r="E114" s="267" t="s">
        <v>52</v>
      </c>
      <c r="F114" s="12"/>
      <c r="G114" s="321"/>
      <c r="H114" s="320">
        <v>1</v>
      </c>
      <c r="I114" s="117"/>
      <c r="J114" s="308" t="s">
        <v>275</v>
      </c>
      <c r="K114" s="308" t="s">
        <v>276</v>
      </c>
      <c r="L114" s="308" t="s">
        <v>277</v>
      </c>
      <c r="M114" s="308"/>
      <c r="N114" s="112"/>
      <c r="O114" s="122"/>
      <c r="P114" s="126" t="s">
        <v>118</v>
      </c>
    </row>
    <row r="115" spans="2:16" s="21" customFormat="1" ht="7.5" customHeight="1" outlineLevel="2" x14ac:dyDescent="0.25">
      <c r="B115" s="40"/>
      <c r="C115" s="41"/>
      <c r="D115" s="41"/>
      <c r="E115" s="41"/>
      <c r="F115" s="17"/>
      <c r="G115" s="322"/>
      <c r="H115" s="136"/>
      <c r="I115" s="117"/>
      <c r="J115" s="314"/>
      <c r="K115" s="314"/>
      <c r="L115" s="314"/>
      <c r="M115" s="314"/>
      <c r="N115" s="117"/>
      <c r="O115" s="139"/>
      <c r="P115" s="136"/>
    </row>
    <row r="116" spans="2:16" s="10" customFormat="1" outlineLevel="2" x14ac:dyDescent="0.25">
      <c r="B116" s="11"/>
      <c r="C116" s="100">
        <v>5</v>
      </c>
      <c r="D116" s="100" t="s">
        <v>47</v>
      </c>
      <c r="E116" s="100"/>
      <c r="F116" s="12"/>
      <c r="G116" s="320">
        <v>0.2</v>
      </c>
      <c r="H116" s="127">
        <f>H117+H118</f>
        <v>1</v>
      </c>
      <c r="I116" s="117"/>
      <c r="J116" s="305" t="s">
        <v>263</v>
      </c>
      <c r="K116" s="305" t="s">
        <v>509</v>
      </c>
      <c r="L116" s="305" t="s">
        <v>265</v>
      </c>
      <c r="M116" s="305"/>
      <c r="N116" s="112"/>
      <c r="O116" s="122"/>
      <c r="P116" s="122"/>
    </row>
    <row r="117" spans="2:16" s="10" customFormat="1" ht="28.5" outlineLevel="2" x14ac:dyDescent="0.25">
      <c r="B117" s="11"/>
      <c r="C117" s="34"/>
      <c r="D117" s="34"/>
      <c r="E117" s="267" t="s">
        <v>488</v>
      </c>
      <c r="F117" s="12"/>
      <c r="G117" s="122"/>
      <c r="H117" s="320">
        <v>0.5</v>
      </c>
      <c r="I117" s="117"/>
      <c r="J117" s="308" t="s">
        <v>489</v>
      </c>
      <c r="K117" s="308" t="s">
        <v>490</v>
      </c>
      <c r="L117" s="308" t="s">
        <v>128</v>
      </c>
      <c r="M117" s="308"/>
      <c r="N117" s="112"/>
      <c r="O117" s="122"/>
      <c r="P117" s="126" t="s">
        <v>118</v>
      </c>
    </row>
    <row r="118" spans="2:16" s="110" customFormat="1" outlineLevel="2" x14ac:dyDescent="0.25">
      <c r="B118" s="111"/>
      <c r="C118" s="131"/>
      <c r="D118" s="131"/>
      <c r="E118" s="268" t="s">
        <v>495</v>
      </c>
      <c r="F118" s="112"/>
      <c r="G118" s="122"/>
      <c r="H118" s="320">
        <v>0.5</v>
      </c>
      <c r="I118" s="117"/>
      <c r="J118" s="308" t="s">
        <v>492</v>
      </c>
      <c r="K118" s="308" t="s">
        <v>493</v>
      </c>
      <c r="L118" s="308" t="s">
        <v>491</v>
      </c>
      <c r="M118" s="308"/>
      <c r="N118" s="112"/>
      <c r="O118" s="122"/>
      <c r="P118" s="126" t="s">
        <v>118</v>
      </c>
    </row>
    <row r="119" spans="2:16" s="10" customFormat="1" x14ac:dyDescent="0.25">
      <c r="B119" s="11"/>
      <c r="C119" s="34"/>
      <c r="D119" s="34"/>
      <c r="E119" s="34"/>
      <c r="F119" s="12"/>
      <c r="G119" s="122"/>
      <c r="H119" s="122"/>
      <c r="I119" s="117"/>
      <c r="J119" s="313"/>
      <c r="K119" s="313"/>
      <c r="L119" s="313"/>
      <c r="M119" s="313"/>
      <c r="N119" s="112"/>
      <c r="O119" s="122"/>
      <c r="P119" s="122"/>
    </row>
    <row r="120" spans="2:16" s="10" customFormat="1" x14ac:dyDescent="0.25">
      <c r="B120" s="16" t="s">
        <v>103</v>
      </c>
      <c r="C120" s="38"/>
      <c r="D120" s="38"/>
      <c r="E120" s="38"/>
      <c r="F120" s="12"/>
      <c r="G120" s="122"/>
      <c r="H120" s="122"/>
      <c r="I120" s="117"/>
      <c r="J120" s="313"/>
      <c r="K120" s="313"/>
      <c r="L120" s="313"/>
      <c r="M120" s="313"/>
      <c r="N120" s="112"/>
      <c r="O120" s="122"/>
      <c r="P120" s="122"/>
    </row>
    <row r="121" spans="2:16" s="10" customFormat="1" outlineLevel="1" x14ac:dyDescent="0.25">
      <c r="B121" s="11">
        <v>9</v>
      </c>
      <c r="C121" s="36" t="s">
        <v>53</v>
      </c>
      <c r="D121" s="37"/>
      <c r="E121" s="37"/>
      <c r="F121" s="12"/>
      <c r="G121" s="128">
        <f>G122</f>
        <v>1</v>
      </c>
      <c r="H121" s="122"/>
      <c r="I121" s="117"/>
      <c r="J121" s="313"/>
      <c r="K121" s="313"/>
      <c r="L121" s="313"/>
      <c r="M121" s="313"/>
      <c r="N121" s="112"/>
      <c r="O121" s="122"/>
      <c r="P121" s="122"/>
    </row>
    <row r="122" spans="2:16" s="10" customFormat="1" outlineLevel="2" x14ac:dyDescent="0.25">
      <c r="B122" s="11"/>
      <c r="C122" s="100">
        <v>1</v>
      </c>
      <c r="D122" s="100" t="s">
        <v>53</v>
      </c>
      <c r="E122" s="100"/>
      <c r="F122" s="12"/>
      <c r="G122" s="320">
        <v>1</v>
      </c>
      <c r="H122" s="127">
        <f>H123</f>
        <v>1</v>
      </c>
      <c r="I122" s="117"/>
      <c r="J122" s="305" t="s">
        <v>278</v>
      </c>
      <c r="K122" s="305" t="s">
        <v>279</v>
      </c>
      <c r="L122" s="305" t="s">
        <v>280</v>
      </c>
      <c r="M122" s="305"/>
      <c r="N122" s="112"/>
      <c r="O122" s="122"/>
      <c r="P122" s="122"/>
    </row>
    <row r="123" spans="2:16" s="10" customFormat="1" outlineLevel="2" x14ac:dyDescent="0.25">
      <c r="B123" s="11"/>
      <c r="C123" s="34"/>
      <c r="D123" s="34"/>
      <c r="E123" s="100" t="s">
        <v>54</v>
      </c>
      <c r="F123" s="12"/>
      <c r="G123" s="122"/>
      <c r="H123" s="320">
        <v>1</v>
      </c>
      <c r="I123" s="117"/>
      <c r="J123" s="308" t="s">
        <v>278</v>
      </c>
      <c r="K123" s="308" t="s">
        <v>279</v>
      </c>
      <c r="L123" s="308" t="s">
        <v>280</v>
      </c>
      <c r="M123" s="308"/>
      <c r="N123" s="112"/>
      <c r="O123" s="126" t="s">
        <v>118</v>
      </c>
      <c r="P123" s="122"/>
    </row>
    <row r="124" spans="2:16" s="10" customFormat="1" outlineLevel="1" x14ac:dyDescent="0.25">
      <c r="B124" s="11"/>
      <c r="C124" s="34"/>
      <c r="D124" s="34"/>
      <c r="E124" s="34"/>
      <c r="F124" s="12"/>
      <c r="G124" s="122"/>
      <c r="H124" s="122"/>
      <c r="I124" s="117"/>
      <c r="J124" s="313"/>
      <c r="K124" s="313"/>
      <c r="L124" s="313"/>
      <c r="M124" s="313"/>
      <c r="N124" s="112"/>
      <c r="O124" s="122"/>
      <c r="P124" s="122"/>
    </row>
    <row r="125" spans="2:16" s="10" customFormat="1" outlineLevel="1" x14ac:dyDescent="0.25">
      <c r="B125" s="11">
        <v>10</v>
      </c>
      <c r="C125" s="36" t="s">
        <v>55</v>
      </c>
      <c r="D125" s="37"/>
      <c r="E125" s="37"/>
      <c r="F125" s="12"/>
      <c r="G125" s="128">
        <f>G126+G131+G134</f>
        <v>1</v>
      </c>
      <c r="H125" s="122"/>
      <c r="I125" s="117"/>
      <c r="J125" s="313"/>
      <c r="K125" s="313"/>
      <c r="L125" s="313"/>
      <c r="M125" s="313"/>
      <c r="N125" s="112"/>
      <c r="O125" s="122"/>
      <c r="P125" s="122"/>
    </row>
    <row r="126" spans="2:16" s="10" customFormat="1" ht="28.5" outlineLevel="2" x14ac:dyDescent="0.25">
      <c r="B126" s="11"/>
      <c r="C126" s="100">
        <v>1</v>
      </c>
      <c r="D126" s="100" t="s">
        <v>56</v>
      </c>
      <c r="E126" s="100"/>
      <c r="F126" s="12"/>
      <c r="G126" s="320">
        <v>0.33333333333333331</v>
      </c>
      <c r="H126" s="127">
        <f>H127+H128+H129</f>
        <v>1</v>
      </c>
      <c r="I126" s="117"/>
      <c r="J126" s="305" t="s">
        <v>382</v>
      </c>
      <c r="K126" s="305" t="s">
        <v>383</v>
      </c>
      <c r="L126" s="305" t="s">
        <v>384</v>
      </c>
      <c r="M126" s="305"/>
      <c r="N126" s="112"/>
      <c r="O126" s="122"/>
      <c r="P126" s="122"/>
    </row>
    <row r="127" spans="2:16" s="10" customFormat="1" outlineLevel="2" x14ac:dyDescent="0.25">
      <c r="B127" s="11"/>
      <c r="C127" s="34"/>
      <c r="D127" s="34"/>
      <c r="E127" s="267" t="s">
        <v>57</v>
      </c>
      <c r="F127" s="12"/>
      <c r="G127" s="321"/>
      <c r="H127" s="320">
        <v>0.33333333333333331</v>
      </c>
      <c r="I127" s="117"/>
      <c r="J127" s="308" t="s">
        <v>281</v>
      </c>
      <c r="K127" s="308" t="s">
        <v>282</v>
      </c>
      <c r="L127" s="308" t="s">
        <v>283</v>
      </c>
      <c r="M127" s="308"/>
      <c r="N127" s="112"/>
      <c r="O127" s="122"/>
      <c r="P127" s="126" t="s">
        <v>118</v>
      </c>
    </row>
    <row r="128" spans="2:16" s="10" customFormat="1" outlineLevel="2" x14ac:dyDescent="0.25">
      <c r="B128" s="11"/>
      <c r="C128" s="34"/>
      <c r="D128" s="34"/>
      <c r="E128" s="268" t="s">
        <v>39</v>
      </c>
      <c r="F128" s="12"/>
      <c r="G128" s="321"/>
      <c r="H128" s="320">
        <v>0.33333333333333331</v>
      </c>
      <c r="I128" s="117"/>
      <c r="J128" s="308" t="s">
        <v>284</v>
      </c>
      <c r="K128" s="308" t="s">
        <v>285</v>
      </c>
      <c r="L128" s="308" t="s">
        <v>286</v>
      </c>
      <c r="M128" s="308"/>
      <c r="N128" s="112"/>
      <c r="O128" s="122"/>
      <c r="P128" s="126" t="s">
        <v>118</v>
      </c>
    </row>
    <row r="129" spans="2:16" s="10" customFormat="1" outlineLevel="2" x14ac:dyDescent="0.25">
      <c r="B129" s="11"/>
      <c r="C129" s="34"/>
      <c r="D129" s="34"/>
      <c r="E129" s="268" t="s">
        <v>58</v>
      </c>
      <c r="F129" s="12"/>
      <c r="G129" s="321"/>
      <c r="H129" s="320">
        <v>0.33333333333333331</v>
      </c>
      <c r="I129" s="117"/>
      <c r="J129" s="308" t="s">
        <v>433</v>
      </c>
      <c r="K129" s="309" t="s">
        <v>128</v>
      </c>
      <c r="L129" s="308" t="s">
        <v>434</v>
      </c>
      <c r="M129" s="308"/>
      <c r="N129" s="112"/>
      <c r="O129" s="122"/>
      <c r="P129" s="126" t="s">
        <v>118</v>
      </c>
    </row>
    <row r="130" spans="2:16" s="21" customFormat="1" ht="7.5" customHeight="1" outlineLevel="2" x14ac:dyDescent="0.25">
      <c r="B130" s="40"/>
      <c r="C130" s="41"/>
      <c r="D130" s="41"/>
      <c r="E130" s="41"/>
      <c r="F130" s="17"/>
      <c r="G130" s="322"/>
      <c r="H130" s="136"/>
      <c r="I130" s="117"/>
      <c r="J130" s="314"/>
      <c r="K130" s="314"/>
      <c r="L130" s="314"/>
      <c r="M130" s="314"/>
      <c r="N130" s="117"/>
      <c r="O130" s="139"/>
      <c r="P130" s="136"/>
    </row>
    <row r="131" spans="2:16" s="10" customFormat="1" outlineLevel="2" x14ac:dyDescent="0.25">
      <c r="B131" s="11"/>
      <c r="C131" s="100">
        <v>2</v>
      </c>
      <c r="D131" s="100" t="s">
        <v>510</v>
      </c>
      <c r="E131" s="100"/>
      <c r="F131" s="12"/>
      <c r="G131" s="320">
        <v>0.33333333333333331</v>
      </c>
      <c r="H131" s="127">
        <f>H132</f>
        <v>1</v>
      </c>
      <c r="I131" s="117"/>
      <c r="J131" s="305" t="str">
        <f>J132</f>
        <v>Fassadenraster [+]</v>
      </c>
      <c r="K131" s="305" t="str">
        <f>K132</f>
        <v>Fassadenraster [o]</v>
      </c>
      <c r="L131" s="305" t="str">
        <f>L132</f>
        <v>Fassadenraster [-]</v>
      </c>
      <c r="M131" s="305"/>
      <c r="N131" s="112"/>
      <c r="O131" s="122"/>
      <c r="P131" s="122"/>
    </row>
    <row r="132" spans="2:16" s="10" customFormat="1" outlineLevel="2" x14ac:dyDescent="0.25">
      <c r="B132" s="11"/>
      <c r="C132" s="34"/>
      <c r="D132" s="34"/>
      <c r="E132" s="267" t="s">
        <v>510</v>
      </c>
      <c r="F132" s="12"/>
      <c r="G132" s="321"/>
      <c r="H132" s="320">
        <v>1</v>
      </c>
      <c r="I132" s="117"/>
      <c r="J132" s="308" t="s">
        <v>459</v>
      </c>
      <c r="K132" s="308" t="s">
        <v>460</v>
      </c>
      <c r="L132" s="308" t="s">
        <v>461</v>
      </c>
      <c r="M132" s="308"/>
      <c r="N132" s="112"/>
      <c r="O132" s="122"/>
      <c r="P132" s="126" t="s">
        <v>118</v>
      </c>
    </row>
    <row r="133" spans="2:16" s="21" customFormat="1" ht="7.5" customHeight="1" outlineLevel="2" x14ac:dyDescent="0.25">
      <c r="B133" s="40"/>
      <c r="C133" s="41"/>
      <c r="D133" s="41"/>
      <c r="E133" s="41"/>
      <c r="F133" s="17"/>
      <c r="G133" s="322"/>
      <c r="H133" s="136"/>
      <c r="I133" s="117"/>
      <c r="J133" s="314"/>
      <c r="K133" s="314"/>
      <c r="L133" s="314"/>
      <c r="M133" s="314"/>
      <c r="N133" s="117"/>
      <c r="O133" s="139"/>
      <c r="P133" s="136"/>
    </row>
    <row r="134" spans="2:16" s="10" customFormat="1" outlineLevel="2" x14ac:dyDescent="0.25">
      <c r="B134" s="11"/>
      <c r="C134" s="100">
        <v>3</v>
      </c>
      <c r="D134" s="100" t="s">
        <v>59</v>
      </c>
      <c r="E134" s="100"/>
      <c r="F134" s="12"/>
      <c r="G134" s="320">
        <v>0.33333333333333331</v>
      </c>
      <c r="H134" s="127">
        <f>SUM(H135:H137)</f>
        <v>1</v>
      </c>
      <c r="I134" s="117"/>
      <c r="J134" s="305" t="s">
        <v>287</v>
      </c>
      <c r="K134" s="305" t="s">
        <v>288</v>
      </c>
      <c r="L134" s="305" t="s">
        <v>289</v>
      </c>
      <c r="M134" s="305"/>
      <c r="N134" s="112"/>
      <c r="O134" s="122"/>
      <c r="P134" s="122"/>
    </row>
    <row r="135" spans="2:16" s="10" customFormat="1" outlineLevel="2" x14ac:dyDescent="0.25">
      <c r="B135" s="11"/>
      <c r="C135" s="34"/>
      <c r="D135" s="34"/>
      <c r="E135" s="267" t="s">
        <v>60</v>
      </c>
      <c r="F135" s="12"/>
      <c r="G135" s="122"/>
      <c r="H135" s="320">
        <v>0.5</v>
      </c>
      <c r="I135" s="117"/>
      <c r="J135" s="308" t="s">
        <v>439</v>
      </c>
      <c r="K135" s="308" t="s">
        <v>440</v>
      </c>
      <c r="L135" s="308" t="s">
        <v>441</v>
      </c>
      <c r="M135" s="308"/>
      <c r="N135" s="112"/>
      <c r="O135" s="126" t="s">
        <v>118</v>
      </c>
      <c r="P135" s="122"/>
    </row>
    <row r="136" spans="2:16" s="10" customFormat="1" outlineLevel="2" x14ac:dyDescent="0.25">
      <c r="B136" s="11"/>
      <c r="C136" s="34"/>
      <c r="D136" s="34"/>
      <c r="E136" s="268" t="s">
        <v>0</v>
      </c>
      <c r="F136" s="12"/>
      <c r="G136" s="122"/>
      <c r="H136" s="320">
        <v>0.25</v>
      </c>
      <c r="I136" s="117"/>
      <c r="J136" s="308" t="s">
        <v>155</v>
      </c>
      <c r="K136" s="308" t="s">
        <v>153</v>
      </c>
      <c r="L136" s="308" t="s">
        <v>154</v>
      </c>
      <c r="M136" s="308"/>
      <c r="N136" s="112"/>
      <c r="O136" s="122"/>
      <c r="P136" s="126" t="s">
        <v>118</v>
      </c>
    </row>
    <row r="137" spans="2:16" s="10" customFormat="1" outlineLevel="2" x14ac:dyDescent="0.25">
      <c r="B137" s="11"/>
      <c r="C137" s="34"/>
      <c r="D137" s="34"/>
      <c r="E137" s="268" t="s">
        <v>61</v>
      </c>
      <c r="F137" s="12"/>
      <c r="G137" s="122"/>
      <c r="H137" s="320">
        <v>0.25</v>
      </c>
      <c r="I137" s="117"/>
      <c r="J137" s="308" t="s">
        <v>290</v>
      </c>
      <c r="K137" s="308" t="s">
        <v>291</v>
      </c>
      <c r="L137" s="308" t="s">
        <v>292</v>
      </c>
      <c r="M137" s="308"/>
      <c r="N137" s="112"/>
      <c r="O137" s="122"/>
      <c r="P137" s="126" t="s">
        <v>118</v>
      </c>
    </row>
    <row r="138" spans="2:16" s="10" customFormat="1" outlineLevel="1" x14ac:dyDescent="0.25">
      <c r="B138" s="11"/>
      <c r="C138" s="34"/>
      <c r="D138" s="34"/>
      <c r="E138" s="34"/>
      <c r="F138" s="12"/>
      <c r="G138" s="122"/>
      <c r="H138" s="122"/>
      <c r="I138" s="117"/>
      <c r="J138" s="313"/>
      <c r="K138" s="313"/>
      <c r="L138" s="313"/>
      <c r="M138" s="313"/>
      <c r="N138" s="112"/>
      <c r="O138" s="122"/>
      <c r="P138" s="122"/>
    </row>
    <row r="139" spans="2:16" s="10" customFormat="1" outlineLevel="1" x14ac:dyDescent="0.25">
      <c r="B139" s="11">
        <v>11</v>
      </c>
      <c r="C139" s="36" t="s">
        <v>62</v>
      </c>
      <c r="D139" s="37"/>
      <c r="E139" s="37"/>
      <c r="F139" s="12"/>
      <c r="G139" s="128">
        <f>SUM(G140:G160)</f>
        <v>0.99990000000000001</v>
      </c>
      <c r="H139" s="122"/>
      <c r="I139" s="117"/>
      <c r="J139" s="313"/>
      <c r="K139" s="313"/>
      <c r="L139" s="313"/>
      <c r="M139" s="313"/>
      <c r="N139" s="112"/>
      <c r="O139" s="122"/>
      <c r="P139" s="122"/>
    </row>
    <row r="140" spans="2:16" s="10" customFormat="1" outlineLevel="2" x14ac:dyDescent="0.25">
      <c r="B140" s="11"/>
      <c r="C140" s="100">
        <v>1</v>
      </c>
      <c r="D140" s="100" t="s">
        <v>63</v>
      </c>
      <c r="E140" s="100"/>
      <c r="F140" s="12"/>
      <c r="G140" s="320">
        <v>0.33329999999999999</v>
      </c>
      <c r="H140" s="127">
        <f>SUM(H141:H146)</f>
        <v>1.0002</v>
      </c>
      <c r="I140" s="117"/>
      <c r="J140" s="305" t="s">
        <v>293</v>
      </c>
      <c r="K140" s="305" t="s">
        <v>294</v>
      </c>
      <c r="L140" s="305" t="s">
        <v>295</v>
      </c>
      <c r="M140" s="305"/>
      <c r="N140" s="112"/>
      <c r="O140" s="122"/>
      <c r="P140" s="122"/>
    </row>
    <row r="141" spans="2:16" s="10" customFormat="1" outlineLevel="2" x14ac:dyDescent="0.25">
      <c r="B141" s="11"/>
      <c r="C141" s="34"/>
      <c r="D141" s="34"/>
      <c r="E141" s="267" t="s">
        <v>64</v>
      </c>
      <c r="F141" s="12"/>
      <c r="G141" s="321"/>
      <c r="H141" s="320">
        <v>0.16669999999999999</v>
      </c>
      <c r="I141" s="117"/>
      <c r="J141" s="308" t="s">
        <v>296</v>
      </c>
      <c r="K141" s="308" t="s">
        <v>297</v>
      </c>
      <c r="L141" s="308" t="s">
        <v>298</v>
      </c>
      <c r="M141" s="308"/>
      <c r="N141" s="112"/>
      <c r="O141" s="126" t="s">
        <v>118</v>
      </c>
      <c r="P141" s="122"/>
    </row>
    <row r="142" spans="2:16" s="10" customFormat="1" outlineLevel="2" x14ac:dyDescent="0.25">
      <c r="B142" s="11"/>
      <c r="C142" s="34"/>
      <c r="D142" s="34"/>
      <c r="E142" s="268" t="s">
        <v>65</v>
      </c>
      <c r="F142" s="12"/>
      <c r="G142" s="321"/>
      <c r="H142" s="320">
        <v>0.16669999999999999</v>
      </c>
      <c r="I142" s="117"/>
      <c r="J142" s="308" t="s">
        <v>299</v>
      </c>
      <c r="K142" s="308" t="s">
        <v>300</v>
      </c>
      <c r="L142" s="308" t="s">
        <v>301</v>
      </c>
      <c r="M142" s="308"/>
      <c r="N142" s="112"/>
      <c r="O142" s="126" t="s">
        <v>118</v>
      </c>
      <c r="P142" s="122"/>
    </row>
    <row r="143" spans="2:16" s="10" customFormat="1" ht="28.5" outlineLevel="2" x14ac:dyDescent="0.25">
      <c r="B143" s="11"/>
      <c r="C143" s="34"/>
      <c r="D143" s="34"/>
      <c r="E143" s="268" t="s">
        <v>66</v>
      </c>
      <c r="F143" s="12"/>
      <c r="G143" s="321"/>
      <c r="H143" s="320">
        <v>0.16669999999999999</v>
      </c>
      <c r="I143" s="117"/>
      <c r="J143" s="308" t="s">
        <v>435</v>
      </c>
      <c r="K143" s="308" t="s">
        <v>436</v>
      </c>
      <c r="L143" s="308" t="s">
        <v>437</v>
      </c>
      <c r="M143" s="308"/>
      <c r="N143" s="112"/>
      <c r="O143" s="126" t="s">
        <v>118</v>
      </c>
      <c r="P143" s="122"/>
    </row>
    <row r="144" spans="2:16" s="10" customFormat="1" outlineLevel="2" x14ac:dyDescent="0.25">
      <c r="B144" s="11"/>
      <c r="C144" s="34"/>
      <c r="D144" s="34"/>
      <c r="E144" s="268" t="s">
        <v>67</v>
      </c>
      <c r="F144" s="12"/>
      <c r="G144" s="321"/>
      <c r="H144" s="320">
        <v>0.16669999999999999</v>
      </c>
      <c r="I144" s="117"/>
      <c r="J144" s="308" t="s">
        <v>302</v>
      </c>
      <c r="K144" s="308" t="s">
        <v>303</v>
      </c>
      <c r="L144" s="308" t="s">
        <v>304</v>
      </c>
      <c r="M144" s="308"/>
      <c r="N144" s="112"/>
      <c r="O144" s="126" t="s">
        <v>118</v>
      </c>
      <c r="P144" s="122"/>
    </row>
    <row r="145" spans="2:16" s="10" customFormat="1" outlineLevel="2" x14ac:dyDescent="0.25">
      <c r="B145" s="11"/>
      <c r="C145" s="34"/>
      <c r="D145" s="34"/>
      <c r="E145" s="268" t="s">
        <v>68</v>
      </c>
      <c r="F145" s="12"/>
      <c r="G145" s="321"/>
      <c r="H145" s="320">
        <v>0.16669999999999999</v>
      </c>
      <c r="I145" s="117"/>
      <c r="J145" s="308" t="s">
        <v>305</v>
      </c>
      <c r="K145" s="308" t="s">
        <v>306</v>
      </c>
      <c r="L145" s="308" t="s">
        <v>307</v>
      </c>
      <c r="M145" s="308"/>
      <c r="N145" s="112"/>
      <c r="O145" s="126" t="s">
        <v>118</v>
      </c>
      <c r="P145" s="122"/>
    </row>
    <row r="146" spans="2:16" s="10" customFormat="1" outlineLevel="2" x14ac:dyDescent="0.25">
      <c r="B146" s="11"/>
      <c r="C146" s="34"/>
      <c r="D146" s="34"/>
      <c r="E146" s="268" t="s">
        <v>69</v>
      </c>
      <c r="F146" s="12"/>
      <c r="G146" s="321"/>
      <c r="H146" s="320">
        <v>0.16669999999999999</v>
      </c>
      <c r="I146" s="117"/>
      <c r="J146" s="308" t="s">
        <v>308</v>
      </c>
      <c r="K146" s="308" t="s">
        <v>309</v>
      </c>
      <c r="L146" s="308" t="s">
        <v>310</v>
      </c>
      <c r="M146" s="308"/>
      <c r="N146" s="112"/>
      <c r="O146" s="122"/>
      <c r="P146" s="126" t="s">
        <v>118</v>
      </c>
    </row>
    <row r="147" spans="2:16" s="21" customFormat="1" ht="7.5" customHeight="1" outlineLevel="2" x14ac:dyDescent="0.25">
      <c r="B147" s="40"/>
      <c r="C147" s="41"/>
      <c r="D147" s="41"/>
      <c r="E147" s="41"/>
      <c r="F147" s="17"/>
      <c r="G147" s="322"/>
      <c r="H147" s="136"/>
      <c r="I147" s="117"/>
      <c r="J147" s="314"/>
      <c r="K147" s="314"/>
      <c r="L147" s="314"/>
      <c r="M147" s="314"/>
      <c r="N147" s="117"/>
      <c r="O147" s="139"/>
      <c r="P147" s="136"/>
    </row>
    <row r="148" spans="2:16" s="10" customFormat="1" ht="28.5" outlineLevel="2" x14ac:dyDescent="0.25">
      <c r="B148" s="11"/>
      <c r="C148" s="100">
        <v>2</v>
      </c>
      <c r="D148" s="100" t="s">
        <v>70</v>
      </c>
      <c r="E148" s="100"/>
      <c r="F148" s="12"/>
      <c r="G148" s="320">
        <v>0.33329999999999999</v>
      </c>
      <c r="H148" s="127">
        <f>SUM(H149:H151)</f>
        <v>0.99990000000000001</v>
      </c>
      <c r="I148" s="117"/>
      <c r="J148" s="305" t="s">
        <v>311</v>
      </c>
      <c r="K148" s="305" t="s">
        <v>312</v>
      </c>
      <c r="L148" s="305" t="s">
        <v>313</v>
      </c>
      <c r="M148" s="305"/>
      <c r="N148" s="112"/>
      <c r="O148" s="122"/>
      <c r="P148" s="122"/>
    </row>
    <row r="149" spans="2:16" s="10" customFormat="1" outlineLevel="2" x14ac:dyDescent="0.25">
      <c r="B149" s="11"/>
      <c r="C149" s="34"/>
      <c r="D149" s="34"/>
      <c r="E149" s="267" t="s">
        <v>71</v>
      </c>
      <c r="F149" s="12"/>
      <c r="G149" s="321"/>
      <c r="H149" s="320">
        <v>0.33329999999999999</v>
      </c>
      <c r="I149" s="117"/>
      <c r="J149" s="308" t="s">
        <v>314</v>
      </c>
      <c r="K149" s="308" t="s">
        <v>315</v>
      </c>
      <c r="L149" s="308" t="s">
        <v>316</v>
      </c>
      <c r="M149" s="308"/>
      <c r="N149" s="112"/>
      <c r="O149" s="126" t="s">
        <v>118</v>
      </c>
      <c r="P149" s="122"/>
    </row>
    <row r="150" spans="2:16" s="10" customFormat="1" outlineLevel="2" x14ac:dyDescent="0.25">
      <c r="B150" s="11"/>
      <c r="C150" s="34"/>
      <c r="D150" s="34"/>
      <c r="E150" s="268" t="s">
        <v>72</v>
      </c>
      <c r="F150" s="12"/>
      <c r="G150" s="321"/>
      <c r="H150" s="320">
        <v>0.33329999999999999</v>
      </c>
      <c r="I150" s="117"/>
      <c r="J150" s="308" t="s">
        <v>317</v>
      </c>
      <c r="K150" s="308" t="s">
        <v>318</v>
      </c>
      <c r="L150" s="308" t="s">
        <v>438</v>
      </c>
      <c r="M150" s="308"/>
      <c r="N150" s="112"/>
      <c r="O150" s="126" t="s">
        <v>118</v>
      </c>
      <c r="P150" s="122"/>
    </row>
    <row r="151" spans="2:16" s="10" customFormat="1" outlineLevel="2" x14ac:dyDescent="0.25">
      <c r="B151" s="11"/>
      <c r="C151" s="34"/>
      <c r="D151" s="34"/>
      <c r="E151" s="268" t="s">
        <v>73</v>
      </c>
      <c r="F151" s="12"/>
      <c r="G151" s="321"/>
      <c r="H151" s="320">
        <v>0.33329999999999999</v>
      </c>
      <c r="I151" s="117"/>
      <c r="J151" s="308" t="s">
        <v>319</v>
      </c>
      <c r="K151" s="308" t="s">
        <v>320</v>
      </c>
      <c r="L151" s="308" t="s">
        <v>321</v>
      </c>
      <c r="M151" s="308"/>
      <c r="N151" s="112"/>
      <c r="O151" s="122"/>
      <c r="P151" s="126" t="s">
        <v>118</v>
      </c>
    </row>
    <row r="152" spans="2:16" s="21" customFormat="1" ht="7.5" customHeight="1" outlineLevel="2" x14ac:dyDescent="0.25">
      <c r="B152" s="40"/>
      <c r="C152" s="41"/>
      <c r="D152" s="41"/>
      <c r="E152" s="41"/>
      <c r="F152" s="17"/>
      <c r="G152" s="322"/>
      <c r="H152" s="136"/>
      <c r="I152" s="117"/>
      <c r="J152" s="314"/>
      <c r="K152" s="314"/>
      <c r="L152" s="314"/>
      <c r="M152" s="314"/>
      <c r="N152" s="117"/>
      <c r="O152" s="139"/>
      <c r="P152" s="136"/>
    </row>
    <row r="153" spans="2:16" s="10" customFormat="1" outlineLevel="2" x14ac:dyDescent="0.25">
      <c r="B153" s="11"/>
      <c r="C153" s="100">
        <v>3</v>
      </c>
      <c r="D153" s="100" t="s">
        <v>74</v>
      </c>
      <c r="E153" s="100"/>
      <c r="F153" s="12"/>
      <c r="G153" s="320">
        <v>0.33329999999999999</v>
      </c>
      <c r="H153" s="127">
        <f>SUM(H154:H155)</f>
        <v>1</v>
      </c>
      <c r="I153" s="117"/>
      <c r="J153" s="305" t="s">
        <v>322</v>
      </c>
      <c r="K153" s="305" t="s">
        <v>323</v>
      </c>
      <c r="L153" s="305" t="s">
        <v>324</v>
      </c>
      <c r="M153" s="305"/>
      <c r="N153" s="112"/>
      <c r="O153" s="122"/>
      <c r="P153" s="122"/>
    </row>
    <row r="154" spans="2:16" s="10" customFormat="1" outlineLevel="2" x14ac:dyDescent="0.25">
      <c r="B154" s="11"/>
      <c r="C154" s="34"/>
      <c r="D154" s="34"/>
      <c r="E154" s="267" t="s">
        <v>75</v>
      </c>
      <c r="F154" s="12"/>
      <c r="G154" s="321"/>
      <c r="H154" s="320">
        <v>0.5</v>
      </c>
      <c r="I154" s="117"/>
      <c r="J154" s="308" t="s">
        <v>325</v>
      </c>
      <c r="K154" s="308" t="s">
        <v>326</v>
      </c>
      <c r="L154" s="308" t="s">
        <v>327</v>
      </c>
      <c r="M154" s="308"/>
      <c r="N154" s="112"/>
      <c r="O154" s="126" t="s">
        <v>118</v>
      </c>
      <c r="P154" s="122"/>
    </row>
    <row r="155" spans="2:16" s="10" customFormat="1" outlineLevel="2" x14ac:dyDescent="0.25">
      <c r="B155" s="11"/>
      <c r="C155" s="34"/>
      <c r="D155" s="34"/>
      <c r="E155" s="268" t="s">
        <v>76</v>
      </c>
      <c r="F155" s="12"/>
      <c r="G155" s="321"/>
      <c r="H155" s="320">
        <v>0.5</v>
      </c>
      <c r="I155" s="117"/>
      <c r="J155" s="308" t="s">
        <v>328</v>
      </c>
      <c r="K155" s="308" t="s">
        <v>329</v>
      </c>
      <c r="L155" s="308" t="s">
        <v>330</v>
      </c>
      <c r="M155" s="308"/>
      <c r="N155" s="112"/>
      <c r="O155" s="126" t="s">
        <v>118</v>
      </c>
      <c r="P155" s="122"/>
    </row>
    <row r="156" spans="2:16" s="121" customFormat="1" ht="7.5" customHeight="1" outlineLevel="2" x14ac:dyDescent="0.25">
      <c r="B156" s="137"/>
      <c r="C156" s="138"/>
      <c r="D156" s="138"/>
      <c r="E156" s="138"/>
      <c r="F156" s="117"/>
      <c r="G156" s="322"/>
      <c r="H156" s="136"/>
      <c r="I156" s="117"/>
      <c r="J156" s="314"/>
      <c r="K156" s="314"/>
      <c r="L156" s="314"/>
      <c r="M156" s="314"/>
      <c r="N156" s="117"/>
      <c r="O156" s="139"/>
      <c r="P156" s="136"/>
    </row>
    <row r="157" spans="2:16" s="110" customFormat="1" outlineLevel="2" x14ac:dyDescent="0.25">
      <c r="B157" s="111"/>
      <c r="C157" s="100">
        <v>4</v>
      </c>
      <c r="D157" s="100" t="s">
        <v>445</v>
      </c>
      <c r="E157" s="100"/>
      <c r="F157" s="112"/>
      <c r="G157" s="320">
        <v>0</v>
      </c>
      <c r="H157" s="127">
        <f>SUM(H158:H160)</f>
        <v>0</v>
      </c>
      <c r="I157" s="117"/>
      <c r="J157" s="305" t="s">
        <v>446</v>
      </c>
      <c r="K157" s="305" t="s">
        <v>447</v>
      </c>
      <c r="L157" s="305" t="s">
        <v>448</v>
      </c>
      <c r="M157" s="305"/>
      <c r="N157" s="112"/>
      <c r="O157" s="122"/>
      <c r="P157" s="122"/>
    </row>
    <row r="158" spans="2:16" s="110" customFormat="1" outlineLevel="2" x14ac:dyDescent="0.25">
      <c r="B158" s="111"/>
      <c r="C158" s="131"/>
      <c r="D158" s="131"/>
      <c r="E158" s="267" t="s">
        <v>63</v>
      </c>
      <c r="F158" s="112"/>
      <c r="G158" s="321"/>
      <c r="H158" s="320">
        <v>0</v>
      </c>
      <c r="I158" s="117"/>
      <c r="J158" s="308" t="str">
        <f t="shared" ref="J158:L158" si="1">J140</f>
        <v>geringe Herstellungskosten</v>
      </c>
      <c r="K158" s="308" t="str">
        <f t="shared" si="1"/>
        <v>mittlere Herstellungskosten</v>
      </c>
      <c r="L158" s="308" t="str">
        <f t="shared" si="1"/>
        <v>hohe Herstellungskosten</v>
      </c>
      <c r="M158" s="308"/>
      <c r="N158" s="112"/>
      <c r="O158" s="126" t="s">
        <v>118</v>
      </c>
      <c r="P158" s="122"/>
    </row>
    <row r="159" spans="2:16" s="110" customFormat="1" ht="28.5" outlineLevel="2" x14ac:dyDescent="0.25">
      <c r="B159" s="111"/>
      <c r="C159" s="131"/>
      <c r="D159" s="131"/>
      <c r="E159" s="268" t="str">
        <f>$D$148</f>
        <v>Reinigungs- und Instandhaltungskosten</v>
      </c>
      <c r="F159" s="112"/>
      <c r="G159" s="321"/>
      <c r="H159" s="320">
        <v>0</v>
      </c>
      <c r="I159" s="117"/>
      <c r="J159" s="308" t="str">
        <f t="shared" ref="J159:L159" si="2">J148</f>
        <v>geringe Reinigungs- und Instandhaltungskosten</v>
      </c>
      <c r="K159" s="308" t="str">
        <f t="shared" si="2"/>
        <v>mittlere Reinigungs- und Instandhaltungskosten</v>
      </c>
      <c r="L159" s="308" t="str">
        <f t="shared" si="2"/>
        <v>hohe Reinigungs- und Instandhaltungskosten</v>
      </c>
      <c r="M159" s="308"/>
      <c r="N159" s="112"/>
      <c r="O159" s="126" t="s">
        <v>118</v>
      </c>
      <c r="P159" s="122"/>
    </row>
    <row r="160" spans="2:16" s="110" customFormat="1" outlineLevel="2" x14ac:dyDescent="0.25">
      <c r="B160" s="111"/>
      <c r="C160" s="131"/>
      <c r="D160" s="131"/>
      <c r="E160" s="268" t="s">
        <v>74</v>
      </c>
      <c r="F160" s="112"/>
      <c r="G160" s="321"/>
      <c r="H160" s="320">
        <v>0</v>
      </c>
      <c r="I160" s="117"/>
      <c r="J160" s="308" t="str">
        <f t="shared" ref="J160:L160" si="3">J153</f>
        <v>geringe Energiekosten</v>
      </c>
      <c r="K160" s="308" t="str">
        <f t="shared" si="3"/>
        <v>mittlere Energiekosten</v>
      </c>
      <c r="L160" s="308" t="str">
        <f t="shared" si="3"/>
        <v>hohe Energiekosten</v>
      </c>
      <c r="M160" s="308"/>
      <c r="N160" s="112"/>
      <c r="O160" s="126" t="s">
        <v>118</v>
      </c>
      <c r="P160" s="122"/>
    </row>
    <row r="161" spans="2:16" s="10" customFormat="1" x14ac:dyDescent="0.25">
      <c r="B161" s="11"/>
      <c r="C161" s="34"/>
      <c r="D161" s="34"/>
      <c r="E161" s="34"/>
      <c r="F161" s="12"/>
      <c r="G161" s="122"/>
      <c r="H161" s="321"/>
      <c r="I161" s="117"/>
      <c r="J161" s="313"/>
      <c r="K161" s="313"/>
      <c r="L161" s="313"/>
      <c r="M161" s="313"/>
      <c r="N161" s="112"/>
      <c r="O161" s="122"/>
      <c r="P161" s="122"/>
    </row>
    <row r="162" spans="2:16" s="10" customFormat="1" x14ac:dyDescent="0.25">
      <c r="B162" s="16" t="s">
        <v>104</v>
      </c>
      <c r="C162" s="38"/>
      <c r="D162" s="38"/>
      <c r="E162" s="38"/>
      <c r="F162" s="12"/>
      <c r="G162" s="122"/>
      <c r="H162" s="122"/>
      <c r="I162" s="117"/>
      <c r="J162" s="313"/>
      <c r="K162" s="313"/>
      <c r="L162" s="313"/>
      <c r="M162" s="313"/>
      <c r="N162" s="112"/>
      <c r="O162" s="122"/>
      <c r="P162" s="122"/>
    </row>
    <row r="163" spans="2:16" s="10" customFormat="1" outlineLevel="1" x14ac:dyDescent="0.25">
      <c r="B163" s="11">
        <v>12</v>
      </c>
      <c r="C163" s="36" t="s">
        <v>77</v>
      </c>
      <c r="D163" s="37"/>
      <c r="E163" s="37"/>
      <c r="F163" s="12"/>
      <c r="G163" s="128">
        <f>SUM(G164:G169)</f>
        <v>1</v>
      </c>
      <c r="H163" s="110"/>
      <c r="I163" s="110"/>
      <c r="J163" s="319"/>
      <c r="K163" s="319"/>
      <c r="L163" s="319"/>
      <c r="M163" s="319"/>
      <c r="N163" s="110"/>
      <c r="O163" s="110"/>
      <c r="P163" s="122"/>
    </row>
    <row r="164" spans="2:16" s="10" customFormat="1" outlineLevel="2" x14ac:dyDescent="0.25">
      <c r="B164" s="11"/>
      <c r="C164" s="100">
        <v>1</v>
      </c>
      <c r="D164" s="100" t="s">
        <v>78</v>
      </c>
      <c r="E164" s="100"/>
      <c r="F164" s="12"/>
      <c r="G164" s="320">
        <v>0.5</v>
      </c>
      <c r="H164" s="127">
        <f>H165</f>
        <v>1</v>
      </c>
      <c r="I164" s="117"/>
      <c r="J164" s="305" t="str">
        <f t="shared" ref="J164:L164" si="4">J165</f>
        <v>geringer Gebäudefußabdruck</v>
      </c>
      <c r="K164" s="305" t="str">
        <f t="shared" si="4"/>
        <v>mittlerer Gebäudefußabdruck</v>
      </c>
      <c r="L164" s="305" t="str">
        <f t="shared" si="4"/>
        <v>großer Gebäudefußabdruck</v>
      </c>
      <c r="M164" s="305"/>
      <c r="N164" s="112"/>
      <c r="O164" s="122"/>
      <c r="P164" s="122"/>
    </row>
    <row r="165" spans="2:16" s="10" customFormat="1" outlineLevel="2" x14ac:dyDescent="0.25">
      <c r="B165" s="11"/>
      <c r="C165" s="34"/>
      <c r="D165" s="34"/>
      <c r="E165" s="267" t="s">
        <v>78</v>
      </c>
      <c r="F165" s="12"/>
      <c r="G165" s="321"/>
      <c r="H165" s="320">
        <v>1</v>
      </c>
      <c r="I165" s="117"/>
      <c r="J165" s="308" t="s">
        <v>443</v>
      </c>
      <c r="K165" s="308" t="s">
        <v>331</v>
      </c>
      <c r="L165" s="308" t="s">
        <v>444</v>
      </c>
      <c r="M165" s="308"/>
      <c r="N165" s="112"/>
      <c r="O165" s="126" t="s">
        <v>118</v>
      </c>
      <c r="P165" s="122"/>
    </row>
    <row r="166" spans="2:16" s="21" customFormat="1" ht="7.5" customHeight="1" outlineLevel="2" x14ac:dyDescent="0.25">
      <c r="B166" s="40"/>
      <c r="C166" s="41"/>
      <c r="D166" s="41"/>
      <c r="E166" s="41"/>
      <c r="F166" s="17"/>
      <c r="G166" s="322"/>
      <c r="H166" s="136"/>
      <c r="I166" s="117"/>
      <c r="J166" s="314"/>
      <c r="K166" s="314"/>
      <c r="L166" s="314"/>
      <c r="M166" s="314"/>
      <c r="N166" s="117"/>
      <c r="O166" s="139"/>
      <c r="P166" s="136"/>
    </row>
    <row r="167" spans="2:16" s="10" customFormat="1" outlineLevel="2" x14ac:dyDescent="0.25">
      <c r="B167" s="11"/>
      <c r="C167" s="100">
        <v>2</v>
      </c>
      <c r="D167" s="100" t="s">
        <v>47</v>
      </c>
      <c r="E167" s="100"/>
      <c r="F167" s="12"/>
      <c r="G167" s="320">
        <v>0.5</v>
      </c>
      <c r="H167" s="127">
        <f>SUM(H168:H169)</f>
        <v>1</v>
      </c>
      <c r="I167" s="117"/>
      <c r="J167" s="305" t="s">
        <v>263</v>
      </c>
      <c r="K167" s="305" t="s">
        <v>264</v>
      </c>
      <c r="L167" s="305" t="s">
        <v>265</v>
      </c>
      <c r="M167" s="305"/>
      <c r="N167" s="112"/>
      <c r="O167" s="122"/>
      <c r="P167" s="122"/>
    </row>
    <row r="168" spans="2:16" s="10" customFormat="1" ht="28.5" outlineLevel="2" x14ac:dyDescent="0.25">
      <c r="B168" s="11"/>
      <c r="C168" s="34"/>
      <c r="D168" s="34"/>
      <c r="E168" s="267" t="s">
        <v>80</v>
      </c>
      <c r="F168" s="12"/>
      <c r="G168" s="321"/>
      <c r="H168" s="320">
        <v>0.5</v>
      </c>
      <c r="I168" s="117"/>
      <c r="J168" s="308" t="s">
        <v>332</v>
      </c>
      <c r="K168" s="308" t="s">
        <v>333</v>
      </c>
      <c r="L168" s="308" t="s">
        <v>334</v>
      </c>
      <c r="M168" s="308"/>
      <c r="N168" s="112"/>
      <c r="O168" s="122"/>
      <c r="P168" s="126" t="s">
        <v>118</v>
      </c>
    </row>
    <row r="169" spans="2:16" s="10" customFormat="1" outlineLevel="2" x14ac:dyDescent="0.25">
      <c r="B169" s="11"/>
      <c r="C169" s="34"/>
      <c r="D169" s="34"/>
      <c r="E169" s="268" t="s">
        <v>81</v>
      </c>
      <c r="F169" s="12"/>
      <c r="G169" s="122"/>
      <c r="H169" s="320">
        <v>0.5</v>
      </c>
      <c r="I169" s="117"/>
      <c r="J169" s="308" t="s">
        <v>335</v>
      </c>
      <c r="K169" s="308" t="s">
        <v>336</v>
      </c>
      <c r="L169" s="308" t="s">
        <v>337</v>
      </c>
      <c r="M169" s="308"/>
      <c r="N169" s="112"/>
      <c r="O169" s="122"/>
      <c r="P169" s="126" t="s">
        <v>118</v>
      </c>
    </row>
    <row r="170" spans="2:16" s="10" customFormat="1" outlineLevel="1" x14ac:dyDescent="0.25">
      <c r="B170" s="11"/>
      <c r="C170" s="34"/>
      <c r="D170" s="34"/>
      <c r="E170" s="34"/>
      <c r="F170" s="12"/>
      <c r="G170" s="122"/>
      <c r="H170" s="122"/>
      <c r="I170" s="117"/>
      <c r="J170" s="313"/>
      <c r="K170" s="313"/>
      <c r="L170" s="313"/>
      <c r="M170" s="313"/>
      <c r="N170" s="112"/>
      <c r="O170" s="122"/>
      <c r="P170" s="122"/>
    </row>
    <row r="171" spans="2:16" s="10" customFormat="1" outlineLevel="1" x14ac:dyDescent="0.25">
      <c r="B171" s="11">
        <v>13</v>
      </c>
      <c r="C171" s="36" t="s">
        <v>82</v>
      </c>
      <c r="D171" s="37"/>
      <c r="E171" s="37"/>
      <c r="F171" s="12"/>
      <c r="G171" s="128">
        <f>SUM(G172:G187)</f>
        <v>0.99990000000000001</v>
      </c>
      <c r="H171" s="110"/>
      <c r="I171" s="117"/>
      <c r="J171" s="313"/>
      <c r="K171" s="313"/>
      <c r="L171" s="313"/>
      <c r="M171" s="313"/>
      <c r="N171" s="112"/>
      <c r="O171" s="122"/>
      <c r="P171" s="122"/>
    </row>
    <row r="172" spans="2:16" s="10" customFormat="1" outlineLevel="2" x14ac:dyDescent="0.25">
      <c r="B172" s="11"/>
      <c r="C172" s="100">
        <v>1</v>
      </c>
      <c r="D172" s="100" t="s">
        <v>83</v>
      </c>
      <c r="E172" s="100"/>
      <c r="F172" s="12"/>
      <c r="G172" s="320">
        <v>0.33329999999999999</v>
      </c>
      <c r="H172" s="127">
        <f>SUM(H173:H174)</f>
        <v>1</v>
      </c>
      <c r="I172" s="117"/>
      <c r="J172" s="305" t="s">
        <v>338</v>
      </c>
      <c r="K172" s="305" t="s">
        <v>339</v>
      </c>
      <c r="L172" s="305" t="s">
        <v>340</v>
      </c>
      <c r="M172" s="305"/>
      <c r="N172" s="112"/>
      <c r="O172" s="122"/>
      <c r="P172" s="122"/>
    </row>
    <row r="173" spans="2:16" s="10" customFormat="1" outlineLevel="2" x14ac:dyDescent="0.25">
      <c r="B173" s="11"/>
      <c r="C173" s="34"/>
      <c r="D173" s="34"/>
      <c r="E173" s="267" t="s">
        <v>66</v>
      </c>
      <c r="F173" s="12"/>
      <c r="G173" s="321"/>
      <c r="H173" s="320">
        <v>0.5</v>
      </c>
      <c r="I173" s="117"/>
      <c r="J173" s="308" t="s">
        <v>341</v>
      </c>
      <c r="K173" s="308" t="s">
        <v>342</v>
      </c>
      <c r="L173" s="308" t="s">
        <v>343</v>
      </c>
      <c r="M173" s="308"/>
      <c r="N173" s="112"/>
      <c r="O173" s="126" t="s">
        <v>118</v>
      </c>
      <c r="P173" s="122"/>
    </row>
    <row r="174" spans="2:16" s="10" customFormat="1" outlineLevel="2" x14ac:dyDescent="0.25">
      <c r="B174" s="11"/>
      <c r="C174" s="34"/>
      <c r="D174" s="34"/>
      <c r="E174" s="268" t="s">
        <v>67</v>
      </c>
      <c r="F174" s="12"/>
      <c r="G174" s="321"/>
      <c r="H174" s="320">
        <v>0.5</v>
      </c>
      <c r="I174" s="117"/>
      <c r="J174" s="308" t="s">
        <v>482</v>
      </c>
      <c r="K174" s="308" t="s">
        <v>483</v>
      </c>
      <c r="L174" s="308" t="s">
        <v>484</v>
      </c>
      <c r="M174" s="308"/>
      <c r="N174" s="112"/>
      <c r="O174" s="126" t="s">
        <v>118</v>
      </c>
      <c r="P174" s="122"/>
    </row>
    <row r="175" spans="2:16" s="21" customFormat="1" ht="7.5" customHeight="1" outlineLevel="2" x14ac:dyDescent="0.25">
      <c r="B175" s="40"/>
      <c r="C175" s="41"/>
      <c r="D175" s="41"/>
      <c r="E175" s="41"/>
      <c r="F175" s="17"/>
      <c r="G175" s="322"/>
      <c r="H175" s="136"/>
      <c r="I175" s="117"/>
      <c r="J175" s="314"/>
      <c r="K175" s="314"/>
      <c r="L175" s="314"/>
      <c r="M175" s="314"/>
      <c r="N175" s="117"/>
      <c r="O175" s="139"/>
      <c r="P175" s="136"/>
    </row>
    <row r="176" spans="2:16" s="10" customFormat="1" ht="28.5" outlineLevel="2" x14ac:dyDescent="0.25">
      <c r="B176" s="11"/>
      <c r="C176" s="100">
        <v>2</v>
      </c>
      <c r="D176" s="100" t="s">
        <v>84</v>
      </c>
      <c r="E176" s="100"/>
      <c r="F176" s="12"/>
      <c r="G176" s="320">
        <v>0.33329999999999999</v>
      </c>
      <c r="H176" s="127">
        <f>SUM(H177:H178)</f>
        <v>1</v>
      </c>
      <c r="I176" s="117"/>
      <c r="J176" s="305" t="s">
        <v>344</v>
      </c>
      <c r="K176" s="305" t="s">
        <v>457</v>
      </c>
      <c r="L176" s="305" t="s">
        <v>345</v>
      </c>
      <c r="M176" s="305"/>
      <c r="N176" s="112"/>
      <c r="O176" s="122"/>
      <c r="P176" s="122"/>
    </row>
    <row r="177" spans="2:16" s="10" customFormat="1" outlineLevel="2" x14ac:dyDescent="0.25">
      <c r="B177" s="11"/>
      <c r="C177" s="34"/>
      <c r="D177" s="34"/>
      <c r="E177" s="267" t="s">
        <v>85</v>
      </c>
      <c r="F177" s="12"/>
      <c r="G177" s="321"/>
      <c r="H177" s="320">
        <v>0.5</v>
      </c>
      <c r="I177" s="117"/>
      <c r="J177" s="308" t="s">
        <v>346</v>
      </c>
      <c r="K177" s="308" t="s">
        <v>347</v>
      </c>
      <c r="L177" s="308" t="s">
        <v>348</v>
      </c>
      <c r="M177" s="308"/>
      <c r="N177" s="112"/>
      <c r="O177" s="122"/>
      <c r="P177" s="126" t="s">
        <v>118</v>
      </c>
    </row>
    <row r="178" spans="2:16" s="10" customFormat="1" outlineLevel="2" x14ac:dyDescent="0.25">
      <c r="B178" s="11"/>
      <c r="C178" s="34"/>
      <c r="D178" s="34"/>
      <c r="E178" s="268" t="s">
        <v>34</v>
      </c>
      <c r="F178" s="12"/>
      <c r="G178" s="321"/>
      <c r="H178" s="320">
        <v>0.5</v>
      </c>
      <c r="I178" s="117"/>
      <c r="J178" s="308" t="s">
        <v>349</v>
      </c>
      <c r="K178" s="308" t="s">
        <v>350</v>
      </c>
      <c r="L178" s="308" t="s">
        <v>351</v>
      </c>
      <c r="M178" s="308"/>
      <c r="N178" s="112"/>
      <c r="O178" s="122"/>
      <c r="P178" s="126" t="s">
        <v>118</v>
      </c>
    </row>
    <row r="179" spans="2:16" s="21" customFormat="1" ht="7.5" customHeight="1" outlineLevel="2" x14ac:dyDescent="0.25">
      <c r="B179" s="40"/>
      <c r="C179" s="41"/>
      <c r="D179" s="41"/>
      <c r="E179" s="41"/>
      <c r="F179" s="17"/>
      <c r="G179" s="322"/>
      <c r="H179" s="136"/>
      <c r="I179" s="117"/>
      <c r="J179" s="314"/>
      <c r="K179" s="314"/>
      <c r="L179" s="314"/>
      <c r="M179" s="314"/>
      <c r="N179" s="117"/>
      <c r="O179" s="139"/>
      <c r="P179" s="136"/>
    </row>
    <row r="180" spans="2:16" s="10" customFormat="1" outlineLevel="2" x14ac:dyDescent="0.25">
      <c r="B180" s="11"/>
      <c r="C180" s="100">
        <v>3</v>
      </c>
      <c r="D180" s="100" t="s">
        <v>73</v>
      </c>
      <c r="E180" s="100"/>
      <c r="F180" s="12"/>
      <c r="G180" s="320">
        <v>0.33329999999999999</v>
      </c>
      <c r="H180" s="127">
        <f>SUM(H181:H182)</f>
        <v>1</v>
      </c>
      <c r="I180" s="117"/>
      <c r="J180" s="305" t="s">
        <v>319</v>
      </c>
      <c r="K180" s="305" t="s">
        <v>352</v>
      </c>
      <c r="L180" s="305" t="s">
        <v>321</v>
      </c>
      <c r="M180" s="305"/>
      <c r="N180" s="112"/>
      <c r="O180" s="122"/>
      <c r="P180" s="122"/>
    </row>
    <row r="181" spans="2:16" s="10" customFormat="1" outlineLevel="2" x14ac:dyDescent="0.25">
      <c r="B181" s="11"/>
      <c r="C181" s="34"/>
      <c r="D181" s="34"/>
      <c r="E181" s="270" t="s">
        <v>86</v>
      </c>
      <c r="F181" s="12"/>
      <c r="G181" s="321"/>
      <c r="H181" s="320">
        <v>0.5</v>
      </c>
      <c r="I181" s="117"/>
      <c r="J181" s="308" t="s">
        <v>353</v>
      </c>
      <c r="K181" s="308" t="s">
        <v>354</v>
      </c>
      <c r="L181" s="308" t="s">
        <v>355</v>
      </c>
      <c r="M181" s="308"/>
      <c r="N181" s="112"/>
      <c r="O181" s="122"/>
      <c r="P181" s="126" t="s">
        <v>118</v>
      </c>
    </row>
    <row r="182" spans="2:16" s="10" customFormat="1" ht="28.5" outlineLevel="2" x14ac:dyDescent="0.25">
      <c r="B182" s="11"/>
      <c r="C182" s="34"/>
      <c r="D182" s="34"/>
      <c r="E182" s="268" t="s">
        <v>87</v>
      </c>
      <c r="F182" s="12"/>
      <c r="G182" s="321"/>
      <c r="H182" s="320">
        <v>0.5</v>
      </c>
      <c r="I182" s="117"/>
      <c r="J182" s="308" t="s">
        <v>356</v>
      </c>
      <c r="K182" s="308" t="s">
        <v>357</v>
      </c>
      <c r="L182" s="308" t="s">
        <v>358</v>
      </c>
      <c r="M182" s="308"/>
      <c r="N182" s="112"/>
      <c r="O182" s="122"/>
      <c r="P182" s="126" t="s">
        <v>118</v>
      </c>
    </row>
    <row r="183" spans="2:16" s="121" customFormat="1" ht="7.5" customHeight="1" outlineLevel="2" x14ac:dyDescent="0.25">
      <c r="B183" s="137"/>
      <c r="C183" s="138"/>
      <c r="D183" s="138"/>
      <c r="E183" s="138"/>
      <c r="F183" s="117"/>
      <c r="G183" s="322"/>
      <c r="H183" s="136"/>
      <c r="I183" s="117"/>
      <c r="J183" s="314"/>
      <c r="K183" s="314"/>
      <c r="L183" s="314"/>
      <c r="M183" s="314"/>
      <c r="N183" s="117"/>
      <c r="O183" s="139"/>
      <c r="P183" s="136"/>
    </row>
    <row r="184" spans="2:16" s="110" customFormat="1" outlineLevel="2" x14ac:dyDescent="0.25">
      <c r="B184" s="111"/>
      <c r="C184" s="100">
        <v>4</v>
      </c>
      <c r="D184" s="100" t="s">
        <v>511</v>
      </c>
      <c r="E184" s="100"/>
      <c r="F184" s="112"/>
      <c r="G184" s="320">
        <v>0</v>
      </c>
      <c r="H184" s="127">
        <f>SUM(H185:H187)</f>
        <v>0</v>
      </c>
      <c r="I184" s="117"/>
      <c r="J184" s="305" t="s">
        <v>514</v>
      </c>
      <c r="K184" s="305" t="s">
        <v>515</v>
      </c>
      <c r="L184" s="305" t="s">
        <v>516</v>
      </c>
      <c r="M184" s="305"/>
      <c r="N184" s="112"/>
      <c r="O184" s="122"/>
      <c r="P184" s="122"/>
    </row>
    <row r="185" spans="2:16" s="110" customFormat="1" outlineLevel="2" x14ac:dyDescent="0.25">
      <c r="B185" s="111"/>
      <c r="C185" s="131"/>
      <c r="D185" s="131" t="s">
        <v>517</v>
      </c>
      <c r="E185" s="267"/>
      <c r="F185" s="112"/>
      <c r="G185" s="321"/>
      <c r="H185" s="320">
        <v>0</v>
      </c>
      <c r="I185" s="117"/>
      <c r="J185" s="308" t="s">
        <v>514</v>
      </c>
      <c r="K185" s="308" t="s">
        <v>515</v>
      </c>
      <c r="L185" s="308" t="s">
        <v>516</v>
      </c>
      <c r="M185" s="305"/>
      <c r="N185" s="112"/>
      <c r="O185" s="122"/>
      <c r="P185" s="122"/>
    </row>
    <row r="186" spans="2:16" s="110" customFormat="1" outlineLevel="2" x14ac:dyDescent="0.25">
      <c r="B186" s="111"/>
      <c r="C186" s="131"/>
      <c r="D186" s="131"/>
      <c r="E186" s="271" t="s">
        <v>512</v>
      </c>
      <c r="F186" s="112"/>
      <c r="G186" s="321"/>
      <c r="H186" s="266">
        <v>0</v>
      </c>
      <c r="I186" s="117"/>
      <c r="J186" s="308" t="s">
        <v>512</v>
      </c>
      <c r="K186" s="308" t="s">
        <v>512</v>
      </c>
      <c r="L186" s="308" t="s">
        <v>512</v>
      </c>
      <c r="M186" s="308"/>
      <c r="N186" s="112"/>
      <c r="O186" s="126" t="s">
        <v>118</v>
      </c>
      <c r="P186" s="122"/>
    </row>
    <row r="187" spans="2:16" s="110" customFormat="1" outlineLevel="2" x14ac:dyDescent="0.25">
      <c r="B187" s="111"/>
      <c r="C187" s="131"/>
      <c r="D187" s="131"/>
      <c r="E187" s="269" t="s">
        <v>513</v>
      </c>
      <c r="F187" s="112"/>
      <c r="G187" s="122"/>
      <c r="H187" s="266">
        <v>0</v>
      </c>
      <c r="I187" s="117"/>
      <c r="J187" s="308" t="s">
        <v>513</v>
      </c>
      <c r="K187" s="308" t="s">
        <v>513</v>
      </c>
      <c r="L187" s="308" t="s">
        <v>513</v>
      </c>
      <c r="M187" s="308"/>
      <c r="N187" s="112"/>
      <c r="O187" s="126" t="s">
        <v>118</v>
      </c>
      <c r="P187" s="122"/>
    </row>
    <row r="188" spans="2:16" s="10" customFormat="1" outlineLevel="1" x14ac:dyDescent="0.25">
      <c r="B188" s="11"/>
      <c r="C188" s="34"/>
      <c r="D188" s="34"/>
      <c r="E188" s="34"/>
      <c r="F188" s="12"/>
      <c r="G188" s="122"/>
      <c r="H188" s="122"/>
      <c r="I188" s="117"/>
      <c r="J188" s="313"/>
      <c r="K188" s="313"/>
      <c r="L188" s="313"/>
      <c r="M188" s="313"/>
      <c r="N188" s="112"/>
      <c r="O188" s="122"/>
      <c r="P188" s="122"/>
    </row>
    <row r="189" spans="2:16" s="10" customFormat="1" outlineLevel="1" x14ac:dyDescent="0.25">
      <c r="B189" s="11">
        <v>14</v>
      </c>
      <c r="C189" s="36" t="s">
        <v>88</v>
      </c>
      <c r="D189" s="37"/>
      <c r="E189" s="37"/>
      <c r="F189" s="12"/>
      <c r="G189" s="128">
        <f>G190</f>
        <v>1</v>
      </c>
      <c r="H189" s="122"/>
      <c r="I189" s="117"/>
      <c r="J189" s="313"/>
      <c r="K189" s="313"/>
      <c r="L189" s="313"/>
      <c r="M189" s="313"/>
      <c r="N189" s="112"/>
      <c r="O189" s="122"/>
      <c r="P189" s="122"/>
    </row>
    <row r="190" spans="2:16" s="10" customFormat="1" outlineLevel="2" x14ac:dyDescent="0.25">
      <c r="B190" s="11"/>
      <c r="C190" s="100">
        <v>1</v>
      </c>
      <c r="D190" s="100" t="s">
        <v>89</v>
      </c>
      <c r="E190" s="100"/>
      <c r="F190" s="12"/>
      <c r="G190" s="320">
        <v>1</v>
      </c>
      <c r="H190" s="127">
        <f>SUM(H191:H196)</f>
        <v>1</v>
      </c>
      <c r="I190" s="117"/>
      <c r="J190" s="305" t="s">
        <v>359</v>
      </c>
      <c r="K190" s="305" t="s">
        <v>360</v>
      </c>
      <c r="L190" s="305" t="s">
        <v>361</v>
      </c>
      <c r="M190" s="305"/>
      <c r="N190" s="112"/>
      <c r="O190" s="122"/>
      <c r="P190" s="122"/>
    </row>
    <row r="191" spans="2:16" s="10" customFormat="1" outlineLevel="2" x14ac:dyDescent="0.25">
      <c r="B191" s="11"/>
      <c r="C191" s="34"/>
      <c r="D191" s="34"/>
      <c r="E191" s="267" t="s">
        <v>89</v>
      </c>
      <c r="F191" s="12"/>
      <c r="G191" s="122"/>
      <c r="H191" s="320">
        <v>1</v>
      </c>
      <c r="I191" s="117"/>
      <c r="J191" s="308" t="s">
        <v>359</v>
      </c>
      <c r="K191" s="308" t="s">
        <v>360</v>
      </c>
      <c r="L191" s="308" t="s">
        <v>361</v>
      </c>
      <c r="M191" s="308"/>
      <c r="N191" s="112"/>
      <c r="O191" s="126" t="s">
        <v>118</v>
      </c>
      <c r="P191" s="122"/>
    </row>
    <row r="192" spans="2:16" s="10" customFormat="1" outlineLevel="2" x14ac:dyDescent="0.25">
      <c r="B192" s="11"/>
      <c r="C192" s="34"/>
      <c r="D192" s="34"/>
      <c r="E192" s="271" t="s">
        <v>90</v>
      </c>
      <c r="F192" s="12"/>
      <c r="G192" s="122"/>
      <c r="H192" s="266">
        <v>0</v>
      </c>
      <c r="I192" s="117"/>
      <c r="J192" s="308" t="s">
        <v>90</v>
      </c>
      <c r="K192" s="308" t="s">
        <v>90</v>
      </c>
      <c r="L192" s="308" t="s">
        <v>90</v>
      </c>
      <c r="M192" s="308"/>
      <c r="N192" s="112"/>
      <c r="O192" s="126" t="s">
        <v>118</v>
      </c>
      <c r="P192" s="122"/>
    </row>
    <row r="193" spans="2:16" s="110" customFormat="1" outlineLevel="2" x14ac:dyDescent="0.25">
      <c r="B193" s="111"/>
      <c r="C193" s="131"/>
      <c r="D193" s="131"/>
      <c r="E193" s="271" t="s">
        <v>95</v>
      </c>
      <c r="F193" s="112"/>
      <c r="G193" s="122"/>
      <c r="H193" s="266">
        <v>0</v>
      </c>
      <c r="I193" s="117"/>
      <c r="J193" s="308" t="s">
        <v>95</v>
      </c>
      <c r="K193" s="308" t="s">
        <v>95</v>
      </c>
      <c r="L193" s="308" t="s">
        <v>95</v>
      </c>
      <c r="M193" s="308"/>
      <c r="N193" s="112"/>
      <c r="O193" s="126"/>
      <c r="P193" s="122"/>
    </row>
    <row r="194" spans="2:16" s="10" customFormat="1" outlineLevel="2" x14ac:dyDescent="0.25">
      <c r="B194" s="11"/>
      <c r="C194" s="34"/>
      <c r="D194" s="34"/>
      <c r="E194" s="269" t="s">
        <v>91</v>
      </c>
      <c r="F194" s="12"/>
      <c r="G194" s="122"/>
      <c r="H194" s="266">
        <v>0</v>
      </c>
      <c r="I194" s="117"/>
      <c r="J194" s="308" t="s">
        <v>91</v>
      </c>
      <c r="K194" s="308" t="s">
        <v>91</v>
      </c>
      <c r="L194" s="308" t="s">
        <v>91</v>
      </c>
      <c r="M194" s="308"/>
      <c r="N194" s="112"/>
      <c r="O194" s="126" t="s">
        <v>118</v>
      </c>
      <c r="P194" s="122"/>
    </row>
    <row r="195" spans="2:16" s="10" customFormat="1" outlineLevel="2" x14ac:dyDescent="0.25">
      <c r="B195" s="11"/>
      <c r="C195" s="34"/>
      <c r="D195" s="34"/>
      <c r="E195" s="269" t="s">
        <v>92</v>
      </c>
      <c r="F195" s="12"/>
      <c r="G195" s="122"/>
      <c r="H195" s="266">
        <v>0</v>
      </c>
      <c r="I195" s="117"/>
      <c r="J195" s="308" t="s">
        <v>92</v>
      </c>
      <c r="K195" s="308" t="s">
        <v>92</v>
      </c>
      <c r="L195" s="308" t="s">
        <v>92</v>
      </c>
      <c r="M195" s="308"/>
      <c r="N195" s="112"/>
      <c r="O195" s="126" t="s">
        <v>118</v>
      </c>
      <c r="P195" s="122"/>
    </row>
    <row r="196" spans="2:16" s="10" customFormat="1" outlineLevel="2" x14ac:dyDescent="0.25">
      <c r="B196" s="11"/>
      <c r="C196" s="34"/>
      <c r="D196" s="34"/>
      <c r="E196" s="269" t="s">
        <v>93</v>
      </c>
      <c r="F196" s="12"/>
      <c r="G196" s="122"/>
      <c r="H196" s="266">
        <v>0</v>
      </c>
      <c r="I196" s="117"/>
      <c r="J196" s="308" t="s">
        <v>93</v>
      </c>
      <c r="K196" s="308" t="s">
        <v>93</v>
      </c>
      <c r="L196" s="308" t="s">
        <v>93</v>
      </c>
      <c r="M196" s="308"/>
      <c r="N196" s="112"/>
      <c r="O196" s="126" t="s">
        <v>118</v>
      </c>
      <c r="P196" s="122"/>
    </row>
    <row r="197" spans="2:16" s="10" customFormat="1" outlineLevel="1" x14ac:dyDescent="0.25">
      <c r="B197" s="11"/>
      <c r="C197" s="34"/>
      <c r="D197" s="34"/>
      <c r="E197" s="34"/>
      <c r="F197" s="12"/>
      <c r="G197" s="122"/>
      <c r="H197" s="122"/>
      <c r="I197" s="117"/>
      <c r="J197" s="313"/>
      <c r="K197" s="313"/>
      <c r="L197" s="313"/>
      <c r="M197" s="313"/>
      <c r="N197" s="112"/>
      <c r="O197" s="122"/>
      <c r="P197" s="122"/>
    </row>
    <row r="198" spans="2:16" s="10" customFormat="1" outlineLevel="1" x14ac:dyDescent="0.25">
      <c r="B198" s="11">
        <v>15</v>
      </c>
      <c r="C198" s="36" t="s">
        <v>76</v>
      </c>
      <c r="D198" s="37"/>
      <c r="E198" s="37"/>
      <c r="F198" s="12"/>
      <c r="G198" s="128">
        <f>SUM(G199:G213)</f>
        <v>1</v>
      </c>
      <c r="H198" s="122"/>
      <c r="I198" s="117"/>
      <c r="J198" s="313"/>
      <c r="K198" s="313"/>
      <c r="L198" s="313"/>
      <c r="M198" s="313"/>
      <c r="N198" s="112"/>
      <c r="O198" s="122"/>
      <c r="P198" s="122"/>
    </row>
    <row r="199" spans="2:16" s="10" customFormat="1" outlineLevel="2" x14ac:dyDescent="0.25">
      <c r="B199" s="11"/>
      <c r="C199" s="100">
        <v>1</v>
      </c>
      <c r="D199" s="100" t="s">
        <v>94</v>
      </c>
      <c r="E199" s="100"/>
      <c r="F199" s="12"/>
      <c r="G199" s="320">
        <v>0.25</v>
      </c>
      <c r="H199" s="127">
        <v>1</v>
      </c>
      <c r="I199" s="117"/>
      <c r="J199" s="305" t="s">
        <v>362</v>
      </c>
      <c r="K199" s="305" t="s">
        <v>363</v>
      </c>
      <c r="L199" s="305" t="s">
        <v>364</v>
      </c>
      <c r="M199" s="305"/>
      <c r="N199" s="112"/>
      <c r="O199" s="122"/>
      <c r="P199" s="122"/>
    </row>
    <row r="200" spans="2:16" s="10" customFormat="1" outlineLevel="2" x14ac:dyDescent="0.25">
      <c r="B200" s="11"/>
      <c r="C200" s="34"/>
      <c r="D200" s="34"/>
      <c r="E200" s="267" t="s">
        <v>95</v>
      </c>
      <c r="F200" s="12"/>
      <c r="G200" s="321"/>
      <c r="H200" s="277">
        <v>0</v>
      </c>
      <c r="I200" s="117"/>
      <c r="J200" s="308" t="s">
        <v>95</v>
      </c>
      <c r="K200" s="308" t="s">
        <v>95</v>
      </c>
      <c r="L200" s="308" t="s">
        <v>95</v>
      </c>
      <c r="M200" s="308"/>
      <c r="N200" s="112"/>
      <c r="O200" s="126" t="s">
        <v>118</v>
      </c>
      <c r="P200" s="122"/>
    </row>
    <row r="201" spans="2:16" s="10" customFormat="1" outlineLevel="2" x14ac:dyDescent="0.25">
      <c r="B201" s="11"/>
      <c r="C201" s="34"/>
      <c r="D201" s="34"/>
      <c r="E201" s="268" t="s">
        <v>90</v>
      </c>
      <c r="F201" s="12"/>
      <c r="G201" s="321"/>
      <c r="H201" s="277">
        <v>0</v>
      </c>
      <c r="I201" s="117"/>
      <c r="J201" s="308" t="s">
        <v>90</v>
      </c>
      <c r="K201" s="308" t="s">
        <v>90</v>
      </c>
      <c r="L201" s="308" t="s">
        <v>90</v>
      </c>
      <c r="M201" s="308"/>
      <c r="N201" s="112"/>
      <c r="O201" s="126" t="s">
        <v>118</v>
      </c>
      <c r="P201" s="122"/>
    </row>
    <row r="202" spans="2:16" s="21" customFormat="1" ht="7.5" customHeight="1" outlineLevel="2" x14ac:dyDescent="0.25">
      <c r="B202" s="40"/>
      <c r="C202" s="41"/>
      <c r="D202" s="41"/>
      <c r="E202" s="41"/>
      <c r="F202" s="17"/>
      <c r="G202" s="322"/>
      <c r="H202" s="136"/>
      <c r="I202" s="117"/>
      <c r="J202" s="314"/>
      <c r="K202" s="314"/>
      <c r="L202" s="314"/>
      <c r="M202" s="314"/>
      <c r="N202" s="117"/>
      <c r="O202" s="139"/>
      <c r="P202" s="136"/>
    </row>
    <row r="203" spans="2:16" s="10" customFormat="1" ht="28.5" outlineLevel="2" x14ac:dyDescent="0.25">
      <c r="B203" s="11"/>
      <c r="C203" s="100">
        <v>2</v>
      </c>
      <c r="D203" s="100" t="s">
        <v>96</v>
      </c>
      <c r="E203" s="100"/>
      <c r="F203" s="12"/>
      <c r="G203" s="320">
        <v>0.25</v>
      </c>
      <c r="H203" s="127">
        <f>H204</f>
        <v>1</v>
      </c>
      <c r="I203" s="117"/>
      <c r="J203" s="305" t="s">
        <v>365</v>
      </c>
      <c r="K203" s="305" t="s">
        <v>366</v>
      </c>
      <c r="L203" s="305" t="s">
        <v>367</v>
      </c>
      <c r="M203" s="305"/>
      <c r="N203" s="112"/>
      <c r="O203" s="122"/>
      <c r="P203" s="122"/>
    </row>
    <row r="204" spans="2:16" s="10" customFormat="1" ht="28.5" outlineLevel="2" x14ac:dyDescent="0.25">
      <c r="B204" s="11"/>
      <c r="C204" s="34"/>
      <c r="D204" s="34"/>
      <c r="E204" s="270" t="s">
        <v>97</v>
      </c>
      <c r="F204" s="12"/>
      <c r="G204" s="321"/>
      <c r="H204" s="320">
        <v>1</v>
      </c>
      <c r="I204" s="117"/>
      <c r="J204" s="308" t="s">
        <v>365</v>
      </c>
      <c r="K204" s="308" t="s">
        <v>366</v>
      </c>
      <c r="L204" s="308" t="s">
        <v>367</v>
      </c>
      <c r="M204" s="308"/>
      <c r="N204" s="112"/>
      <c r="O204" s="122"/>
      <c r="P204" s="126" t="s">
        <v>118</v>
      </c>
    </row>
    <row r="205" spans="2:16" s="21" customFormat="1" ht="7.5" customHeight="1" outlineLevel="2" x14ac:dyDescent="0.25">
      <c r="B205" s="40"/>
      <c r="C205" s="41"/>
      <c r="D205" s="41"/>
      <c r="E205" s="41"/>
      <c r="F205" s="17"/>
      <c r="G205" s="322"/>
      <c r="H205" s="136"/>
      <c r="I205" s="117"/>
      <c r="J205" s="314"/>
      <c r="K205" s="314"/>
      <c r="L205" s="314"/>
      <c r="M205" s="314"/>
      <c r="N205" s="117"/>
      <c r="O205" s="139"/>
      <c r="P205" s="136"/>
    </row>
    <row r="206" spans="2:16" s="10" customFormat="1" ht="18.75" outlineLevel="2" x14ac:dyDescent="0.25">
      <c r="B206" s="11"/>
      <c r="C206" s="100">
        <v>3</v>
      </c>
      <c r="D206" s="100" t="s">
        <v>113</v>
      </c>
      <c r="E206" s="100"/>
      <c r="F206" s="12"/>
      <c r="G206" s="320">
        <v>0.25</v>
      </c>
      <c r="H206" s="127">
        <v>1</v>
      </c>
      <c r="I206" s="117"/>
      <c r="J206" s="305" t="s">
        <v>368</v>
      </c>
      <c r="K206" s="305" t="s">
        <v>369</v>
      </c>
      <c r="L206" s="305" t="s">
        <v>370</v>
      </c>
      <c r="M206" s="305"/>
      <c r="N206" s="112"/>
      <c r="O206" s="122"/>
      <c r="P206" s="122"/>
    </row>
    <row r="207" spans="2:16" s="10" customFormat="1" outlineLevel="2" x14ac:dyDescent="0.25">
      <c r="B207" s="11"/>
      <c r="C207" s="34"/>
      <c r="D207" s="34"/>
      <c r="E207" s="267" t="s">
        <v>529</v>
      </c>
      <c r="F207" s="12"/>
      <c r="G207" s="321"/>
      <c r="H207" s="285">
        <v>0</v>
      </c>
      <c r="I207" s="117"/>
      <c r="J207" s="308" t="s">
        <v>523</v>
      </c>
      <c r="K207" s="308" t="s">
        <v>524</v>
      </c>
      <c r="L207" s="308" t="s">
        <v>525</v>
      </c>
      <c r="M207" s="308"/>
      <c r="N207" s="112"/>
      <c r="O207" s="126" t="s">
        <v>118</v>
      </c>
      <c r="P207" s="122"/>
    </row>
    <row r="208" spans="2:16" s="110" customFormat="1" ht="18.75" outlineLevel="2" x14ac:dyDescent="0.25">
      <c r="B208" s="111"/>
      <c r="C208" s="131"/>
      <c r="D208" s="131"/>
      <c r="E208" s="268" t="s">
        <v>462</v>
      </c>
      <c r="F208" s="112"/>
      <c r="G208" s="321"/>
      <c r="H208" s="285">
        <v>0</v>
      </c>
      <c r="I208" s="117"/>
      <c r="J208" s="308" t="s">
        <v>464</v>
      </c>
      <c r="K208" s="308" t="s">
        <v>465</v>
      </c>
      <c r="L208" s="308" t="s">
        <v>466</v>
      </c>
      <c r="M208" s="308"/>
      <c r="N208" s="112"/>
      <c r="O208" s="126" t="s">
        <v>118</v>
      </c>
      <c r="P208" s="122"/>
    </row>
    <row r="209" spans="2:16" s="21" customFormat="1" ht="7.5" customHeight="1" outlineLevel="2" x14ac:dyDescent="0.25">
      <c r="B209" s="40"/>
      <c r="C209" s="41"/>
      <c r="D209" s="41"/>
      <c r="E209" s="41"/>
      <c r="F209" s="17"/>
      <c r="G209" s="322"/>
      <c r="H209" s="136"/>
      <c r="I209" s="117"/>
      <c r="J209" s="314"/>
      <c r="K209" s="314"/>
      <c r="L209" s="314"/>
      <c r="M209" s="314"/>
      <c r="N209" s="117"/>
      <c r="O209" s="139"/>
      <c r="P209" s="136"/>
    </row>
    <row r="210" spans="2:16" s="10" customFormat="1" ht="31.5" customHeight="1" outlineLevel="2" x14ac:dyDescent="0.25">
      <c r="B210" s="11"/>
      <c r="C210" s="100">
        <v>4</v>
      </c>
      <c r="D210" s="359" t="s">
        <v>98</v>
      </c>
      <c r="E210" s="359"/>
      <c r="F210" s="12"/>
      <c r="G210" s="320">
        <v>0.25</v>
      </c>
      <c r="H210" s="127">
        <f>SUM(H211:H213)</f>
        <v>1</v>
      </c>
      <c r="I210" s="117"/>
      <c r="J210" s="305" t="s">
        <v>371</v>
      </c>
      <c r="K210" s="305" t="s">
        <v>372</v>
      </c>
      <c r="L210" s="305" t="s">
        <v>373</v>
      </c>
      <c r="M210" s="305"/>
      <c r="N210" s="112"/>
      <c r="O210" s="122"/>
      <c r="P210" s="122"/>
    </row>
    <row r="211" spans="2:16" s="10" customFormat="1" ht="30" customHeight="1" outlineLevel="2" x14ac:dyDescent="0.25">
      <c r="B211" s="11"/>
      <c r="C211" s="34"/>
      <c r="D211" s="34"/>
      <c r="E211" s="267" t="s">
        <v>100</v>
      </c>
      <c r="F211" s="12"/>
      <c r="G211" s="122"/>
      <c r="H211" s="320">
        <f>1/3</f>
        <v>0.33333333333333331</v>
      </c>
      <c r="I211" s="117"/>
      <c r="J211" s="308" t="s">
        <v>374</v>
      </c>
      <c r="K211" s="308" t="s">
        <v>375</v>
      </c>
      <c r="L211" s="308" t="s">
        <v>376</v>
      </c>
      <c r="M211" s="308"/>
      <c r="N211" s="112"/>
      <c r="O211" s="122"/>
      <c r="P211" s="126" t="s">
        <v>118</v>
      </c>
    </row>
    <row r="212" spans="2:16" s="10" customFormat="1" outlineLevel="2" x14ac:dyDescent="0.25">
      <c r="B212" s="11"/>
      <c r="C212" s="34"/>
      <c r="D212" s="34"/>
      <c r="E212" s="268" t="s">
        <v>99</v>
      </c>
      <c r="F212" s="12"/>
      <c r="G212" s="122"/>
      <c r="H212" s="320">
        <f>1/3</f>
        <v>0.33333333333333331</v>
      </c>
      <c r="I212" s="117"/>
      <c r="J212" s="308" t="s">
        <v>531</v>
      </c>
      <c r="K212" s="308" t="s">
        <v>532</v>
      </c>
      <c r="L212" s="308" t="s">
        <v>533</v>
      </c>
      <c r="M212" s="308"/>
      <c r="N212" s="112"/>
      <c r="O212" s="126" t="s">
        <v>118</v>
      </c>
      <c r="P212" s="122"/>
    </row>
    <row r="213" spans="2:16" s="110" customFormat="1" outlineLevel="2" x14ac:dyDescent="0.25">
      <c r="B213" s="111"/>
      <c r="C213" s="131"/>
      <c r="D213" s="131"/>
      <c r="E213" s="75" t="s">
        <v>494</v>
      </c>
      <c r="F213" s="112"/>
      <c r="G213" s="122"/>
      <c r="H213" s="320">
        <f>1/3</f>
        <v>0.33333333333333331</v>
      </c>
      <c r="I213" s="117"/>
      <c r="J213" s="308" t="s">
        <v>475</v>
      </c>
      <c r="K213" s="308" t="s">
        <v>472</v>
      </c>
      <c r="L213" s="308" t="s">
        <v>473</v>
      </c>
      <c r="M213" s="308"/>
      <c r="N213" s="112"/>
      <c r="O213" s="126" t="s">
        <v>118</v>
      </c>
      <c r="P213" s="122"/>
    </row>
    <row r="214" spans="2:16" s="10" customFormat="1" x14ac:dyDescent="0.25">
      <c r="B214" s="11"/>
      <c r="C214" s="34"/>
      <c r="D214" s="34"/>
      <c r="E214" s="75"/>
      <c r="F214" s="12"/>
      <c r="G214" s="22"/>
      <c r="H214" s="22"/>
      <c r="I214" s="17"/>
      <c r="J214" s="44"/>
      <c r="K214" s="44"/>
      <c r="L214" s="44"/>
      <c r="M214" s="44"/>
      <c r="N214" s="12"/>
      <c r="O214" s="22"/>
      <c r="P214" s="22"/>
    </row>
  </sheetData>
  <sheetProtection sheet="1" formatColumns="0" formatRows="0" selectLockedCells="1"/>
  <dataConsolidate/>
  <mergeCells count="6">
    <mergeCell ref="D210:E210"/>
    <mergeCell ref="O7:P7"/>
    <mergeCell ref="G7:H7"/>
    <mergeCell ref="J7:M7"/>
    <mergeCell ref="G4:H4"/>
    <mergeCell ref="G5:H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4BA1-508A-4BB4-AC1A-694748562DEC}">
  <dimension ref="A1:AW573"/>
  <sheetViews>
    <sheetView showGridLines="0" zoomScale="55" zoomScaleNormal="55" zoomScaleSheetLayoutView="90" zoomScalePageLayoutView="70" workbookViewId="0">
      <pane xSplit="8" ySplit="5" topLeftCell="I6" activePane="bottomRight" state="frozen"/>
      <selection activeCell="M41" sqref="M41"/>
      <selection pane="topRight" activeCell="M41" sqref="M41"/>
      <selection pane="bottomLeft" activeCell="M41" sqref="M41"/>
      <selection pane="bottomRight" activeCell="I244" sqref="I244:AL244"/>
    </sheetView>
  </sheetViews>
  <sheetFormatPr baseColWidth="10" defaultColWidth="11.42578125" defaultRowHeight="15" outlineLevelRow="1" x14ac:dyDescent="0.25"/>
  <cols>
    <col min="1" max="1" width="5.42578125" style="2" customWidth="1"/>
    <col min="2" max="2" width="3.85546875" style="1" customWidth="1"/>
    <col min="3" max="3" width="2.42578125" style="34" customWidth="1"/>
    <col min="4" max="4" width="2.85546875" style="34" customWidth="1"/>
    <col min="5" max="5" width="48.140625" style="34" bestFit="1" customWidth="1"/>
    <col min="6" max="6" width="2.42578125" style="3" customWidth="1"/>
    <col min="7" max="7" width="13.140625" style="22" bestFit="1" customWidth="1"/>
    <col min="8" max="8" width="2.42578125" style="3" customWidth="1"/>
    <col min="9" max="38" width="13.140625" style="30" customWidth="1"/>
    <col min="39" max="39" width="12.28515625" style="3" customWidth="1"/>
    <col min="40" max="41" width="12.28515625" style="2" customWidth="1"/>
    <col min="42" max="16384" width="11.42578125" style="2"/>
  </cols>
  <sheetData>
    <row r="1" spans="1:41" x14ac:dyDescent="0.25">
      <c r="I1" s="45"/>
      <c r="J1" s="45"/>
      <c r="K1" s="45"/>
    </row>
    <row r="2" spans="1:41" s="8" customFormat="1" ht="33" customHeight="1" x14ac:dyDescent="0.25">
      <c r="A2" s="9" t="s">
        <v>107</v>
      </c>
      <c r="B2" s="4" t="s">
        <v>221</v>
      </c>
      <c r="C2" s="5"/>
      <c r="D2" s="5"/>
      <c r="E2" s="5"/>
      <c r="F2" s="6"/>
      <c r="G2" s="7"/>
      <c r="H2" s="6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6"/>
    </row>
    <row r="3" spans="1:41" s="10" customFormat="1" x14ac:dyDescent="0.25">
      <c r="B3" s="11"/>
      <c r="C3" s="34"/>
      <c r="D3" s="34"/>
      <c r="E3" s="34"/>
      <c r="F3" s="12"/>
      <c r="G3" s="22"/>
      <c r="H3" s="12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12"/>
    </row>
    <row r="4" spans="1:41" s="10" customFormat="1" x14ac:dyDescent="0.25">
      <c r="B4" s="11"/>
      <c r="C4" s="34"/>
      <c r="D4" s="34"/>
      <c r="E4" s="34"/>
      <c r="F4" s="12"/>
      <c r="G4" s="372" t="s">
        <v>206</v>
      </c>
      <c r="H4" s="12"/>
      <c r="I4" s="369" t="s">
        <v>191</v>
      </c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1"/>
      <c r="AM4" s="374" t="s">
        <v>209</v>
      </c>
      <c r="AN4" s="375"/>
      <c r="AO4" s="376"/>
    </row>
    <row r="5" spans="1:41" s="10" customFormat="1" x14ac:dyDescent="0.2">
      <c r="B5" s="11"/>
      <c r="C5" s="34"/>
      <c r="D5" s="34"/>
      <c r="E5" s="34"/>
      <c r="F5" s="13"/>
      <c r="G5" s="373"/>
      <c r="H5" s="14"/>
      <c r="I5" s="23">
        <f>'1 | Grundeinstellungen'!J5</f>
        <v>1001</v>
      </c>
      <c r="J5" s="23">
        <f>I5+1</f>
        <v>1002</v>
      </c>
      <c r="K5" s="23">
        <f t="shared" ref="K5:AL5" si="0">J5+1</f>
        <v>1003</v>
      </c>
      <c r="L5" s="23">
        <f t="shared" si="0"/>
        <v>1004</v>
      </c>
      <c r="M5" s="23">
        <f t="shared" si="0"/>
        <v>1005</v>
      </c>
      <c r="N5" s="23">
        <f t="shared" si="0"/>
        <v>1006</v>
      </c>
      <c r="O5" s="23">
        <f t="shared" si="0"/>
        <v>1007</v>
      </c>
      <c r="P5" s="23">
        <f t="shared" si="0"/>
        <v>1008</v>
      </c>
      <c r="Q5" s="23">
        <f t="shared" si="0"/>
        <v>1009</v>
      </c>
      <c r="R5" s="23">
        <f t="shared" si="0"/>
        <v>1010</v>
      </c>
      <c r="S5" s="23">
        <f t="shared" si="0"/>
        <v>1011</v>
      </c>
      <c r="T5" s="23">
        <f t="shared" si="0"/>
        <v>1012</v>
      </c>
      <c r="U5" s="23">
        <f t="shared" si="0"/>
        <v>1013</v>
      </c>
      <c r="V5" s="23">
        <f t="shared" si="0"/>
        <v>1014</v>
      </c>
      <c r="W5" s="23">
        <f t="shared" si="0"/>
        <v>1015</v>
      </c>
      <c r="X5" s="23">
        <f t="shared" si="0"/>
        <v>1016</v>
      </c>
      <c r="Y5" s="23">
        <f t="shared" si="0"/>
        <v>1017</v>
      </c>
      <c r="Z5" s="23">
        <f t="shared" si="0"/>
        <v>1018</v>
      </c>
      <c r="AA5" s="23">
        <f t="shared" si="0"/>
        <v>1019</v>
      </c>
      <c r="AB5" s="23">
        <f t="shared" si="0"/>
        <v>1020</v>
      </c>
      <c r="AC5" s="23">
        <f t="shared" si="0"/>
        <v>1021</v>
      </c>
      <c r="AD5" s="23">
        <f t="shared" si="0"/>
        <v>1022</v>
      </c>
      <c r="AE5" s="23">
        <f t="shared" si="0"/>
        <v>1023</v>
      </c>
      <c r="AF5" s="23">
        <f t="shared" si="0"/>
        <v>1024</v>
      </c>
      <c r="AG5" s="23">
        <f t="shared" si="0"/>
        <v>1025</v>
      </c>
      <c r="AH5" s="23">
        <f t="shared" si="0"/>
        <v>1026</v>
      </c>
      <c r="AI5" s="23">
        <f t="shared" si="0"/>
        <v>1027</v>
      </c>
      <c r="AJ5" s="23">
        <f t="shared" si="0"/>
        <v>1028</v>
      </c>
      <c r="AK5" s="23">
        <f t="shared" si="0"/>
        <v>1029</v>
      </c>
      <c r="AL5" s="23">
        <f t="shared" si="0"/>
        <v>1030</v>
      </c>
      <c r="AM5" s="80" t="s">
        <v>210</v>
      </c>
      <c r="AN5" s="80" t="s">
        <v>211</v>
      </c>
      <c r="AO5" s="80" t="s">
        <v>212</v>
      </c>
    </row>
    <row r="6" spans="1:41" s="10" customFormat="1" x14ac:dyDescent="0.25">
      <c r="B6" s="15" t="s">
        <v>108</v>
      </c>
      <c r="C6" s="34"/>
      <c r="D6" s="34"/>
      <c r="E6" s="34"/>
      <c r="F6" s="13"/>
      <c r="G6" s="24"/>
      <c r="H6" s="13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13"/>
    </row>
    <row r="7" spans="1:41" s="10" customFormat="1" ht="7.5" customHeight="1" x14ac:dyDescent="0.25">
      <c r="B7" s="15"/>
      <c r="C7" s="34"/>
      <c r="D7" s="34"/>
      <c r="E7" s="34"/>
      <c r="F7" s="14"/>
      <c r="G7" s="25"/>
      <c r="H7" s="14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14"/>
    </row>
    <row r="8" spans="1:41" s="102" customFormat="1" x14ac:dyDescent="0.25">
      <c r="B8" s="188" t="s">
        <v>101</v>
      </c>
      <c r="C8" s="189"/>
      <c r="D8" s="189"/>
      <c r="E8" s="189"/>
      <c r="F8" s="190"/>
      <c r="H8" s="190"/>
      <c r="I8" s="190"/>
      <c r="J8" s="190"/>
      <c r="O8" s="190"/>
      <c r="P8" s="190"/>
      <c r="Q8" s="190"/>
    </row>
    <row r="9" spans="1:41" s="102" customFormat="1" x14ac:dyDescent="0.25">
      <c r="B9" s="101">
        <v>1</v>
      </c>
      <c r="C9" s="191" t="s">
        <v>0</v>
      </c>
      <c r="D9" s="192"/>
      <c r="E9" s="192"/>
      <c r="F9" s="193"/>
      <c r="G9" s="190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</row>
    <row r="10" spans="1:41" s="102" customFormat="1" outlineLevel="1" x14ac:dyDescent="0.25">
      <c r="B10" s="101"/>
      <c r="C10" s="102">
        <v>3</v>
      </c>
      <c r="D10" s="102" t="s">
        <v>4</v>
      </c>
      <c r="E10" s="101"/>
      <c r="F10" s="193"/>
      <c r="G10" s="190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</row>
    <row r="11" spans="1:41" s="102" customFormat="1" outlineLevel="1" x14ac:dyDescent="0.25">
      <c r="B11" s="101"/>
      <c r="D11" s="69"/>
      <c r="E11" s="69" t="s">
        <v>5</v>
      </c>
      <c r="F11" s="194"/>
      <c r="G11" s="195" t="s">
        <v>387</v>
      </c>
      <c r="H11" s="190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196">
        <f>MIN(I11:AL11)</f>
        <v>0</v>
      </c>
      <c r="AN11" s="196" t="e">
        <f>AVERAGE(I11:AL11)</f>
        <v>#DIV/0!</v>
      </c>
      <c r="AO11" s="196">
        <f>MAX(I11:AL11)</f>
        <v>0</v>
      </c>
    </row>
    <row r="12" spans="1:41" s="102" customFormat="1" outlineLevel="1" x14ac:dyDescent="0.25">
      <c r="B12" s="101"/>
      <c r="E12" s="197" t="s">
        <v>207</v>
      </c>
      <c r="F12" s="190"/>
      <c r="G12" s="198" t="s">
        <v>208</v>
      </c>
      <c r="H12" s="190"/>
      <c r="I12" s="79" t="str">
        <f t="shared" ref="I12:AL12" si="1">IF(I11="","wird berechnet",I11/$AN$11)</f>
        <v>wird berechnet</v>
      </c>
      <c r="J12" s="79" t="str">
        <f t="shared" si="1"/>
        <v>wird berechnet</v>
      </c>
      <c r="K12" s="79" t="str">
        <f t="shared" si="1"/>
        <v>wird berechnet</v>
      </c>
      <c r="L12" s="79" t="str">
        <f t="shared" si="1"/>
        <v>wird berechnet</v>
      </c>
      <c r="M12" s="79" t="str">
        <f t="shared" si="1"/>
        <v>wird berechnet</v>
      </c>
      <c r="N12" s="79" t="str">
        <f t="shared" si="1"/>
        <v>wird berechnet</v>
      </c>
      <c r="O12" s="79" t="str">
        <f t="shared" si="1"/>
        <v>wird berechnet</v>
      </c>
      <c r="P12" s="79" t="str">
        <f t="shared" si="1"/>
        <v>wird berechnet</v>
      </c>
      <c r="Q12" s="79" t="str">
        <f t="shared" si="1"/>
        <v>wird berechnet</v>
      </c>
      <c r="R12" s="79" t="str">
        <f t="shared" si="1"/>
        <v>wird berechnet</v>
      </c>
      <c r="S12" s="79" t="str">
        <f t="shared" si="1"/>
        <v>wird berechnet</v>
      </c>
      <c r="T12" s="79" t="str">
        <f t="shared" si="1"/>
        <v>wird berechnet</v>
      </c>
      <c r="U12" s="79" t="str">
        <f t="shared" si="1"/>
        <v>wird berechnet</v>
      </c>
      <c r="V12" s="79" t="str">
        <f t="shared" si="1"/>
        <v>wird berechnet</v>
      </c>
      <c r="W12" s="79" t="str">
        <f t="shared" si="1"/>
        <v>wird berechnet</v>
      </c>
      <c r="X12" s="79" t="str">
        <f t="shared" si="1"/>
        <v>wird berechnet</v>
      </c>
      <c r="Y12" s="79" t="str">
        <f t="shared" si="1"/>
        <v>wird berechnet</v>
      </c>
      <c r="Z12" s="79" t="str">
        <f t="shared" si="1"/>
        <v>wird berechnet</v>
      </c>
      <c r="AA12" s="79" t="str">
        <f t="shared" si="1"/>
        <v>wird berechnet</v>
      </c>
      <c r="AB12" s="79" t="str">
        <f t="shared" si="1"/>
        <v>wird berechnet</v>
      </c>
      <c r="AC12" s="79" t="str">
        <f t="shared" si="1"/>
        <v>wird berechnet</v>
      </c>
      <c r="AD12" s="79" t="str">
        <f t="shared" si="1"/>
        <v>wird berechnet</v>
      </c>
      <c r="AE12" s="79" t="str">
        <f t="shared" si="1"/>
        <v>wird berechnet</v>
      </c>
      <c r="AF12" s="79" t="str">
        <f t="shared" si="1"/>
        <v>wird berechnet</v>
      </c>
      <c r="AG12" s="79" t="str">
        <f t="shared" si="1"/>
        <v>wird berechnet</v>
      </c>
      <c r="AH12" s="79" t="str">
        <f t="shared" si="1"/>
        <v>wird berechnet</v>
      </c>
      <c r="AI12" s="79" t="str">
        <f t="shared" si="1"/>
        <v>wird berechnet</v>
      </c>
      <c r="AJ12" s="79" t="str">
        <f t="shared" si="1"/>
        <v>wird berechnet</v>
      </c>
      <c r="AK12" s="79" t="str">
        <f t="shared" si="1"/>
        <v>wird berechnet</v>
      </c>
      <c r="AL12" s="79" t="str">
        <f t="shared" si="1"/>
        <v>wird berechnet</v>
      </c>
      <c r="AM12" s="218">
        <f>MIN(I12:AL12)</f>
        <v>0</v>
      </c>
      <c r="AN12" s="218" t="e">
        <f>AVERAGE(I12:AL12)</f>
        <v>#DIV/0!</v>
      </c>
      <c r="AO12" s="218">
        <f>MAX(I12:AL12)</f>
        <v>0</v>
      </c>
    </row>
    <row r="13" spans="1:41" s="102" customFormat="1" outlineLevel="1" x14ac:dyDescent="0.25">
      <c r="B13" s="101"/>
      <c r="E13" s="222" t="s">
        <v>117</v>
      </c>
      <c r="F13" s="200"/>
      <c r="G13" s="201" t="s">
        <v>388</v>
      </c>
      <c r="H13" s="190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</row>
    <row r="14" spans="1:41" s="102" customFormat="1" ht="6.95" customHeight="1" outlineLevel="1" x14ac:dyDescent="0.25">
      <c r="B14" s="101"/>
      <c r="E14" s="202"/>
      <c r="F14" s="203"/>
      <c r="G14" s="204"/>
      <c r="H14" s="190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</row>
    <row r="15" spans="1:41" s="102" customFormat="1" outlineLevel="1" x14ac:dyDescent="0.25">
      <c r="B15" s="101"/>
      <c r="E15" s="102" t="s">
        <v>7</v>
      </c>
      <c r="F15" s="194"/>
      <c r="G15" s="190" t="s">
        <v>216</v>
      </c>
      <c r="H15" s="190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196">
        <f>MIN(I15:AL15)</f>
        <v>0</v>
      </c>
      <c r="AN15" s="215" t="e">
        <f>AVERAGE(I15:AL15)</f>
        <v>#DIV/0!</v>
      </c>
      <c r="AO15" s="196">
        <f>MAX(I15:AL15)</f>
        <v>0</v>
      </c>
    </row>
    <row r="16" spans="1:41" s="102" customFormat="1" outlineLevel="1" x14ac:dyDescent="0.25">
      <c r="B16" s="101"/>
      <c r="E16" s="197" t="s">
        <v>207</v>
      </c>
      <c r="F16" s="190"/>
      <c r="G16" s="198" t="s">
        <v>208</v>
      </c>
      <c r="H16" s="190"/>
      <c r="I16" s="79" t="str">
        <f t="shared" ref="I16:AL16" si="2">IF(I15="","wird berechnet",I15/$AN$15)</f>
        <v>wird berechnet</v>
      </c>
      <c r="J16" s="79" t="str">
        <f t="shared" si="2"/>
        <v>wird berechnet</v>
      </c>
      <c r="K16" s="79" t="str">
        <f t="shared" si="2"/>
        <v>wird berechnet</v>
      </c>
      <c r="L16" s="79" t="str">
        <f t="shared" si="2"/>
        <v>wird berechnet</v>
      </c>
      <c r="M16" s="79" t="str">
        <f t="shared" si="2"/>
        <v>wird berechnet</v>
      </c>
      <c r="N16" s="79" t="str">
        <f t="shared" si="2"/>
        <v>wird berechnet</v>
      </c>
      <c r="O16" s="79" t="str">
        <f t="shared" si="2"/>
        <v>wird berechnet</v>
      </c>
      <c r="P16" s="79" t="str">
        <f t="shared" si="2"/>
        <v>wird berechnet</v>
      </c>
      <c r="Q16" s="79" t="str">
        <f t="shared" si="2"/>
        <v>wird berechnet</v>
      </c>
      <c r="R16" s="79" t="str">
        <f t="shared" si="2"/>
        <v>wird berechnet</v>
      </c>
      <c r="S16" s="79" t="str">
        <f t="shared" si="2"/>
        <v>wird berechnet</v>
      </c>
      <c r="T16" s="79" t="str">
        <f t="shared" si="2"/>
        <v>wird berechnet</v>
      </c>
      <c r="U16" s="79" t="str">
        <f t="shared" si="2"/>
        <v>wird berechnet</v>
      </c>
      <c r="V16" s="79" t="str">
        <f t="shared" si="2"/>
        <v>wird berechnet</v>
      </c>
      <c r="W16" s="79" t="str">
        <f t="shared" si="2"/>
        <v>wird berechnet</v>
      </c>
      <c r="X16" s="79" t="str">
        <f t="shared" si="2"/>
        <v>wird berechnet</v>
      </c>
      <c r="Y16" s="79" t="str">
        <f t="shared" si="2"/>
        <v>wird berechnet</v>
      </c>
      <c r="Z16" s="79" t="str">
        <f t="shared" si="2"/>
        <v>wird berechnet</v>
      </c>
      <c r="AA16" s="79" t="str">
        <f t="shared" si="2"/>
        <v>wird berechnet</v>
      </c>
      <c r="AB16" s="79" t="str">
        <f t="shared" si="2"/>
        <v>wird berechnet</v>
      </c>
      <c r="AC16" s="79" t="str">
        <f t="shared" si="2"/>
        <v>wird berechnet</v>
      </c>
      <c r="AD16" s="79" t="str">
        <f t="shared" si="2"/>
        <v>wird berechnet</v>
      </c>
      <c r="AE16" s="79" t="str">
        <f t="shared" si="2"/>
        <v>wird berechnet</v>
      </c>
      <c r="AF16" s="79" t="str">
        <f t="shared" si="2"/>
        <v>wird berechnet</v>
      </c>
      <c r="AG16" s="79" t="str">
        <f t="shared" si="2"/>
        <v>wird berechnet</v>
      </c>
      <c r="AH16" s="79" t="str">
        <f t="shared" si="2"/>
        <v>wird berechnet</v>
      </c>
      <c r="AI16" s="79" t="str">
        <f t="shared" si="2"/>
        <v>wird berechnet</v>
      </c>
      <c r="AJ16" s="79" t="str">
        <f t="shared" si="2"/>
        <v>wird berechnet</v>
      </c>
      <c r="AK16" s="79" t="str">
        <f t="shared" si="2"/>
        <v>wird berechnet</v>
      </c>
      <c r="AL16" s="79" t="str">
        <f t="shared" si="2"/>
        <v>wird berechnet</v>
      </c>
      <c r="AM16" s="218">
        <f>MIN(I16:AL16)</f>
        <v>0</v>
      </c>
      <c r="AN16" s="218" t="e">
        <f>AVERAGE(I16:AL16)</f>
        <v>#DIV/0!</v>
      </c>
      <c r="AO16" s="218">
        <f>MAX(I16:AL16)</f>
        <v>0</v>
      </c>
    </row>
    <row r="17" spans="1:49" s="102" customFormat="1" outlineLevel="1" x14ac:dyDescent="0.25">
      <c r="B17" s="101"/>
      <c r="E17" s="222" t="s">
        <v>117</v>
      </c>
      <c r="F17" s="200"/>
      <c r="G17" s="201" t="s">
        <v>388</v>
      </c>
      <c r="H17" s="190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</row>
    <row r="18" spans="1:49" s="102" customFormat="1" ht="6.95" customHeight="1" outlineLevel="1" x14ac:dyDescent="0.25">
      <c r="B18" s="101"/>
      <c r="E18" s="202"/>
      <c r="F18" s="203"/>
      <c r="G18" s="204"/>
      <c r="H18" s="190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</row>
    <row r="19" spans="1:49" s="102" customFormat="1" outlineLevel="1" x14ac:dyDescent="0.25">
      <c r="B19" s="101"/>
      <c r="C19" s="102">
        <v>4</v>
      </c>
      <c r="D19" s="102" t="s">
        <v>21</v>
      </c>
      <c r="F19" s="190"/>
      <c r="G19" s="190"/>
      <c r="H19" s="190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</row>
    <row r="20" spans="1:49" s="102" customFormat="1" outlineLevel="1" x14ac:dyDescent="0.25">
      <c r="B20" s="101"/>
      <c r="D20" s="69"/>
      <c r="E20" s="69" t="s">
        <v>217</v>
      </c>
      <c r="F20" s="194"/>
      <c r="G20" s="206" t="s">
        <v>216</v>
      </c>
      <c r="H20" s="190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196">
        <f>MIN(I20:AL20)</f>
        <v>0</v>
      </c>
      <c r="AN20" s="215" t="e">
        <f>AVERAGE(I20:AL20)</f>
        <v>#DIV/0!</v>
      </c>
      <c r="AO20" s="196">
        <f>MAX(I20:AL20)</f>
        <v>0</v>
      </c>
    </row>
    <row r="21" spans="1:49" s="102" customFormat="1" ht="27.95" customHeight="1" outlineLevel="1" x14ac:dyDescent="0.25">
      <c r="B21" s="101"/>
      <c r="E21" s="197" t="s">
        <v>207</v>
      </c>
      <c r="F21" s="190"/>
      <c r="G21" s="198" t="s">
        <v>208</v>
      </c>
      <c r="H21" s="190"/>
      <c r="I21" s="79" t="str">
        <f t="shared" ref="I21:AL21" si="3">IF(I20="","wird berechnet",I20/$AN$20)</f>
        <v>wird berechnet</v>
      </c>
      <c r="J21" s="79" t="str">
        <f t="shared" si="3"/>
        <v>wird berechnet</v>
      </c>
      <c r="K21" s="79" t="str">
        <f t="shared" si="3"/>
        <v>wird berechnet</v>
      </c>
      <c r="L21" s="79" t="str">
        <f t="shared" si="3"/>
        <v>wird berechnet</v>
      </c>
      <c r="M21" s="79" t="str">
        <f t="shared" si="3"/>
        <v>wird berechnet</v>
      </c>
      <c r="N21" s="79" t="str">
        <f t="shared" si="3"/>
        <v>wird berechnet</v>
      </c>
      <c r="O21" s="79" t="str">
        <f t="shared" si="3"/>
        <v>wird berechnet</v>
      </c>
      <c r="P21" s="79" t="str">
        <f t="shared" si="3"/>
        <v>wird berechnet</v>
      </c>
      <c r="Q21" s="79" t="str">
        <f t="shared" si="3"/>
        <v>wird berechnet</v>
      </c>
      <c r="R21" s="79" t="str">
        <f t="shared" si="3"/>
        <v>wird berechnet</v>
      </c>
      <c r="S21" s="79" t="str">
        <f t="shared" si="3"/>
        <v>wird berechnet</v>
      </c>
      <c r="T21" s="79" t="str">
        <f t="shared" si="3"/>
        <v>wird berechnet</v>
      </c>
      <c r="U21" s="79" t="str">
        <f t="shared" si="3"/>
        <v>wird berechnet</v>
      </c>
      <c r="V21" s="79" t="str">
        <f t="shared" si="3"/>
        <v>wird berechnet</v>
      </c>
      <c r="W21" s="79" t="str">
        <f t="shared" si="3"/>
        <v>wird berechnet</v>
      </c>
      <c r="X21" s="79" t="str">
        <f t="shared" si="3"/>
        <v>wird berechnet</v>
      </c>
      <c r="Y21" s="79" t="str">
        <f t="shared" si="3"/>
        <v>wird berechnet</v>
      </c>
      <c r="Z21" s="79" t="str">
        <f t="shared" si="3"/>
        <v>wird berechnet</v>
      </c>
      <c r="AA21" s="79" t="str">
        <f t="shared" si="3"/>
        <v>wird berechnet</v>
      </c>
      <c r="AB21" s="79" t="str">
        <f t="shared" si="3"/>
        <v>wird berechnet</v>
      </c>
      <c r="AC21" s="79" t="str">
        <f t="shared" si="3"/>
        <v>wird berechnet</v>
      </c>
      <c r="AD21" s="79" t="str">
        <f t="shared" si="3"/>
        <v>wird berechnet</v>
      </c>
      <c r="AE21" s="79" t="str">
        <f t="shared" si="3"/>
        <v>wird berechnet</v>
      </c>
      <c r="AF21" s="79" t="str">
        <f t="shared" si="3"/>
        <v>wird berechnet</v>
      </c>
      <c r="AG21" s="79" t="str">
        <f t="shared" si="3"/>
        <v>wird berechnet</v>
      </c>
      <c r="AH21" s="79" t="str">
        <f t="shared" si="3"/>
        <v>wird berechnet</v>
      </c>
      <c r="AI21" s="79" t="str">
        <f t="shared" si="3"/>
        <v>wird berechnet</v>
      </c>
      <c r="AJ21" s="79" t="str">
        <f t="shared" si="3"/>
        <v>wird berechnet</v>
      </c>
      <c r="AK21" s="79" t="str">
        <f t="shared" si="3"/>
        <v>wird berechnet</v>
      </c>
      <c r="AL21" s="79" t="str">
        <f t="shared" si="3"/>
        <v>wird berechnet</v>
      </c>
      <c r="AM21" s="218">
        <f>MIN(I21:AL21)</f>
        <v>0</v>
      </c>
      <c r="AN21" s="218" t="e">
        <f>AVERAGE(I21:AL21)</f>
        <v>#DIV/0!</v>
      </c>
      <c r="AO21" s="218">
        <f>MAX(I21:AL21)</f>
        <v>0</v>
      </c>
    </row>
    <row r="22" spans="1:49" s="102" customFormat="1" outlineLevel="1" x14ac:dyDescent="0.25">
      <c r="B22" s="101"/>
      <c r="E22" s="222" t="s">
        <v>117</v>
      </c>
      <c r="F22" s="200"/>
      <c r="G22" s="201" t="s">
        <v>388</v>
      </c>
      <c r="H22" s="190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</row>
    <row r="23" spans="1:49" s="102" customFormat="1" x14ac:dyDescent="0.25">
      <c r="B23" s="101"/>
      <c r="F23" s="190"/>
      <c r="H23" s="190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</row>
    <row r="24" spans="1:49" s="102" customFormat="1" x14ac:dyDescent="0.25">
      <c r="B24" s="101">
        <v>3</v>
      </c>
      <c r="C24" s="191" t="s">
        <v>13</v>
      </c>
      <c r="D24" s="192"/>
      <c r="E24" s="192"/>
      <c r="F24" s="190"/>
      <c r="G24" s="193"/>
      <c r="H24" s="190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</row>
    <row r="25" spans="1:49" s="102" customFormat="1" outlineLevel="1" x14ac:dyDescent="0.25">
      <c r="B25" s="101"/>
      <c r="C25" s="102">
        <v>2</v>
      </c>
      <c r="D25" s="102" t="s">
        <v>15</v>
      </c>
      <c r="F25" s="190"/>
      <c r="G25" s="193"/>
      <c r="H25" s="190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</row>
    <row r="26" spans="1:49" s="190" customFormat="1" outlineLevel="1" x14ac:dyDescent="0.25">
      <c r="A26" s="102"/>
      <c r="B26" s="101"/>
      <c r="C26" s="102"/>
      <c r="D26" s="69"/>
      <c r="E26" s="69" t="s">
        <v>5</v>
      </c>
      <c r="F26" s="194"/>
      <c r="G26" s="195" t="s">
        <v>387</v>
      </c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4"/>
      <c r="AM26" s="196">
        <f>MIN(I26:AL26)</f>
        <v>0</v>
      </c>
      <c r="AN26" s="196" t="e">
        <f>AVERAGE(I26:AL26)</f>
        <v>#DIV/0!</v>
      </c>
      <c r="AO26" s="196">
        <f>MAX(I26:AL26)</f>
        <v>0</v>
      </c>
      <c r="AP26" s="102"/>
      <c r="AQ26" s="102"/>
      <c r="AR26" s="102"/>
      <c r="AS26" s="102"/>
      <c r="AT26" s="102"/>
      <c r="AU26" s="102"/>
      <c r="AV26" s="102"/>
      <c r="AW26" s="102"/>
    </row>
    <row r="27" spans="1:49" s="102" customFormat="1" ht="27.95" customHeight="1" outlineLevel="1" x14ac:dyDescent="0.25">
      <c r="B27" s="101"/>
      <c r="E27" s="197" t="s">
        <v>207</v>
      </c>
      <c r="F27" s="190"/>
      <c r="G27" s="198" t="s">
        <v>208</v>
      </c>
      <c r="H27" s="190"/>
      <c r="I27" s="79" t="str">
        <f t="shared" ref="I27:AL27" si="4">IF(I26="","wird berechnet",I26/$AN$26)</f>
        <v>wird berechnet</v>
      </c>
      <c r="J27" s="79" t="str">
        <f t="shared" si="4"/>
        <v>wird berechnet</v>
      </c>
      <c r="K27" s="79" t="str">
        <f t="shared" si="4"/>
        <v>wird berechnet</v>
      </c>
      <c r="L27" s="79" t="str">
        <f t="shared" si="4"/>
        <v>wird berechnet</v>
      </c>
      <c r="M27" s="79" t="str">
        <f t="shared" si="4"/>
        <v>wird berechnet</v>
      </c>
      <c r="N27" s="79" t="str">
        <f t="shared" si="4"/>
        <v>wird berechnet</v>
      </c>
      <c r="O27" s="79" t="str">
        <f t="shared" si="4"/>
        <v>wird berechnet</v>
      </c>
      <c r="P27" s="79" t="str">
        <f t="shared" si="4"/>
        <v>wird berechnet</v>
      </c>
      <c r="Q27" s="79" t="str">
        <f t="shared" si="4"/>
        <v>wird berechnet</v>
      </c>
      <c r="R27" s="79" t="str">
        <f t="shared" si="4"/>
        <v>wird berechnet</v>
      </c>
      <c r="S27" s="79" t="str">
        <f t="shared" si="4"/>
        <v>wird berechnet</v>
      </c>
      <c r="T27" s="79" t="str">
        <f t="shared" si="4"/>
        <v>wird berechnet</v>
      </c>
      <c r="U27" s="79" t="str">
        <f t="shared" si="4"/>
        <v>wird berechnet</v>
      </c>
      <c r="V27" s="79" t="str">
        <f t="shared" si="4"/>
        <v>wird berechnet</v>
      </c>
      <c r="W27" s="79" t="str">
        <f t="shared" si="4"/>
        <v>wird berechnet</v>
      </c>
      <c r="X27" s="79" t="str">
        <f t="shared" si="4"/>
        <v>wird berechnet</v>
      </c>
      <c r="Y27" s="79" t="str">
        <f t="shared" si="4"/>
        <v>wird berechnet</v>
      </c>
      <c r="Z27" s="79" t="str">
        <f t="shared" si="4"/>
        <v>wird berechnet</v>
      </c>
      <c r="AA27" s="79" t="str">
        <f t="shared" si="4"/>
        <v>wird berechnet</v>
      </c>
      <c r="AB27" s="79" t="str">
        <f t="shared" si="4"/>
        <v>wird berechnet</v>
      </c>
      <c r="AC27" s="79" t="str">
        <f t="shared" si="4"/>
        <v>wird berechnet</v>
      </c>
      <c r="AD27" s="79" t="str">
        <f t="shared" si="4"/>
        <v>wird berechnet</v>
      </c>
      <c r="AE27" s="79" t="str">
        <f t="shared" si="4"/>
        <v>wird berechnet</v>
      </c>
      <c r="AF27" s="79" t="str">
        <f t="shared" si="4"/>
        <v>wird berechnet</v>
      </c>
      <c r="AG27" s="79" t="str">
        <f t="shared" si="4"/>
        <v>wird berechnet</v>
      </c>
      <c r="AH27" s="79" t="str">
        <f t="shared" si="4"/>
        <v>wird berechnet</v>
      </c>
      <c r="AI27" s="79" t="str">
        <f t="shared" si="4"/>
        <v>wird berechnet</v>
      </c>
      <c r="AJ27" s="79" t="str">
        <f t="shared" si="4"/>
        <v>wird berechnet</v>
      </c>
      <c r="AK27" s="79" t="str">
        <f t="shared" si="4"/>
        <v>wird berechnet</v>
      </c>
      <c r="AL27" s="79" t="str">
        <f t="shared" si="4"/>
        <v>wird berechnet</v>
      </c>
      <c r="AM27" s="218">
        <f>MIN(I27:AL27)</f>
        <v>0</v>
      </c>
      <c r="AN27" s="218" t="e">
        <f>AVERAGE(I27:AL27)</f>
        <v>#DIV/0!</v>
      </c>
      <c r="AO27" s="218">
        <f>MAX(I27:AL27)</f>
        <v>0</v>
      </c>
    </row>
    <row r="28" spans="1:49" s="102" customFormat="1" outlineLevel="1" x14ac:dyDescent="0.25">
      <c r="B28" s="101"/>
      <c r="E28" s="222" t="s">
        <v>117</v>
      </c>
      <c r="F28" s="200"/>
      <c r="G28" s="201" t="s">
        <v>388</v>
      </c>
      <c r="H28" s="190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</row>
    <row r="29" spans="1:49" s="102" customFormat="1" ht="6.95" customHeight="1" outlineLevel="1" x14ac:dyDescent="0.25">
      <c r="B29" s="101"/>
      <c r="E29" s="202"/>
      <c r="F29" s="203"/>
      <c r="G29" s="204"/>
      <c r="H29" s="190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</row>
    <row r="30" spans="1:49" s="190" customFormat="1" outlineLevel="1" x14ac:dyDescent="0.25">
      <c r="A30" s="102"/>
      <c r="B30" s="101"/>
      <c r="C30" s="102"/>
      <c r="D30" s="102"/>
      <c r="E30" s="102" t="s">
        <v>7</v>
      </c>
      <c r="F30" s="194"/>
      <c r="G30" s="193" t="s">
        <v>216</v>
      </c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196">
        <f>MIN(I30:AL30)</f>
        <v>0</v>
      </c>
      <c r="AN30" s="215" t="e">
        <f>AVERAGE(I30:AL30)</f>
        <v>#DIV/0!</v>
      </c>
      <c r="AO30" s="196">
        <f>MAX(I30:AL30)</f>
        <v>0</v>
      </c>
      <c r="AP30" s="102"/>
      <c r="AQ30" s="102"/>
      <c r="AR30" s="102"/>
      <c r="AS30" s="102"/>
      <c r="AT30" s="102"/>
      <c r="AU30" s="102"/>
      <c r="AV30" s="102"/>
      <c r="AW30" s="102"/>
    </row>
    <row r="31" spans="1:49" s="102" customFormat="1" ht="27.95" customHeight="1" outlineLevel="1" x14ac:dyDescent="0.25">
      <c r="B31" s="101"/>
      <c r="E31" s="197" t="s">
        <v>207</v>
      </c>
      <c r="F31" s="190"/>
      <c r="G31" s="198" t="s">
        <v>208</v>
      </c>
      <c r="H31" s="190"/>
      <c r="I31" s="79" t="str">
        <f t="shared" ref="I31:AL31" si="5">IF(I30="","wird berechnet",I30/$AN$30)</f>
        <v>wird berechnet</v>
      </c>
      <c r="J31" s="79" t="str">
        <f t="shared" si="5"/>
        <v>wird berechnet</v>
      </c>
      <c r="K31" s="79" t="str">
        <f t="shared" si="5"/>
        <v>wird berechnet</v>
      </c>
      <c r="L31" s="79" t="str">
        <f t="shared" si="5"/>
        <v>wird berechnet</v>
      </c>
      <c r="M31" s="79" t="str">
        <f t="shared" si="5"/>
        <v>wird berechnet</v>
      </c>
      <c r="N31" s="79" t="str">
        <f t="shared" si="5"/>
        <v>wird berechnet</v>
      </c>
      <c r="O31" s="79" t="str">
        <f t="shared" si="5"/>
        <v>wird berechnet</v>
      </c>
      <c r="P31" s="79" t="str">
        <f t="shared" si="5"/>
        <v>wird berechnet</v>
      </c>
      <c r="Q31" s="79" t="str">
        <f t="shared" si="5"/>
        <v>wird berechnet</v>
      </c>
      <c r="R31" s="79" t="str">
        <f t="shared" si="5"/>
        <v>wird berechnet</v>
      </c>
      <c r="S31" s="79" t="str">
        <f t="shared" si="5"/>
        <v>wird berechnet</v>
      </c>
      <c r="T31" s="79" t="str">
        <f t="shared" si="5"/>
        <v>wird berechnet</v>
      </c>
      <c r="U31" s="79" t="str">
        <f t="shared" si="5"/>
        <v>wird berechnet</v>
      </c>
      <c r="V31" s="79" t="str">
        <f t="shared" si="5"/>
        <v>wird berechnet</v>
      </c>
      <c r="W31" s="79" t="str">
        <f t="shared" si="5"/>
        <v>wird berechnet</v>
      </c>
      <c r="X31" s="79" t="str">
        <f t="shared" si="5"/>
        <v>wird berechnet</v>
      </c>
      <c r="Y31" s="79" t="str">
        <f t="shared" si="5"/>
        <v>wird berechnet</v>
      </c>
      <c r="Z31" s="79" t="str">
        <f t="shared" si="5"/>
        <v>wird berechnet</v>
      </c>
      <c r="AA31" s="79" t="str">
        <f t="shared" si="5"/>
        <v>wird berechnet</v>
      </c>
      <c r="AB31" s="79" t="str">
        <f t="shared" si="5"/>
        <v>wird berechnet</v>
      </c>
      <c r="AC31" s="79" t="str">
        <f t="shared" si="5"/>
        <v>wird berechnet</v>
      </c>
      <c r="AD31" s="79" t="str">
        <f t="shared" si="5"/>
        <v>wird berechnet</v>
      </c>
      <c r="AE31" s="79" t="str">
        <f t="shared" si="5"/>
        <v>wird berechnet</v>
      </c>
      <c r="AF31" s="79" t="str">
        <f t="shared" si="5"/>
        <v>wird berechnet</v>
      </c>
      <c r="AG31" s="79" t="str">
        <f t="shared" si="5"/>
        <v>wird berechnet</v>
      </c>
      <c r="AH31" s="79" t="str">
        <f t="shared" si="5"/>
        <v>wird berechnet</v>
      </c>
      <c r="AI31" s="79" t="str">
        <f t="shared" si="5"/>
        <v>wird berechnet</v>
      </c>
      <c r="AJ31" s="79" t="str">
        <f t="shared" si="5"/>
        <v>wird berechnet</v>
      </c>
      <c r="AK31" s="79" t="str">
        <f t="shared" si="5"/>
        <v>wird berechnet</v>
      </c>
      <c r="AL31" s="79" t="str">
        <f t="shared" si="5"/>
        <v>wird berechnet</v>
      </c>
      <c r="AM31" s="218">
        <f>MIN(I31:AL31)</f>
        <v>0</v>
      </c>
      <c r="AN31" s="218" t="e">
        <f>AVERAGE(I31:AL31)</f>
        <v>#DIV/0!</v>
      </c>
      <c r="AO31" s="218">
        <f>MAX(I31:AL31)</f>
        <v>0</v>
      </c>
    </row>
    <row r="32" spans="1:49" s="102" customFormat="1" outlineLevel="1" x14ac:dyDescent="0.25">
      <c r="B32" s="101"/>
      <c r="E32" s="222" t="s">
        <v>117</v>
      </c>
      <c r="F32" s="200"/>
      <c r="G32" s="201" t="s">
        <v>388</v>
      </c>
      <c r="H32" s="190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</row>
    <row r="33" spans="1:49" s="102" customFormat="1" x14ac:dyDescent="0.25">
      <c r="B33" s="101"/>
      <c r="F33" s="190"/>
      <c r="G33" s="193"/>
      <c r="H33" s="190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</row>
    <row r="34" spans="1:49" s="102" customFormat="1" x14ac:dyDescent="0.25">
      <c r="B34" s="188" t="s">
        <v>102</v>
      </c>
      <c r="C34" s="189"/>
      <c r="D34" s="189"/>
      <c r="E34" s="189"/>
      <c r="F34" s="190"/>
      <c r="H34" s="190"/>
      <c r="I34" s="190"/>
      <c r="J34" s="190"/>
      <c r="O34" s="190"/>
      <c r="P34" s="190"/>
      <c r="Q34" s="190"/>
    </row>
    <row r="35" spans="1:49" s="190" customFormat="1" x14ac:dyDescent="0.25">
      <c r="A35" s="102"/>
      <c r="B35" s="101">
        <v>7</v>
      </c>
      <c r="C35" s="191" t="s">
        <v>36</v>
      </c>
      <c r="D35" s="192"/>
      <c r="E35" s="192"/>
      <c r="G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</row>
    <row r="36" spans="1:49" s="190" customFormat="1" outlineLevel="1" x14ac:dyDescent="0.25">
      <c r="A36" s="102"/>
      <c r="B36" s="101"/>
      <c r="C36" s="102">
        <v>1</v>
      </c>
      <c r="D36" s="102" t="s">
        <v>37</v>
      </c>
      <c r="E36" s="290"/>
      <c r="G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</row>
    <row r="37" spans="1:49" s="190" customFormat="1" outlineLevel="1" x14ac:dyDescent="0.25">
      <c r="A37" s="102"/>
      <c r="B37" s="101"/>
      <c r="C37" s="102"/>
      <c r="D37" s="69"/>
      <c r="E37" s="207" t="s">
        <v>218</v>
      </c>
      <c r="F37" s="208"/>
      <c r="G37" s="209" t="s">
        <v>379</v>
      </c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262">
        <f t="shared" ref="AM37:AM38" si="6">MIN(I37:AL37)</f>
        <v>0</v>
      </c>
      <c r="AN37" s="262" t="e">
        <f t="shared" ref="AN37:AN38" si="7">AVERAGE(I37:AL37)</f>
        <v>#DIV/0!</v>
      </c>
      <c r="AO37" s="262">
        <f t="shared" ref="AO37:AO38" si="8">MAX(I37:AL37)</f>
        <v>0</v>
      </c>
      <c r="AP37" s="102"/>
      <c r="AQ37" s="102"/>
      <c r="AR37" s="102"/>
      <c r="AS37" s="102"/>
      <c r="AT37" s="102"/>
      <c r="AU37" s="102"/>
      <c r="AV37" s="102"/>
      <c r="AW37" s="102"/>
    </row>
    <row r="38" spans="1:49" s="190" customFormat="1" outlineLevel="1" x14ac:dyDescent="0.25">
      <c r="A38" s="102"/>
      <c r="B38" s="101"/>
      <c r="C38" s="102"/>
      <c r="D38" s="102"/>
      <c r="E38" s="210" t="s">
        <v>219</v>
      </c>
      <c r="F38" s="194"/>
      <c r="G38" s="198" t="s">
        <v>379</v>
      </c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263">
        <f t="shared" si="6"/>
        <v>0</v>
      </c>
      <c r="AN38" s="263" t="e">
        <f t="shared" si="7"/>
        <v>#DIV/0!</v>
      </c>
      <c r="AO38" s="263">
        <f t="shared" si="8"/>
        <v>0</v>
      </c>
      <c r="AP38" s="102"/>
      <c r="AQ38" s="102"/>
      <c r="AR38" s="102"/>
      <c r="AS38" s="102"/>
      <c r="AT38" s="102"/>
      <c r="AU38" s="102"/>
      <c r="AV38" s="102"/>
      <c r="AW38" s="102"/>
    </row>
    <row r="39" spans="1:49" s="190" customFormat="1" ht="27.95" customHeight="1" outlineLevel="1" x14ac:dyDescent="0.25">
      <c r="A39" s="102"/>
      <c r="B39" s="101"/>
      <c r="C39" s="102"/>
      <c r="D39" s="102"/>
      <c r="E39" s="211" t="s">
        <v>38</v>
      </c>
      <c r="G39" s="193" t="s">
        <v>208</v>
      </c>
      <c r="I39" s="79" t="str">
        <f>IF(I38="","wird berechnet",I38/I37)</f>
        <v>wird berechnet</v>
      </c>
      <c r="J39" s="79" t="str">
        <f t="shared" ref="J39:AL39" si="9">IF(J38="","wird berechnet",J38/J37)</f>
        <v>wird berechnet</v>
      </c>
      <c r="K39" s="79" t="str">
        <f t="shared" si="9"/>
        <v>wird berechnet</v>
      </c>
      <c r="L39" s="79" t="str">
        <f t="shared" si="9"/>
        <v>wird berechnet</v>
      </c>
      <c r="M39" s="79" t="str">
        <f t="shared" si="9"/>
        <v>wird berechnet</v>
      </c>
      <c r="N39" s="79" t="str">
        <f t="shared" si="9"/>
        <v>wird berechnet</v>
      </c>
      <c r="O39" s="79" t="str">
        <f t="shared" si="9"/>
        <v>wird berechnet</v>
      </c>
      <c r="P39" s="79" t="str">
        <f t="shared" si="9"/>
        <v>wird berechnet</v>
      </c>
      <c r="Q39" s="79" t="str">
        <f t="shared" si="9"/>
        <v>wird berechnet</v>
      </c>
      <c r="R39" s="79" t="str">
        <f t="shared" si="9"/>
        <v>wird berechnet</v>
      </c>
      <c r="S39" s="79" t="str">
        <f t="shared" si="9"/>
        <v>wird berechnet</v>
      </c>
      <c r="T39" s="79" t="str">
        <f t="shared" si="9"/>
        <v>wird berechnet</v>
      </c>
      <c r="U39" s="79" t="str">
        <f t="shared" si="9"/>
        <v>wird berechnet</v>
      </c>
      <c r="V39" s="79" t="str">
        <f t="shared" si="9"/>
        <v>wird berechnet</v>
      </c>
      <c r="W39" s="79" t="str">
        <f t="shared" si="9"/>
        <v>wird berechnet</v>
      </c>
      <c r="X39" s="79" t="str">
        <f t="shared" si="9"/>
        <v>wird berechnet</v>
      </c>
      <c r="Y39" s="79" t="str">
        <f t="shared" si="9"/>
        <v>wird berechnet</v>
      </c>
      <c r="Z39" s="79" t="str">
        <f t="shared" si="9"/>
        <v>wird berechnet</v>
      </c>
      <c r="AA39" s="79" t="str">
        <f t="shared" si="9"/>
        <v>wird berechnet</v>
      </c>
      <c r="AB39" s="79" t="str">
        <f t="shared" si="9"/>
        <v>wird berechnet</v>
      </c>
      <c r="AC39" s="79" t="str">
        <f t="shared" si="9"/>
        <v>wird berechnet</v>
      </c>
      <c r="AD39" s="79" t="str">
        <f t="shared" si="9"/>
        <v>wird berechnet</v>
      </c>
      <c r="AE39" s="79" t="str">
        <f t="shared" si="9"/>
        <v>wird berechnet</v>
      </c>
      <c r="AF39" s="79" t="str">
        <f t="shared" si="9"/>
        <v>wird berechnet</v>
      </c>
      <c r="AG39" s="79" t="str">
        <f t="shared" si="9"/>
        <v>wird berechnet</v>
      </c>
      <c r="AH39" s="79" t="str">
        <f t="shared" si="9"/>
        <v>wird berechnet</v>
      </c>
      <c r="AI39" s="79" t="str">
        <f t="shared" si="9"/>
        <v>wird berechnet</v>
      </c>
      <c r="AJ39" s="79" t="str">
        <f t="shared" si="9"/>
        <v>wird berechnet</v>
      </c>
      <c r="AK39" s="79" t="str">
        <f t="shared" si="9"/>
        <v>wird berechnet</v>
      </c>
      <c r="AL39" s="79" t="str">
        <f t="shared" si="9"/>
        <v>wird berechnet</v>
      </c>
      <c r="AM39" s="264">
        <f>MIN(I39:AL39)</f>
        <v>0</v>
      </c>
      <c r="AN39" s="264" t="e">
        <f>AVERAGE(I39:AL39)</f>
        <v>#DIV/0!</v>
      </c>
      <c r="AO39" s="264">
        <f>MAX(I39:AL39)</f>
        <v>0</v>
      </c>
      <c r="AP39" s="102"/>
      <c r="AQ39" s="102"/>
      <c r="AR39" s="102"/>
      <c r="AS39" s="102"/>
      <c r="AT39" s="102"/>
      <c r="AU39" s="102"/>
      <c r="AV39" s="102"/>
      <c r="AW39" s="102"/>
    </row>
    <row r="40" spans="1:49" s="102" customFormat="1" outlineLevel="1" x14ac:dyDescent="0.25">
      <c r="B40" s="101"/>
      <c r="E40" s="222" t="s">
        <v>117</v>
      </c>
      <c r="F40" s="212"/>
      <c r="G40" s="201" t="s">
        <v>388</v>
      </c>
      <c r="H40" s="190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</row>
    <row r="41" spans="1:49" s="102" customFormat="1" ht="6.95" customHeight="1" outlineLevel="1" x14ac:dyDescent="0.25">
      <c r="B41" s="101"/>
      <c r="E41" s="202"/>
      <c r="F41" s="203"/>
      <c r="G41" s="204"/>
      <c r="H41" s="190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</row>
    <row r="42" spans="1:49" s="190" customFormat="1" outlineLevel="1" x14ac:dyDescent="0.25">
      <c r="A42" s="102"/>
      <c r="B42" s="101"/>
      <c r="C42" s="102">
        <v>2</v>
      </c>
      <c r="D42" s="102" t="s">
        <v>39</v>
      </c>
      <c r="E42" s="102"/>
      <c r="G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</row>
    <row r="43" spans="1:49" s="190" customFormat="1" ht="24.95" customHeight="1" outlineLevel="1" x14ac:dyDescent="0.25">
      <c r="A43" s="102"/>
      <c r="B43" s="101"/>
      <c r="C43" s="102"/>
      <c r="D43" s="69"/>
      <c r="E43" s="69" t="s">
        <v>39</v>
      </c>
      <c r="F43" s="194"/>
      <c r="G43" s="195" t="s">
        <v>216</v>
      </c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4"/>
      <c r="Y43" s="334"/>
      <c r="Z43" s="334"/>
      <c r="AA43" s="334"/>
      <c r="AB43" s="334"/>
      <c r="AC43" s="334"/>
      <c r="AD43" s="334"/>
      <c r="AE43" s="334"/>
      <c r="AF43" s="334"/>
      <c r="AG43" s="334"/>
      <c r="AH43" s="334"/>
      <c r="AI43" s="334"/>
      <c r="AJ43" s="334"/>
      <c r="AK43" s="334"/>
      <c r="AL43" s="334"/>
      <c r="AM43" s="265">
        <f>MIN(I43:AL43)</f>
        <v>0</v>
      </c>
      <c r="AN43" s="265" t="e">
        <f>AVERAGE(I43:AL43)</f>
        <v>#DIV/0!</v>
      </c>
      <c r="AO43" s="265">
        <f>MAX(I43:AL43)</f>
        <v>0</v>
      </c>
      <c r="AP43" s="102"/>
      <c r="AQ43" s="102"/>
      <c r="AR43" s="102"/>
      <c r="AS43" s="102"/>
      <c r="AT43" s="102"/>
      <c r="AU43" s="102"/>
      <c r="AV43" s="102"/>
      <c r="AW43" s="102"/>
    </row>
    <row r="44" spans="1:49" s="102" customFormat="1" ht="27.95" customHeight="1" outlineLevel="1" x14ac:dyDescent="0.25">
      <c r="B44" s="101"/>
      <c r="E44" s="197" t="s">
        <v>207</v>
      </c>
      <c r="F44" s="190"/>
      <c r="G44" s="198" t="s">
        <v>208</v>
      </c>
      <c r="H44" s="190"/>
      <c r="I44" s="79" t="str">
        <f t="shared" ref="I44:AL44" si="10">IF(I43="","wird berechnet",I43/$AN$43)</f>
        <v>wird berechnet</v>
      </c>
      <c r="J44" s="79" t="str">
        <f t="shared" si="10"/>
        <v>wird berechnet</v>
      </c>
      <c r="K44" s="79" t="str">
        <f t="shared" si="10"/>
        <v>wird berechnet</v>
      </c>
      <c r="L44" s="79" t="str">
        <f t="shared" si="10"/>
        <v>wird berechnet</v>
      </c>
      <c r="M44" s="79" t="str">
        <f t="shared" si="10"/>
        <v>wird berechnet</v>
      </c>
      <c r="N44" s="79" t="str">
        <f t="shared" si="10"/>
        <v>wird berechnet</v>
      </c>
      <c r="O44" s="79" t="str">
        <f t="shared" si="10"/>
        <v>wird berechnet</v>
      </c>
      <c r="P44" s="79" t="str">
        <f t="shared" si="10"/>
        <v>wird berechnet</v>
      </c>
      <c r="Q44" s="79" t="str">
        <f t="shared" si="10"/>
        <v>wird berechnet</v>
      </c>
      <c r="R44" s="79" t="str">
        <f t="shared" si="10"/>
        <v>wird berechnet</v>
      </c>
      <c r="S44" s="79" t="str">
        <f t="shared" si="10"/>
        <v>wird berechnet</v>
      </c>
      <c r="T44" s="79" t="str">
        <f t="shared" si="10"/>
        <v>wird berechnet</v>
      </c>
      <c r="U44" s="79" t="str">
        <f t="shared" si="10"/>
        <v>wird berechnet</v>
      </c>
      <c r="V44" s="79" t="str">
        <f t="shared" si="10"/>
        <v>wird berechnet</v>
      </c>
      <c r="W44" s="79" t="str">
        <f t="shared" si="10"/>
        <v>wird berechnet</v>
      </c>
      <c r="X44" s="79" t="str">
        <f t="shared" si="10"/>
        <v>wird berechnet</v>
      </c>
      <c r="Y44" s="79" t="str">
        <f t="shared" si="10"/>
        <v>wird berechnet</v>
      </c>
      <c r="Z44" s="79" t="str">
        <f t="shared" si="10"/>
        <v>wird berechnet</v>
      </c>
      <c r="AA44" s="79" t="str">
        <f t="shared" si="10"/>
        <v>wird berechnet</v>
      </c>
      <c r="AB44" s="79" t="str">
        <f t="shared" si="10"/>
        <v>wird berechnet</v>
      </c>
      <c r="AC44" s="79" t="str">
        <f t="shared" si="10"/>
        <v>wird berechnet</v>
      </c>
      <c r="AD44" s="79" t="str">
        <f t="shared" si="10"/>
        <v>wird berechnet</v>
      </c>
      <c r="AE44" s="79" t="str">
        <f t="shared" si="10"/>
        <v>wird berechnet</v>
      </c>
      <c r="AF44" s="79" t="str">
        <f t="shared" si="10"/>
        <v>wird berechnet</v>
      </c>
      <c r="AG44" s="79" t="str">
        <f t="shared" si="10"/>
        <v>wird berechnet</v>
      </c>
      <c r="AH44" s="79" t="str">
        <f t="shared" si="10"/>
        <v>wird berechnet</v>
      </c>
      <c r="AI44" s="79" t="str">
        <f t="shared" si="10"/>
        <v>wird berechnet</v>
      </c>
      <c r="AJ44" s="79" t="str">
        <f t="shared" si="10"/>
        <v>wird berechnet</v>
      </c>
      <c r="AK44" s="79" t="str">
        <f t="shared" si="10"/>
        <v>wird berechnet</v>
      </c>
      <c r="AL44" s="79" t="str">
        <f t="shared" si="10"/>
        <v>wird berechnet</v>
      </c>
      <c r="AM44" s="264">
        <f>MIN(I44:AL44)</f>
        <v>0</v>
      </c>
      <c r="AN44" s="264" t="e">
        <f>AVERAGE(I44:AL44)</f>
        <v>#DIV/0!</v>
      </c>
      <c r="AO44" s="264">
        <f>MAX(I44:AL44)</f>
        <v>0</v>
      </c>
    </row>
    <row r="45" spans="1:49" s="102" customFormat="1" outlineLevel="1" x14ac:dyDescent="0.25">
      <c r="B45" s="101"/>
      <c r="E45" s="222" t="s">
        <v>117</v>
      </c>
      <c r="F45" s="200"/>
      <c r="G45" s="201" t="s">
        <v>388</v>
      </c>
      <c r="H45" s="190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6"/>
      <c r="AL45" s="336"/>
    </row>
    <row r="46" spans="1:49" s="102" customFormat="1" ht="6.95" customHeight="1" outlineLevel="1" x14ac:dyDescent="0.25">
      <c r="B46" s="101"/>
      <c r="E46" s="202"/>
      <c r="F46" s="203"/>
      <c r="G46" s="204"/>
      <c r="H46" s="190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</row>
    <row r="47" spans="1:49" s="190" customFormat="1" outlineLevel="1" x14ac:dyDescent="0.25">
      <c r="A47" s="102"/>
      <c r="B47" s="101"/>
      <c r="C47" s="102">
        <v>3</v>
      </c>
      <c r="D47" s="102" t="s">
        <v>41</v>
      </c>
      <c r="E47" s="102"/>
      <c r="G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</row>
    <row r="48" spans="1:49" s="190" customFormat="1" outlineLevel="1" x14ac:dyDescent="0.25">
      <c r="A48" s="102"/>
      <c r="B48" s="101"/>
      <c r="C48" s="102"/>
      <c r="D48" s="69"/>
      <c r="E48" s="69" t="s">
        <v>41</v>
      </c>
      <c r="F48" s="194"/>
      <c r="G48" s="195" t="s">
        <v>216</v>
      </c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4"/>
      <c r="AI48" s="334"/>
      <c r="AJ48" s="334"/>
      <c r="AK48" s="334"/>
      <c r="AL48" s="334"/>
      <c r="AM48" s="265">
        <f>MIN(I48:AL48)</f>
        <v>0</v>
      </c>
      <c r="AN48" s="265" t="e">
        <f>AVERAGE(I48:AL48)</f>
        <v>#DIV/0!</v>
      </c>
      <c r="AO48" s="265">
        <f>MAX(I48:AL48)</f>
        <v>0</v>
      </c>
      <c r="AP48" s="102"/>
      <c r="AQ48" s="102"/>
      <c r="AR48" s="102"/>
      <c r="AS48" s="102"/>
      <c r="AT48" s="102"/>
      <c r="AU48" s="102"/>
      <c r="AV48" s="102"/>
      <c r="AW48" s="102"/>
    </row>
    <row r="49" spans="1:49" s="102" customFormat="1" ht="27.95" customHeight="1" outlineLevel="1" x14ac:dyDescent="0.25">
      <c r="B49" s="101"/>
      <c r="E49" s="197" t="s">
        <v>207</v>
      </c>
      <c r="F49" s="190"/>
      <c r="G49" s="198" t="s">
        <v>208</v>
      </c>
      <c r="H49" s="190"/>
      <c r="I49" s="79" t="str">
        <f t="shared" ref="I49:AL49" si="11">IF(I48="","wird berechnet",I48/$AN$48)</f>
        <v>wird berechnet</v>
      </c>
      <c r="J49" s="79" t="str">
        <f t="shared" si="11"/>
        <v>wird berechnet</v>
      </c>
      <c r="K49" s="79" t="str">
        <f t="shared" si="11"/>
        <v>wird berechnet</v>
      </c>
      <c r="L49" s="79" t="str">
        <f t="shared" si="11"/>
        <v>wird berechnet</v>
      </c>
      <c r="M49" s="79" t="str">
        <f t="shared" si="11"/>
        <v>wird berechnet</v>
      </c>
      <c r="N49" s="79" t="str">
        <f t="shared" si="11"/>
        <v>wird berechnet</v>
      </c>
      <c r="O49" s="79" t="str">
        <f t="shared" si="11"/>
        <v>wird berechnet</v>
      </c>
      <c r="P49" s="79" t="str">
        <f t="shared" si="11"/>
        <v>wird berechnet</v>
      </c>
      <c r="Q49" s="79" t="str">
        <f t="shared" si="11"/>
        <v>wird berechnet</v>
      </c>
      <c r="R49" s="79" t="str">
        <f t="shared" si="11"/>
        <v>wird berechnet</v>
      </c>
      <c r="S49" s="79" t="str">
        <f t="shared" si="11"/>
        <v>wird berechnet</v>
      </c>
      <c r="T49" s="79" t="str">
        <f t="shared" si="11"/>
        <v>wird berechnet</v>
      </c>
      <c r="U49" s="79" t="str">
        <f t="shared" si="11"/>
        <v>wird berechnet</v>
      </c>
      <c r="V49" s="79" t="str">
        <f t="shared" si="11"/>
        <v>wird berechnet</v>
      </c>
      <c r="W49" s="79" t="str">
        <f t="shared" si="11"/>
        <v>wird berechnet</v>
      </c>
      <c r="X49" s="79" t="str">
        <f t="shared" si="11"/>
        <v>wird berechnet</v>
      </c>
      <c r="Y49" s="79" t="str">
        <f t="shared" si="11"/>
        <v>wird berechnet</v>
      </c>
      <c r="Z49" s="79" t="str">
        <f t="shared" si="11"/>
        <v>wird berechnet</v>
      </c>
      <c r="AA49" s="79" t="str">
        <f t="shared" si="11"/>
        <v>wird berechnet</v>
      </c>
      <c r="AB49" s="79" t="str">
        <f t="shared" si="11"/>
        <v>wird berechnet</v>
      </c>
      <c r="AC49" s="79" t="str">
        <f t="shared" si="11"/>
        <v>wird berechnet</v>
      </c>
      <c r="AD49" s="79" t="str">
        <f t="shared" si="11"/>
        <v>wird berechnet</v>
      </c>
      <c r="AE49" s="79" t="str">
        <f t="shared" si="11"/>
        <v>wird berechnet</v>
      </c>
      <c r="AF49" s="79" t="str">
        <f t="shared" si="11"/>
        <v>wird berechnet</v>
      </c>
      <c r="AG49" s="79" t="str">
        <f t="shared" si="11"/>
        <v>wird berechnet</v>
      </c>
      <c r="AH49" s="79" t="str">
        <f t="shared" si="11"/>
        <v>wird berechnet</v>
      </c>
      <c r="AI49" s="79" t="str">
        <f t="shared" si="11"/>
        <v>wird berechnet</v>
      </c>
      <c r="AJ49" s="79" t="str">
        <f t="shared" si="11"/>
        <v>wird berechnet</v>
      </c>
      <c r="AK49" s="79" t="str">
        <f t="shared" si="11"/>
        <v>wird berechnet</v>
      </c>
      <c r="AL49" s="79" t="str">
        <f t="shared" si="11"/>
        <v>wird berechnet</v>
      </c>
      <c r="AM49" s="264">
        <f>MIN(I49:AL49)</f>
        <v>0</v>
      </c>
      <c r="AN49" s="264" t="e">
        <f>AVERAGE(I49:AL49)</f>
        <v>#DIV/0!</v>
      </c>
      <c r="AO49" s="264">
        <f>MAX(I49:AL49)</f>
        <v>0</v>
      </c>
    </row>
    <row r="50" spans="1:49" s="102" customFormat="1" outlineLevel="1" x14ac:dyDescent="0.25">
      <c r="B50" s="101"/>
      <c r="E50" s="222" t="s">
        <v>117</v>
      </c>
      <c r="F50" s="200"/>
      <c r="G50" s="201" t="s">
        <v>388</v>
      </c>
      <c r="H50" s="190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336"/>
      <c r="AD50" s="336"/>
      <c r="AE50" s="336"/>
      <c r="AF50" s="336"/>
      <c r="AG50" s="336"/>
      <c r="AH50" s="336"/>
      <c r="AI50" s="336"/>
      <c r="AJ50" s="336"/>
      <c r="AK50" s="336"/>
      <c r="AL50" s="336"/>
    </row>
    <row r="51" spans="1:49" s="102" customFormat="1" x14ac:dyDescent="0.25">
      <c r="B51" s="101"/>
      <c r="F51" s="190"/>
      <c r="G51" s="193"/>
      <c r="H51" s="190"/>
      <c r="I51" s="193"/>
      <c r="J51" s="193"/>
      <c r="K51" s="193"/>
      <c r="L51" s="193"/>
      <c r="M51" s="193"/>
      <c r="N51" s="193"/>
      <c r="O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</row>
    <row r="52" spans="1:49" s="190" customFormat="1" x14ac:dyDescent="0.25">
      <c r="A52" s="102"/>
      <c r="B52" s="101">
        <v>8</v>
      </c>
      <c r="C52" s="191" t="s">
        <v>48</v>
      </c>
      <c r="D52" s="192"/>
      <c r="E52" s="192"/>
      <c r="G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</row>
    <row r="53" spans="1:49" s="190" customFormat="1" outlineLevel="1" x14ac:dyDescent="0.25">
      <c r="A53" s="102"/>
      <c r="B53" s="101"/>
      <c r="C53" s="102">
        <v>1</v>
      </c>
      <c r="D53" s="102" t="s">
        <v>49</v>
      </c>
      <c r="E53" s="102"/>
      <c r="G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</row>
    <row r="54" spans="1:49" s="190" customFormat="1" ht="30" customHeight="1" outlineLevel="1" x14ac:dyDescent="0.25">
      <c r="A54" s="102"/>
      <c r="B54" s="101"/>
      <c r="C54" s="102"/>
      <c r="D54" s="69"/>
      <c r="E54" s="213" t="s">
        <v>453</v>
      </c>
      <c r="F54" s="194"/>
      <c r="G54" s="209" t="s">
        <v>379</v>
      </c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262">
        <f t="shared" ref="AM54:AM55" si="12">MIN(I54:AL54)</f>
        <v>0</v>
      </c>
      <c r="AN54" s="262" t="e">
        <f t="shared" ref="AN54:AN55" si="13">AVERAGE(I54:AL54)</f>
        <v>#DIV/0!</v>
      </c>
      <c r="AO54" s="262">
        <f t="shared" ref="AO54:AO55" si="14">MAX(I54:AL54)</f>
        <v>0</v>
      </c>
      <c r="AP54" s="102"/>
      <c r="AQ54" s="102"/>
      <c r="AR54" s="102"/>
      <c r="AS54" s="102"/>
      <c r="AT54" s="102"/>
      <c r="AU54" s="102"/>
      <c r="AV54" s="102"/>
      <c r="AW54" s="102"/>
    </row>
    <row r="55" spans="1:49" s="190" customFormat="1" outlineLevel="1" x14ac:dyDescent="0.25">
      <c r="A55" s="102"/>
      <c r="B55" s="101"/>
      <c r="C55" s="102"/>
      <c r="D55" s="102"/>
      <c r="E55" s="210" t="s">
        <v>389</v>
      </c>
      <c r="F55" s="194"/>
      <c r="G55" s="198" t="s">
        <v>379</v>
      </c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  <c r="AJ55" s="338"/>
      <c r="AK55" s="338"/>
      <c r="AL55" s="338"/>
      <c r="AM55" s="263">
        <f t="shared" si="12"/>
        <v>0</v>
      </c>
      <c r="AN55" s="263" t="e">
        <f t="shared" si="13"/>
        <v>#DIV/0!</v>
      </c>
      <c r="AO55" s="263">
        <f t="shared" si="14"/>
        <v>0</v>
      </c>
      <c r="AP55" s="102"/>
      <c r="AQ55" s="102"/>
      <c r="AR55" s="102"/>
      <c r="AS55" s="102"/>
      <c r="AT55" s="102"/>
      <c r="AU55" s="102"/>
      <c r="AV55" s="102"/>
      <c r="AW55" s="102"/>
    </row>
    <row r="56" spans="1:49" s="190" customFormat="1" ht="27.95" customHeight="1" outlineLevel="1" x14ac:dyDescent="0.25">
      <c r="A56" s="102"/>
      <c r="B56" s="101"/>
      <c r="C56" s="102"/>
      <c r="D56" s="102"/>
      <c r="E56" s="102" t="s">
        <v>49</v>
      </c>
      <c r="G56" s="193" t="s">
        <v>208</v>
      </c>
      <c r="I56" s="79" t="str">
        <f>IF(I54="","wird berechnet",I55/I54)</f>
        <v>wird berechnet</v>
      </c>
      <c r="J56" s="79" t="str">
        <f t="shared" ref="J56:U56" si="15">IF(J54="","wird berechnet",J55/J54)</f>
        <v>wird berechnet</v>
      </c>
      <c r="K56" s="79" t="str">
        <f t="shared" si="15"/>
        <v>wird berechnet</v>
      </c>
      <c r="L56" s="79" t="str">
        <f t="shared" si="15"/>
        <v>wird berechnet</v>
      </c>
      <c r="M56" s="79" t="str">
        <f t="shared" si="15"/>
        <v>wird berechnet</v>
      </c>
      <c r="N56" s="79" t="str">
        <f t="shared" si="15"/>
        <v>wird berechnet</v>
      </c>
      <c r="O56" s="79" t="str">
        <f t="shared" si="15"/>
        <v>wird berechnet</v>
      </c>
      <c r="P56" s="79" t="str">
        <f t="shared" si="15"/>
        <v>wird berechnet</v>
      </c>
      <c r="Q56" s="79" t="str">
        <f t="shared" si="15"/>
        <v>wird berechnet</v>
      </c>
      <c r="R56" s="79" t="str">
        <f t="shared" si="15"/>
        <v>wird berechnet</v>
      </c>
      <c r="S56" s="79" t="str">
        <f t="shared" si="15"/>
        <v>wird berechnet</v>
      </c>
      <c r="T56" s="79" t="str">
        <f t="shared" si="15"/>
        <v>wird berechnet</v>
      </c>
      <c r="U56" s="79" t="str">
        <f t="shared" si="15"/>
        <v>wird berechnet</v>
      </c>
      <c r="V56" s="79" t="str">
        <f t="shared" ref="V56:AL56" si="16">IF(V54="","wird berechnet",V54/V37)</f>
        <v>wird berechnet</v>
      </c>
      <c r="W56" s="79" t="str">
        <f t="shared" si="16"/>
        <v>wird berechnet</v>
      </c>
      <c r="X56" s="79" t="str">
        <f t="shared" si="16"/>
        <v>wird berechnet</v>
      </c>
      <c r="Y56" s="79" t="str">
        <f t="shared" si="16"/>
        <v>wird berechnet</v>
      </c>
      <c r="Z56" s="79" t="str">
        <f t="shared" si="16"/>
        <v>wird berechnet</v>
      </c>
      <c r="AA56" s="79" t="str">
        <f t="shared" si="16"/>
        <v>wird berechnet</v>
      </c>
      <c r="AB56" s="79" t="str">
        <f t="shared" si="16"/>
        <v>wird berechnet</v>
      </c>
      <c r="AC56" s="79" t="str">
        <f t="shared" si="16"/>
        <v>wird berechnet</v>
      </c>
      <c r="AD56" s="79" t="str">
        <f t="shared" si="16"/>
        <v>wird berechnet</v>
      </c>
      <c r="AE56" s="79" t="str">
        <f t="shared" si="16"/>
        <v>wird berechnet</v>
      </c>
      <c r="AF56" s="79" t="str">
        <f t="shared" si="16"/>
        <v>wird berechnet</v>
      </c>
      <c r="AG56" s="79" t="str">
        <f t="shared" si="16"/>
        <v>wird berechnet</v>
      </c>
      <c r="AH56" s="79" t="str">
        <f t="shared" si="16"/>
        <v>wird berechnet</v>
      </c>
      <c r="AI56" s="79" t="str">
        <f t="shared" si="16"/>
        <v>wird berechnet</v>
      </c>
      <c r="AJ56" s="79" t="str">
        <f t="shared" si="16"/>
        <v>wird berechnet</v>
      </c>
      <c r="AK56" s="79" t="str">
        <f t="shared" si="16"/>
        <v>wird berechnet</v>
      </c>
      <c r="AL56" s="79" t="str">
        <f t="shared" si="16"/>
        <v>wird berechnet</v>
      </c>
      <c r="AM56" s="264">
        <f>MIN(I56:AL56)</f>
        <v>0</v>
      </c>
      <c r="AN56" s="264" t="e">
        <f>AVERAGE(I56:AL56)</f>
        <v>#DIV/0!</v>
      </c>
      <c r="AO56" s="264">
        <f>MAX(I56:AL56)</f>
        <v>0</v>
      </c>
      <c r="AP56" s="102"/>
      <c r="AQ56" s="102"/>
      <c r="AR56" s="102"/>
      <c r="AS56" s="102"/>
      <c r="AT56" s="102"/>
      <c r="AU56" s="102"/>
      <c r="AV56" s="102"/>
      <c r="AW56" s="102"/>
    </row>
    <row r="57" spans="1:49" s="102" customFormat="1" outlineLevel="1" x14ac:dyDescent="0.25">
      <c r="B57" s="101"/>
      <c r="E57" s="222" t="s">
        <v>117</v>
      </c>
      <c r="F57" s="200"/>
      <c r="G57" s="201" t="s">
        <v>388</v>
      </c>
      <c r="H57" s="190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</row>
    <row r="58" spans="1:49" s="102" customFormat="1" x14ac:dyDescent="0.25">
      <c r="B58" s="101"/>
      <c r="F58" s="190"/>
      <c r="G58" s="193"/>
      <c r="H58" s="190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</row>
    <row r="59" spans="1:49" s="190" customFormat="1" x14ac:dyDescent="0.25">
      <c r="A59" s="102"/>
      <c r="B59" s="188" t="s">
        <v>103</v>
      </c>
      <c r="C59" s="188"/>
      <c r="D59" s="188"/>
      <c r="E59" s="188"/>
      <c r="G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</row>
    <row r="60" spans="1:49" s="190" customFormat="1" x14ac:dyDescent="0.25">
      <c r="A60" s="102"/>
      <c r="B60" s="101">
        <v>9</v>
      </c>
      <c r="C60" s="191" t="s">
        <v>53</v>
      </c>
      <c r="D60" s="192"/>
      <c r="E60" s="192"/>
      <c r="G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</row>
    <row r="61" spans="1:49" s="190" customFormat="1" outlineLevel="1" x14ac:dyDescent="0.25">
      <c r="A61" s="102"/>
      <c r="B61" s="101"/>
      <c r="C61" s="102">
        <v>1</v>
      </c>
      <c r="D61" s="102" t="s">
        <v>53</v>
      </c>
      <c r="E61" s="102"/>
      <c r="G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3"/>
      <c r="AK61" s="193"/>
      <c r="AL61" s="193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</row>
    <row r="62" spans="1:49" s="190" customFormat="1" outlineLevel="1" x14ac:dyDescent="0.25">
      <c r="A62" s="102"/>
      <c r="B62" s="101"/>
      <c r="C62" s="102"/>
      <c r="D62" s="69"/>
      <c r="E62" s="213" t="s">
        <v>390</v>
      </c>
      <c r="F62" s="194"/>
      <c r="G62" s="209" t="s">
        <v>379</v>
      </c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  <c r="U62" s="334"/>
      <c r="V62" s="334"/>
      <c r="W62" s="334"/>
      <c r="X62" s="334"/>
      <c r="Y62" s="334"/>
      <c r="Z62" s="334"/>
      <c r="AA62" s="334"/>
      <c r="AB62" s="334"/>
      <c r="AC62" s="334"/>
      <c r="AD62" s="334"/>
      <c r="AE62" s="334"/>
      <c r="AF62" s="334"/>
      <c r="AG62" s="334"/>
      <c r="AH62" s="334"/>
      <c r="AI62" s="334"/>
      <c r="AJ62" s="334"/>
      <c r="AK62" s="334"/>
      <c r="AL62" s="334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</row>
    <row r="63" spans="1:49" s="190" customFormat="1" outlineLevel="1" x14ac:dyDescent="0.25">
      <c r="A63" s="102"/>
      <c r="B63" s="101"/>
      <c r="C63" s="102"/>
      <c r="D63" s="102"/>
      <c r="E63" s="68" t="s">
        <v>391</v>
      </c>
      <c r="F63" s="194"/>
      <c r="G63" s="198" t="s">
        <v>379</v>
      </c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  <c r="Y63" s="339"/>
      <c r="Z63" s="339"/>
      <c r="AA63" s="339"/>
      <c r="AB63" s="339"/>
      <c r="AC63" s="339"/>
      <c r="AD63" s="339"/>
      <c r="AE63" s="339"/>
      <c r="AF63" s="339"/>
      <c r="AG63" s="339"/>
      <c r="AH63" s="339"/>
      <c r="AI63" s="339"/>
      <c r="AJ63" s="339"/>
      <c r="AK63" s="339"/>
      <c r="AL63" s="339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</row>
    <row r="64" spans="1:49" s="190" customFormat="1" ht="27.95" customHeight="1" outlineLevel="1" x14ac:dyDescent="0.25">
      <c r="A64" s="102"/>
      <c r="B64" s="101"/>
      <c r="C64" s="102"/>
      <c r="D64" s="102"/>
      <c r="E64" s="102" t="s">
        <v>54</v>
      </c>
      <c r="G64" s="193" t="s">
        <v>392</v>
      </c>
      <c r="I64" s="79" t="str">
        <f t="shared" ref="I64:AL64" si="17">IFERROR(I62/I63,"wird berechnet")</f>
        <v>wird berechnet</v>
      </c>
      <c r="J64" s="79" t="str">
        <f t="shared" si="17"/>
        <v>wird berechnet</v>
      </c>
      <c r="K64" s="79" t="str">
        <f t="shared" si="17"/>
        <v>wird berechnet</v>
      </c>
      <c r="L64" s="79" t="str">
        <f t="shared" si="17"/>
        <v>wird berechnet</v>
      </c>
      <c r="M64" s="79" t="str">
        <f t="shared" si="17"/>
        <v>wird berechnet</v>
      </c>
      <c r="N64" s="79" t="str">
        <f t="shared" si="17"/>
        <v>wird berechnet</v>
      </c>
      <c r="O64" s="79" t="str">
        <f t="shared" si="17"/>
        <v>wird berechnet</v>
      </c>
      <c r="P64" s="79" t="str">
        <f t="shared" si="17"/>
        <v>wird berechnet</v>
      </c>
      <c r="Q64" s="79" t="str">
        <f t="shared" si="17"/>
        <v>wird berechnet</v>
      </c>
      <c r="R64" s="79" t="str">
        <f t="shared" si="17"/>
        <v>wird berechnet</v>
      </c>
      <c r="S64" s="79" t="str">
        <f t="shared" si="17"/>
        <v>wird berechnet</v>
      </c>
      <c r="T64" s="79" t="str">
        <f t="shared" si="17"/>
        <v>wird berechnet</v>
      </c>
      <c r="U64" s="79" t="str">
        <f t="shared" si="17"/>
        <v>wird berechnet</v>
      </c>
      <c r="V64" s="79" t="str">
        <f t="shared" si="17"/>
        <v>wird berechnet</v>
      </c>
      <c r="W64" s="79" t="str">
        <f t="shared" si="17"/>
        <v>wird berechnet</v>
      </c>
      <c r="X64" s="79" t="str">
        <f t="shared" si="17"/>
        <v>wird berechnet</v>
      </c>
      <c r="Y64" s="79" t="str">
        <f t="shared" si="17"/>
        <v>wird berechnet</v>
      </c>
      <c r="Z64" s="79" t="str">
        <f t="shared" si="17"/>
        <v>wird berechnet</v>
      </c>
      <c r="AA64" s="79" t="str">
        <f t="shared" si="17"/>
        <v>wird berechnet</v>
      </c>
      <c r="AB64" s="79" t="str">
        <f t="shared" si="17"/>
        <v>wird berechnet</v>
      </c>
      <c r="AC64" s="79" t="str">
        <f t="shared" si="17"/>
        <v>wird berechnet</v>
      </c>
      <c r="AD64" s="79" t="str">
        <f t="shared" si="17"/>
        <v>wird berechnet</v>
      </c>
      <c r="AE64" s="79" t="str">
        <f t="shared" si="17"/>
        <v>wird berechnet</v>
      </c>
      <c r="AF64" s="79" t="str">
        <f t="shared" si="17"/>
        <v>wird berechnet</v>
      </c>
      <c r="AG64" s="79" t="str">
        <f t="shared" si="17"/>
        <v>wird berechnet</v>
      </c>
      <c r="AH64" s="79" t="str">
        <f t="shared" si="17"/>
        <v>wird berechnet</v>
      </c>
      <c r="AI64" s="79" t="str">
        <f t="shared" si="17"/>
        <v>wird berechnet</v>
      </c>
      <c r="AJ64" s="79" t="str">
        <f t="shared" si="17"/>
        <v>wird berechnet</v>
      </c>
      <c r="AK64" s="79" t="str">
        <f t="shared" si="17"/>
        <v>wird berechnet</v>
      </c>
      <c r="AL64" s="79" t="str">
        <f t="shared" si="17"/>
        <v>wird berechnet</v>
      </c>
      <c r="AM64" s="215">
        <f>MIN(I64:AL64)</f>
        <v>0</v>
      </c>
      <c r="AN64" s="215" t="e">
        <f>AVERAGE(I64:AL64)</f>
        <v>#DIV/0!</v>
      </c>
      <c r="AO64" s="215">
        <f>MAX(I64:AL64)</f>
        <v>0</v>
      </c>
      <c r="AP64" s="102"/>
      <c r="AQ64" s="102"/>
      <c r="AR64" s="102"/>
      <c r="AS64" s="102"/>
      <c r="AT64" s="102"/>
      <c r="AU64" s="102"/>
      <c r="AV64" s="102"/>
      <c r="AW64" s="102"/>
    </row>
    <row r="65" spans="1:49" s="102" customFormat="1" ht="27.95" customHeight="1" outlineLevel="1" x14ac:dyDescent="0.25">
      <c r="B65" s="101"/>
      <c r="E65" s="197" t="s">
        <v>207</v>
      </c>
      <c r="F65" s="190"/>
      <c r="G65" s="198" t="s">
        <v>208</v>
      </c>
      <c r="H65" s="190"/>
      <c r="I65" s="79" t="str">
        <f t="shared" ref="I65:AL65" si="18">IF(I64="wird berechnet","wird berechnet",I64/$AN$64)</f>
        <v>wird berechnet</v>
      </c>
      <c r="J65" s="79" t="str">
        <f t="shared" si="18"/>
        <v>wird berechnet</v>
      </c>
      <c r="K65" s="79" t="str">
        <f t="shared" si="18"/>
        <v>wird berechnet</v>
      </c>
      <c r="L65" s="79" t="str">
        <f t="shared" si="18"/>
        <v>wird berechnet</v>
      </c>
      <c r="M65" s="79" t="str">
        <f t="shared" si="18"/>
        <v>wird berechnet</v>
      </c>
      <c r="N65" s="79" t="str">
        <f t="shared" si="18"/>
        <v>wird berechnet</v>
      </c>
      <c r="O65" s="79" t="str">
        <f t="shared" si="18"/>
        <v>wird berechnet</v>
      </c>
      <c r="P65" s="79" t="str">
        <f t="shared" si="18"/>
        <v>wird berechnet</v>
      </c>
      <c r="Q65" s="79" t="str">
        <f t="shared" si="18"/>
        <v>wird berechnet</v>
      </c>
      <c r="R65" s="79" t="str">
        <f t="shared" si="18"/>
        <v>wird berechnet</v>
      </c>
      <c r="S65" s="79" t="str">
        <f t="shared" si="18"/>
        <v>wird berechnet</v>
      </c>
      <c r="T65" s="79" t="str">
        <f t="shared" si="18"/>
        <v>wird berechnet</v>
      </c>
      <c r="U65" s="79" t="str">
        <f t="shared" si="18"/>
        <v>wird berechnet</v>
      </c>
      <c r="V65" s="79" t="str">
        <f t="shared" si="18"/>
        <v>wird berechnet</v>
      </c>
      <c r="W65" s="79" t="str">
        <f t="shared" si="18"/>
        <v>wird berechnet</v>
      </c>
      <c r="X65" s="79" t="str">
        <f t="shared" si="18"/>
        <v>wird berechnet</v>
      </c>
      <c r="Y65" s="79" t="str">
        <f t="shared" si="18"/>
        <v>wird berechnet</v>
      </c>
      <c r="Z65" s="79" t="str">
        <f t="shared" si="18"/>
        <v>wird berechnet</v>
      </c>
      <c r="AA65" s="79" t="str">
        <f t="shared" si="18"/>
        <v>wird berechnet</v>
      </c>
      <c r="AB65" s="79" t="str">
        <f t="shared" si="18"/>
        <v>wird berechnet</v>
      </c>
      <c r="AC65" s="79" t="str">
        <f t="shared" si="18"/>
        <v>wird berechnet</v>
      </c>
      <c r="AD65" s="79" t="str">
        <f t="shared" si="18"/>
        <v>wird berechnet</v>
      </c>
      <c r="AE65" s="79" t="str">
        <f t="shared" si="18"/>
        <v>wird berechnet</v>
      </c>
      <c r="AF65" s="79" t="str">
        <f t="shared" si="18"/>
        <v>wird berechnet</v>
      </c>
      <c r="AG65" s="79" t="str">
        <f t="shared" si="18"/>
        <v>wird berechnet</v>
      </c>
      <c r="AH65" s="79" t="str">
        <f t="shared" si="18"/>
        <v>wird berechnet</v>
      </c>
      <c r="AI65" s="79" t="str">
        <f t="shared" si="18"/>
        <v>wird berechnet</v>
      </c>
      <c r="AJ65" s="79" t="str">
        <f t="shared" si="18"/>
        <v>wird berechnet</v>
      </c>
      <c r="AK65" s="79" t="str">
        <f t="shared" si="18"/>
        <v>wird berechnet</v>
      </c>
      <c r="AL65" s="79" t="str">
        <f t="shared" si="18"/>
        <v>wird berechnet</v>
      </c>
    </row>
    <row r="66" spans="1:49" s="102" customFormat="1" outlineLevel="1" x14ac:dyDescent="0.25">
      <c r="B66" s="101"/>
      <c r="E66" s="222" t="s">
        <v>117</v>
      </c>
      <c r="F66" s="200"/>
      <c r="G66" s="201" t="s">
        <v>388</v>
      </c>
      <c r="H66" s="190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6"/>
      <c r="AG66" s="336"/>
      <c r="AH66" s="336"/>
      <c r="AI66" s="336"/>
      <c r="AJ66" s="336"/>
      <c r="AK66" s="336"/>
      <c r="AL66" s="336"/>
    </row>
    <row r="67" spans="1:49" s="102" customFormat="1" x14ac:dyDescent="0.25">
      <c r="B67" s="101"/>
      <c r="F67" s="190"/>
      <c r="G67" s="193"/>
      <c r="H67" s="190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3"/>
      <c r="AK67" s="193"/>
      <c r="AL67" s="193"/>
    </row>
    <row r="68" spans="1:49" s="190" customFormat="1" x14ac:dyDescent="0.25">
      <c r="A68" s="102"/>
      <c r="B68" s="101">
        <v>10</v>
      </c>
      <c r="C68" s="191" t="s">
        <v>55</v>
      </c>
      <c r="D68" s="192"/>
      <c r="E68" s="192"/>
      <c r="G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</row>
    <row r="69" spans="1:49" s="190" customFormat="1" outlineLevel="1" x14ac:dyDescent="0.25">
      <c r="A69" s="102"/>
      <c r="B69" s="101"/>
      <c r="C69" s="102">
        <v>1</v>
      </c>
      <c r="D69" s="102" t="s">
        <v>56</v>
      </c>
      <c r="E69" s="102"/>
      <c r="G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93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</row>
    <row r="70" spans="1:49" s="190" customFormat="1" outlineLevel="1" x14ac:dyDescent="0.25">
      <c r="A70" s="102"/>
      <c r="B70" s="101"/>
      <c r="C70" s="102"/>
      <c r="D70" s="69"/>
      <c r="E70" s="69" t="s">
        <v>39</v>
      </c>
      <c r="F70" s="194"/>
      <c r="G70" s="195" t="s">
        <v>216</v>
      </c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334"/>
      <c r="AH70" s="334"/>
      <c r="AI70" s="334"/>
      <c r="AJ70" s="334"/>
      <c r="AK70" s="334"/>
      <c r="AL70" s="334"/>
      <c r="AM70" s="196">
        <f>MIN(I70:AL70)</f>
        <v>0</v>
      </c>
      <c r="AN70" s="215" t="e">
        <f>AVERAGE(I70:AL70)</f>
        <v>#DIV/0!</v>
      </c>
      <c r="AO70" s="196">
        <f>MAX(I70:AL70)</f>
        <v>0</v>
      </c>
      <c r="AP70" s="102"/>
      <c r="AQ70" s="102"/>
      <c r="AR70" s="102"/>
      <c r="AS70" s="102"/>
      <c r="AT70" s="102"/>
      <c r="AU70" s="102"/>
      <c r="AV70" s="102"/>
      <c r="AW70" s="102"/>
    </row>
    <row r="71" spans="1:49" s="102" customFormat="1" ht="27.95" customHeight="1" outlineLevel="1" x14ac:dyDescent="0.25">
      <c r="B71" s="101"/>
      <c r="E71" s="197" t="s">
        <v>207</v>
      </c>
      <c r="F71" s="190"/>
      <c r="G71" s="198" t="s">
        <v>208</v>
      </c>
      <c r="H71" s="190"/>
      <c r="I71" s="79" t="str">
        <f t="shared" ref="I71:AL71" si="19">IF(I70="","wird berechnet",I70/$AN$70)</f>
        <v>wird berechnet</v>
      </c>
      <c r="J71" s="79" t="str">
        <f t="shared" si="19"/>
        <v>wird berechnet</v>
      </c>
      <c r="K71" s="79" t="str">
        <f t="shared" si="19"/>
        <v>wird berechnet</v>
      </c>
      <c r="L71" s="79" t="str">
        <f t="shared" si="19"/>
        <v>wird berechnet</v>
      </c>
      <c r="M71" s="79" t="str">
        <f t="shared" si="19"/>
        <v>wird berechnet</v>
      </c>
      <c r="N71" s="79" t="str">
        <f t="shared" si="19"/>
        <v>wird berechnet</v>
      </c>
      <c r="O71" s="79" t="str">
        <f t="shared" si="19"/>
        <v>wird berechnet</v>
      </c>
      <c r="P71" s="79" t="str">
        <f t="shared" si="19"/>
        <v>wird berechnet</v>
      </c>
      <c r="Q71" s="79" t="str">
        <f t="shared" si="19"/>
        <v>wird berechnet</v>
      </c>
      <c r="R71" s="79" t="str">
        <f t="shared" si="19"/>
        <v>wird berechnet</v>
      </c>
      <c r="S71" s="79" t="str">
        <f t="shared" si="19"/>
        <v>wird berechnet</v>
      </c>
      <c r="T71" s="79" t="str">
        <f t="shared" si="19"/>
        <v>wird berechnet</v>
      </c>
      <c r="U71" s="79" t="str">
        <f t="shared" si="19"/>
        <v>wird berechnet</v>
      </c>
      <c r="V71" s="79" t="str">
        <f t="shared" si="19"/>
        <v>wird berechnet</v>
      </c>
      <c r="W71" s="79" t="str">
        <f t="shared" si="19"/>
        <v>wird berechnet</v>
      </c>
      <c r="X71" s="79" t="str">
        <f t="shared" si="19"/>
        <v>wird berechnet</v>
      </c>
      <c r="Y71" s="79" t="str">
        <f t="shared" si="19"/>
        <v>wird berechnet</v>
      </c>
      <c r="Z71" s="79" t="str">
        <f t="shared" si="19"/>
        <v>wird berechnet</v>
      </c>
      <c r="AA71" s="79" t="str">
        <f t="shared" si="19"/>
        <v>wird berechnet</v>
      </c>
      <c r="AB71" s="79" t="str">
        <f t="shared" si="19"/>
        <v>wird berechnet</v>
      </c>
      <c r="AC71" s="79" t="str">
        <f t="shared" si="19"/>
        <v>wird berechnet</v>
      </c>
      <c r="AD71" s="79" t="str">
        <f t="shared" si="19"/>
        <v>wird berechnet</v>
      </c>
      <c r="AE71" s="79" t="str">
        <f t="shared" si="19"/>
        <v>wird berechnet</v>
      </c>
      <c r="AF71" s="79" t="str">
        <f t="shared" si="19"/>
        <v>wird berechnet</v>
      </c>
      <c r="AG71" s="79" t="str">
        <f t="shared" si="19"/>
        <v>wird berechnet</v>
      </c>
      <c r="AH71" s="79" t="str">
        <f t="shared" si="19"/>
        <v>wird berechnet</v>
      </c>
      <c r="AI71" s="79" t="str">
        <f t="shared" si="19"/>
        <v>wird berechnet</v>
      </c>
      <c r="AJ71" s="79" t="str">
        <f t="shared" si="19"/>
        <v>wird berechnet</v>
      </c>
      <c r="AK71" s="79" t="str">
        <f t="shared" si="19"/>
        <v>wird berechnet</v>
      </c>
      <c r="AL71" s="79" t="str">
        <f t="shared" si="19"/>
        <v>wird berechnet</v>
      </c>
      <c r="AM71" s="218">
        <f>MIN(I71:AL71)</f>
        <v>0</v>
      </c>
      <c r="AN71" s="218" t="e">
        <f>AVERAGE(I71:AL71)</f>
        <v>#DIV/0!</v>
      </c>
      <c r="AO71" s="218">
        <f>MAX(I71:AL71)</f>
        <v>0</v>
      </c>
    </row>
    <row r="72" spans="1:49" s="102" customFormat="1" outlineLevel="1" x14ac:dyDescent="0.25">
      <c r="B72" s="101"/>
      <c r="E72" s="222" t="s">
        <v>117</v>
      </c>
      <c r="F72" s="200"/>
      <c r="G72" s="201" t="s">
        <v>388</v>
      </c>
      <c r="H72" s="190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  <c r="X72" s="336"/>
      <c r="Y72" s="336"/>
      <c r="Z72" s="336"/>
      <c r="AA72" s="336"/>
      <c r="AB72" s="336"/>
      <c r="AC72" s="336"/>
      <c r="AD72" s="336"/>
      <c r="AE72" s="336"/>
      <c r="AF72" s="336"/>
      <c r="AG72" s="336"/>
      <c r="AH72" s="336"/>
      <c r="AI72" s="336"/>
      <c r="AJ72" s="336"/>
      <c r="AK72" s="336"/>
      <c r="AL72" s="336"/>
    </row>
    <row r="73" spans="1:49" s="102" customFormat="1" ht="6.95" customHeight="1" outlineLevel="1" x14ac:dyDescent="0.25">
      <c r="B73" s="101"/>
      <c r="E73" s="202"/>
      <c r="F73" s="203"/>
      <c r="G73" s="204"/>
      <c r="H73" s="190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</row>
    <row r="74" spans="1:49" s="190" customFormat="1" outlineLevel="1" x14ac:dyDescent="0.25">
      <c r="A74" s="102"/>
      <c r="B74" s="101"/>
      <c r="C74" s="102"/>
      <c r="D74" s="102"/>
      <c r="E74" s="102" t="s">
        <v>58</v>
      </c>
      <c r="F74" s="194"/>
      <c r="G74" s="193" t="s">
        <v>216</v>
      </c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  <c r="AH74" s="334"/>
      <c r="AI74" s="334"/>
      <c r="AJ74" s="334"/>
      <c r="AK74" s="334"/>
      <c r="AL74" s="334"/>
      <c r="AM74" s="196">
        <f>MIN(I74:AL74)</f>
        <v>0</v>
      </c>
      <c r="AN74" s="215" t="e">
        <f>AVERAGE(I74:AL74)</f>
        <v>#DIV/0!</v>
      </c>
      <c r="AO74" s="196">
        <f>MAX(I74:AL74)</f>
        <v>0</v>
      </c>
      <c r="AP74" s="102"/>
      <c r="AQ74" s="102"/>
      <c r="AR74" s="102"/>
      <c r="AS74" s="102"/>
      <c r="AT74" s="102"/>
      <c r="AU74" s="102"/>
      <c r="AV74" s="102"/>
      <c r="AW74" s="102"/>
    </row>
    <row r="75" spans="1:49" s="102" customFormat="1" ht="27.95" customHeight="1" outlineLevel="1" x14ac:dyDescent="0.25">
      <c r="B75" s="101"/>
      <c r="E75" s="197" t="s">
        <v>207</v>
      </c>
      <c r="F75" s="190"/>
      <c r="G75" s="198" t="s">
        <v>208</v>
      </c>
      <c r="H75" s="190"/>
      <c r="I75" s="79" t="str">
        <f t="shared" ref="I75:AL75" si="20">IF(I74="","wird berechnet",I74/$AN$74)</f>
        <v>wird berechnet</v>
      </c>
      <c r="J75" s="79" t="str">
        <f t="shared" si="20"/>
        <v>wird berechnet</v>
      </c>
      <c r="K75" s="79" t="str">
        <f t="shared" si="20"/>
        <v>wird berechnet</v>
      </c>
      <c r="L75" s="79" t="str">
        <f t="shared" si="20"/>
        <v>wird berechnet</v>
      </c>
      <c r="M75" s="79" t="str">
        <f t="shared" si="20"/>
        <v>wird berechnet</v>
      </c>
      <c r="N75" s="79" t="str">
        <f t="shared" si="20"/>
        <v>wird berechnet</v>
      </c>
      <c r="O75" s="79" t="str">
        <f t="shared" si="20"/>
        <v>wird berechnet</v>
      </c>
      <c r="P75" s="79" t="str">
        <f t="shared" si="20"/>
        <v>wird berechnet</v>
      </c>
      <c r="Q75" s="79" t="str">
        <f t="shared" si="20"/>
        <v>wird berechnet</v>
      </c>
      <c r="R75" s="79" t="str">
        <f t="shared" si="20"/>
        <v>wird berechnet</v>
      </c>
      <c r="S75" s="79" t="str">
        <f t="shared" si="20"/>
        <v>wird berechnet</v>
      </c>
      <c r="T75" s="79" t="str">
        <f t="shared" si="20"/>
        <v>wird berechnet</v>
      </c>
      <c r="U75" s="79" t="str">
        <f t="shared" si="20"/>
        <v>wird berechnet</v>
      </c>
      <c r="V75" s="79" t="str">
        <f t="shared" si="20"/>
        <v>wird berechnet</v>
      </c>
      <c r="W75" s="79" t="str">
        <f t="shared" si="20"/>
        <v>wird berechnet</v>
      </c>
      <c r="X75" s="79" t="str">
        <f t="shared" si="20"/>
        <v>wird berechnet</v>
      </c>
      <c r="Y75" s="79" t="str">
        <f t="shared" si="20"/>
        <v>wird berechnet</v>
      </c>
      <c r="Z75" s="79" t="str">
        <f t="shared" si="20"/>
        <v>wird berechnet</v>
      </c>
      <c r="AA75" s="79" t="str">
        <f t="shared" si="20"/>
        <v>wird berechnet</v>
      </c>
      <c r="AB75" s="79" t="str">
        <f t="shared" si="20"/>
        <v>wird berechnet</v>
      </c>
      <c r="AC75" s="79" t="str">
        <f t="shared" si="20"/>
        <v>wird berechnet</v>
      </c>
      <c r="AD75" s="79" t="str">
        <f t="shared" si="20"/>
        <v>wird berechnet</v>
      </c>
      <c r="AE75" s="79" t="str">
        <f t="shared" si="20"/>
        <v>wird berechnet</v>
      </c>
      <c r="AF75" s="79" t="str">
        <f t="shared" si="20"/>
        <v>wird berechnet</v>
      </c>
      <c r="AG75" s="79" t="str">
        <f t="shared" si="20"/>
        <v>wird berechnet</v>
      </c>
      <c r="AH75" s="79" t="str">
        <f t="shared" si="20"/>
        <v>wird berechnet</v>
      </c>
      <c r="AI75" s="79" t="str">
        <f t="shared" si="20"/>
        <v>wird berechnet</v>
      </c>
      <c r="AJ75" s="79" t="str">
        <f t="shared" si="20"/>
        <v>wird berechnet</v>
      </c>
      <c r="AK75" s="79" t="str">
        <f t="shared" si="20"/>
        <v>wird berechnet</v>
      </c>
      <c r="AL75" s="79" t="str">
        <f t="shared" si="20"/>
        <v>wird berechnet</v>
      </c>
      <c r="AM75" s="218">
        <f>MIN(I75:AL75)</f>
        <v>0</v>
      </c>
      <c r="AN75" s="218" t="e">
        <f>AVERAGE(I75:AL75)</f>
        <v>#DIV/0!</v>
      </c>
      <c r="AO75" s="218">
        <f>MAX(I75:AL75)</f>
        <v>0</v>
      </c>
    </row>
    <row r="76" spans="1:49" s="102" customFormat="1" outlineLevel="1" x14ac:dyDescent="0.25">
      <c r="B76" s="101"/>
      <c r="E76" s="222" t="s">
        <v>117</v>
      </c>
      <c r="F76" s="200"/>
      <c r="G76" s="201" t="s">
        <v>388</v>
      </c>
      <c r="H76" s="190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6"/>
      <c r="AE76" s="336"/>
      <c r="AF76" s="336"/>
      <c r="AG76" s="336"/>
      <c r="AH76" s="336"/>
      <c r="AI76" s="336"/>
      <c r="AJ76" s="336"/>
      <c r="AK76" s="336"/>
      <c r="AL76" s="336"/>
    </row>
    <row r="77" spans="1:49" s="102" customFormat="1" ht="6.95" customHeight="1" outlineLevel="1" x14ac:dyDescent="0.25">
      <c r="B77" s="101"/>
      <c r="E77" s="202"/>
      <c r="F77" s="203"/>
      <c r="G77" s="204"/>
      <c r="H77" s="190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05"/>
    </row>
    <row r="78" spans="1:49" s="190" customFormat="1" outlineLevel="1" x14ac:dyDescent="0.25">
      <c r="A78" s="102"/>
      <c r="B78" s="101"/>
      <c r="C78" s="102">
        <v>3</v>
      </c>
      <c r="D78" s="102" t="s">
        <v>59</v>
      </c>
      <c r="E78" s="102"/>
      <c r="G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</row>
    <row r="79" spans="1:49" s="190" customFormat="1" outlineLevel="1" x14ac:dyDescent="0.25">
      <c r="A79" s="102"/>
      <c r="B79" s="101"/>
      <c r="C79" s="102"/>
      <c r="D79" s="69"/>
      <c r="E79" s="69" t="s">
        <v>60</v>
      </c>
      <c r="F79" s="194"/>
      <c r="G79" s="195" t="s">
        <v>379</v>
      </c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334"/>
      <c r="AB79" s="334"/>
      <c r="AC79" s="334"/>
      <c r="AD79" s="334"/>
      <c r="AE79" s="334"/>
      <c r="AF79" s="334"/>
      <c r="AG79" s="334"/>
      <c r="AH79" s="334"/>
      <c r="AI79" s="334"/>
      <c r="AJ79" s="334"/>
      <c r="AK79" s="334"/>
      <c r="AL79" s="334"/>
      <c r="AM79" s="196">
        <f>MIN(I79:AL79)</f>
        <v>0</v>
      </c>
      <c r="AN79" s="196" t="e">
        <f>AVERAGE(I79:AL79)</f>
        <v>#DIV/0!</v>
      </c>
      <c r="AO79" s="196">
        <f>MAX(I79:AL79)</f>
        <v>0</v>
      </c>
      <c r="AP79" s="102"/>
      <c r="AQ79" s="102"/>
      <c r="AR79" s="102"/>
      <c r="AS79" s="102"/>
      <c r="AT79" s="102"/>
      <c r="AU79" s="102"/>
      <c r="AV79" s="102"/>
      <c r="AW79" s="102"/>
    </row>
    <row r="80" spans="1:49" s="102" customFormat="1" ht="27.95" customHeight="1" outlineLevel="1" x14ac:dyDescent="0.25">
      <c r="B80" s="101"/>
      <c r="E80" s="197" t="s">
        <v>207</v>
      </c>
      <c r="F80" s="190"/>
      <c r="G80" s="198" t="s">
        <v>208</v>
      </c>
      <c r="H80" s="190"/>
      <c r="I80" s="79" t="str">
        <f t="shared" ref="I80:AL80" si="21">IF(I79="","wird berechnet",I79/$AN$79)</f>
        <v>wird berechnet</v>
      </c>
      <c r="J80" s="79" t="str">
        <f t="shared" si="21"/>
        <v>wird berechnet</v>
      </c>
      <c r="K80" s="79" t="str">
        <f>IF(K79="","wird berechnet",K79/$AN$79)</f>
        <v>wird berechnet</v>
      </c>
      <c r="L80" s="79" t="str">
        <f t="shared" si="21"/>
        <v>wird berechnet</v>
      </c>
      <c r="M80" s="79" t="str">
        <f>IF(M79="","wird berechnet",M79/$AN$79)</f>
        <v>wird berechnet</v>
      </c>
      <c r="N80" s="79" t="str">
        <f t="shared" si="21"/>
        <v>wird berechnet</v>
      </c>
      <c r="O80" s="79" t="str">
        <f t="shared" si="21"/>
        <v>wird berechnet</v>
      </c>
      <c r="P80" s="79" t="str">
        <f t="shared" si="21"/>
        <v>wird berechnet</v>
      </c>
      <c r="Q80" s="79" t="str">
        <f t="shared" si="21"/>
        <v>wird berechnet</v>
      </c>
      <c r="R80" s="79" t="str">
        <f t="shared" si="21"/>
        <v>wird berechnet</v>
      </c>
      <c r="S80" s="79" t="str">
        <f t="shared" si="21"/>
        <v>wird berechnet</v>
      </c>
      <c r="T80" s="79" t="str">
        <f t="shared" si="21"/>
        <v>wird berechnet</v>
      </c>
      <c r="U80" s="79" t="str">
        <f t="shared" si="21"/>
        <v>wird berechnet</v>
      </c>
      <c r="V80" s="79" t="str">
        <f t="shared" si="21"/>
        <v>wird berechnet</v>
      </c>
      <c r="W80" s="79" t="str">
        <f t="shared" si="21"/>
        <v>wird berechnet</v>
      </c>
      <c r="X80" s="79" t="str">
        <f t="shared" si="21"/>
        <v>wird berechnet</v>
      </c>
      <c r="Y80" s="79" t="str">
        <f t="shared" si="21"/>
        <v>wird berechnet</v>
      </c>
      <c r="Z80" s="79" t="str">
        <f t="shared" si="21"/>
        <v>wird berechnet</v>
      </c>
      <c r="AA80" s="79" t="str">
        <f t="shared" si="21"/>
        <v>wird berechnet</v>
      </c>
      <c r="AB80" s="79" t="str">
        <f t="shared" si="21"/>
        <v>wird berechnet</v>
      </c>
      <c r="AC80" s="79" t="str">
        <f t="shared" si="21"/>
        <v>wird berechnet</v>
      </c>
      <c r="AD80" s="79" t="str">
        <f t="shared" si="21"/>
        <v>wird berechnet</v>
      </c>
      <c r="AE80" s="79" t="str">
        <f t="shared" si="21"/>
        <v>wird berechnet</v>
      </c>
      <c r="AF80" s="79" t="str">
        <f t="shared" si="21"/>
        <v>wird berechnet</v>
      </c>
      <c r="AG80" s="79" t="str">
        <f t="shared" si="21"/>
        <v>wird berechnet</v>
      </c>
      <c r="AH80" s="79" t="str">
        <f t="shared" si="21"/>
        <v>wird berechnet</v>
      </c>
      <c r="AI80" s="79" t="str">
        <f t="shared" si="21"/>
        <v>wird berechnet</v>
      </c>
      <c r="AJ80" s="79" t="str">
        <f t="shared" si="21"/>
        <v>wird berechnet</v>
      </c>
      <c r="AK80" s="79" t="str">
        <f t="shared" si="21"/>
        <v>wird berechnet</v>
      </c>
      <c r="AL80" s="79" t="str">
        <f t="shared" si="21"/>
        <v>wird berechnet</v>
      </c>
      <c r="AM80" s="218">
        <f>MIN(I80:AL80)</f>
        <v>0</v>
      </c>
      <c r="AN80" s="218" t="e">
        <f>AVERAGE(I80:AL80)</f>
        <v>#DIV/0!</v>
      </c>
      <c r="AO80" s="218">
        <f>MAX(I80:AL80)</f>
        <v>0</v>
      </c>
    </row>
    <row r="81" spans="1:49" s="102" customFormat="1" outlineLevel="1" x14ac:dyDescent="0.25">
      <c r="B81" s="101"/>
      <c r="E81" s="222" t="s">
        <v>117</v>
      </c>
      <c r="F81" s="200"/>
      <c r="G81" s="201" t="s">
        <v>388</v>
      </c>
      <c r="H81" s="190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  <c r="T81" s="336"/>
      <c r="U81" s="336"/>
      <c r="V81" s="336"/>
      <c r="W81" s="336"/>
      <c r="X81" s="336"/>
      <c r="Y81" s="336"/>
      <c r="Z81" s="336"/>
      <c r="AA81" s="336"/>
      <c r="AB81" s="336"/>
      <c r="AC81" s="336"/>
      <c r="AD81" s="336"/>
      <c r="AE81" s="336"/>
      <c r="AF81" s="336"/>
      <c r="AG81" s="336"/>
      <c r="AH81" s="336"/>
      <c r="AI81" s="336"/>
      <c r="AJ81" s="336"/>
      <c r="AK81" s="336"/>
      <c r="AL81" s="336"/>
    </row>
    <row r="82" spans="1:49" s="102" customFormat="1" x14ac:dyDescent="0.25">
      <c r="B82" s="101"/>
      <c r="F82" s="190"/>
      <c r="G82" s="193"/>
      <c r="H82" s="190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</row>
    <row r="83" spans="1:49" s="190" customFormat="1" x14ac:dyDescent="0.25">
      <c r="A83" s="102"/>
      <c r="B83" s="101">
        <v>11</v>
      </c>
      <c r="C83" s="191" t="s">
        <v>62</v>
      </c>
      <c r="D83" s="192"/>
      <c r="E83" s="192"/>
      <c r="G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  <c r="AK83" s="193"/>
      <c r="AL83" s="193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</row>
    <row r="84" spans="1:49" s="190" customFormat="1" outlineLevel="1" x14ac:dyDescent="0.25">
      <c r="A84" s="102"/>
      <c r="B84" s="101"/>
      <c r="C84" s="102">
        <v>1</v>
      </c>
      <c r="D84" s="102" t="s">
        <v>63</v>
      </c>
      <c r="E84" s="102"/>
      <c r="G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</row>
    <row r="85" spans="1:49" s="190" customFormat="1" outlineLevel="1" x14ac:dyDescent="0.25">
      <c r="A85" s="102"/>
      <c r="B85" s="101"/>
      <c r="C85" s="102"/>
      <c r="D85" s="69"/>
      <c r="E85" s="69" t="s">
        <v>64</v>
      </c>
      <c r="F85" s="194"/>
      <c r="G85" s="195" t="s">
        <v>379</v>
      </c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  <c r="W85" s="334"/>
      <c r="X85" s="334"/>
      <c r="Y85" s="334"/>
      <c r="Z85" s="334"/>
      <c r="AA85" s="334"/>
      <c r="AB85" s="334"/>
      <c r="AC85" s="334"/>
      <c r="AD85" s="334"/>
      <c r="AE85" s="334"/>
      <c r="AF85" s="334"/>
      <c r="AG85" s="334"/>
      <c r="AH85" s="334"/>
      <c r="AI85" s="334"/>
      <c r="AJ85" s="334"/>
      <c r="AK85" s="334"/>
      <c r="AL85" s="334"/>
      <c r="AM85" s="196">
        <f>MIN(I85:AL85)</f>
        <v>0</v>
      </c>
      <c r="AN85" s="196" t="e">
        <f>AVERAGE(I85:AL85)</f>
        <v>#DIV/0!</v>
      </c>
      <c r="AO85" s="196">
        <f>MAX(I85:AL85)</f>
        <v>0</v>
      </c>
      <c r="AP85" s="102"/>
      <c r="AQ85" s="102"/>
      <c r="AR85" s="102"/>
      <c r="AS85" s="102"/>
      <c r="AT85" s="102"/>
      <c r="AU85" s="102"/>
      <c r="AV85" s="102"/>
      <c r="AW85" s="102"/>
    </row>
    <row r="86" spans="1:49" s="102" customFormat="1" ht="27.95" customHeight="1" outlineLevel="1" x14ac:dyDescent="0.25">
      <c r="B86" s="101"/>
      <c r="E86" s="197" t="s">
        <v>207</v>
      </c>
      <c r="F86" s="190"/>
      <c r="G86" s="198" t="s">
        <v>208</v>
      </c>
      <c r="H86" s="190"/>
      <c r="I86" s="79" t="str">
        <f t="shared" ref="I86:AL86" si="22">IF(I85="","wird berechnet",I85/$AN$85)</f>
        <v>wird berechnet</v>
      </c>
      <c r="J86" s="79" t="str">
        <f t="shared" si="22"/>
        <v>wird berechnet</v>
      </c>
      <c r="K86" s="79" t="str">
        <f t="shared" si="22"/>
        <v>wird berechnet</v>
      </c>
      <c r="L86" s="79" t="str">
        <f t="shared" si="22"/>
        <v>wird berechnet</v>
      </c>
      <c r="M86" s="79" t="str">
        <f t="shared" si="22"/>
        <v>wird berechnet</v>
      </c>
      <c r="N86" s="79" t="str">
        <f t="shared" si="22"/>
        <v>wird berechnet</v>
      </c>
      <c r="O86" s="79" t="str">
        <f t="shared" si="22"/>
        <v>wird berechnet</v>
      </c>
      <c r="P86" s="79" t="str">
        <f t="shared" si="22"/>
        <v>wird berechnet</v>
      </c>
      <c r="Q86" s="79" t="str">
        <f t="shared" si="22"/>
        <v>wird berechnet</v>
      </c>
      <c r="R86" s="79" t="str">
        <f t="shared" si="22"/>
        <v>wird berechnet</v>
      </c>
      <c r="S86" s="79" t="str">
        <f t="shared" si="22"/>
        <v>wird berechnet</v>
      </c>
      <c r="T86" s="79" t="str">
        <f t="shared" si="22"/>
        <v>wird berechnet</v>
      </c>
      <c r="U86" s="79" t="str">
        <f t="shared" si="22"/>
        <v>wird berechnet</v>
      </c>
      <c r="V86" s="79" t="str">
        <f t="shared" si="22"/>
        <v>wird berechnet</v>
      </c>
      <c r="W86" s="79" t="str">
        <f t="shared" si="22"/>
        <v>wird berechnet</v>
      </c>
      <c r="X86" s="79" t="str">
        <f t="shared" si="22"/>
        <v>wird berechnet</v>
      </c>
      <c r="Y86" s="79" t="str">
        <f t="shared" si="22"/>
        <v>wird berechnet</v>
      </c>
      <c r="Z86" s="79" t="str">
        <f t="shared" si="22"/>
        <v>wird berechnet</v>
      </c>
      <c r="AA86" s="79" t="str">
        <f t="shared" si="22"/>
        <v>wird berechnet</v>
      </c>
      <c r="AB86" s="79" t="str">
        <f t="shared" si="22"/>
        <v>wird berechnet</v>
      </c>
      <c r="AC86" s="79" t="str">
        <f t="shared" si="22"/>
        <v>wird berechnet</v>
      </c>
      <c r="AD86" s="79" t="str">
        <f t="shared" si="22"/>
        <v>wird berechnet</v>
      </c>
      <c r="AE86" s="79" t="str">
        <f t="shared" si="22"/>
        <v>wird berechnet</v>
      </c>
      <c r="AF86" s="79" t="str">
        <f t="shared" si="22"/>
        <v>wird berechnet</v>
      </c>
      <c r="AG86" s="79" t="str">
        <f t="shared" si="22"/>
        <v>wird berechnet</v>
      </c>
      <c r="AH86" s="79" t="str">
        <f t="shared" si="22"/>
        <v>wird berechnet</v>
      </c>
      <c r="AI86" s="79" t="str">
        <f t="shared" si="22"/>
        <v>wird berechnet</v>
      </c>
      <c r="AJ86" s="79" t="str">
        <f t="shared" si="22"/>
        <v>wird berechnet</v>
      </c>
      <c r="AK86" s="79" t="str">
        <f t="shared" si="22"/>
        <v>wird berechnet</v>
      </c>
      <c r="AL86" s="79" t="str">
        <f t="shared" si="22"/>
        <v>wird berechnet</v>
      </c>
      <c r="AM86" s="215">
        <f>MIN(I86:AL86)</f>
        <v>0</v>
      </c>
      <c r="AN86" s="248" t="e">
        <f>AVERAGE(I86:AL86)</f>
        <v>#DIV/0!</v>
      </c>
      <c r="AO86" s="215">
        <f>MAX(I86:AL86)</f>
        <v>0</v>
      </c>
    </row>
    <row r="87" spans="1:49" s="102" customFormat="1" outlineLevel="1" x14ac:dyDescent="0.25">
      <c r="B87" s="101"/>
      <c r="E87" s="222" t="s">
        <v>117</v>
      </c>
      <c r="F87" s="212"/>
      <c r="G87" s="201" t="s">
        <v>388</v>
      </c>
      <c r="H87" s="190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6"/>
      <c r="AH87" s="336"/>
      <c r="AI87" s="336"/>
      <c r="AJ87" s="336"/>
      <c r="AK87" s="336"/>
      <c r="AL87" s="336"/>
    </row>
    <row r="88" spans="1:49" s="102" customFormat="1" ht="6.95" customHeight="1" outlineLevel="1" x14ac:dyDescent="0.25">
      <c r="B88" s="101"/>
      <c r="E88" s="202"/>
      <c r="F88" s="203"/>
      <c r="G88" s="204"/>
      <c r="H88" s="190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205"/>
      <c r="AF88" s="205"/>
      <c r="AG88" s="205"/>
      <c r="AH88" s="205"/>
      <c r="AI88" s="205"/>
      <c r="AJ88" s="205"/>
      <c r="AK88" s="205"/>
      <c r="AL88" s="205"/>
    </row>
    <row r="89" spans="1:49" s="190" customFormat="1" outlineLevel="1" x14ac:dyDescent="0.25">
      <c r="A89" s="102"/>
      <c r="B89" s="101"/>
      <c r="C89" s="102"/>
      <c r="D89" s="102"/>
      <c r="E89" s="102" t="s">
        <v>65</v>
      </c>
      <c r="F89" s="194"/>
      <c r="G89" s="193" t="s">
        <v>393</v>
      </c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4"/>
      <c r="X89" s="334"/>
      <c r="Y89" s="334"/>
      <c r="Z89" s="334"/>
      <c r="AA89" s="334"/>
      <c r="AB89" s="334"/>
      <c r="AC89" s="334"/>
      <c r="AD89" s="334"/>
      <c r="AE89" s="334"/>
      <c r="AF89" s="334"/>
      <c r="AG89" s="334"/>
      <c r="AH89" s="334"/>
      <c r="AI89" s="334"/>
      <c r="AJ89" s="334"/>
      <c r="AK89" s="334"/>
      <c r="AL89" s="334"/>
      <c r="AM89" s="196">
        <f>MIN(I89:AL89)</f>
        <v>0</v>
      </c>
      <c r="AN89" s="215" t="e">
        <f>AVERAGE(I89:AL89)</f>
        <v>#DIV/0!</v>
      </c>
      <c r="AO89" s="196">
        <f>MAX(I89:AL89)</f>
        <v>0</v>
      </c>
      <c r="AP89" s="102"/>
      <c r="AQ89" s="102"/>
      <c r="AR89" s="102"/>
      <c r="AS89" s="102"/>
      <c r="AT89" s="102"/>
      <c r="AU89" s="102"/>
      <c r="AV89" s="102"/>
      <c r="AW89" s="102"/>
    </row>
    <row r="90" spans="1:49" s="102" customFormat="1" ht="27.95" customHeight="1" outlineLevel="1" x14ac:dyDescent="0.25">
      <c r="B90" s="101"/>
      <c r="E90" s="197" t="s">
        <v>207</v>
      </c>
      <c r="F90" s="190"/>
      <c r="G90" s="198" t="s">
        <v>208</v>
      </c>
      <c r="H90" s="190"/>
      <c r="I90" s="79" t="str">
        <f t="shared" ref="I90:AL90" si="23">IF(I89="","wird berechnet",I89/$AN$89)</f>
        <v>wird berechnet</v>
      </c>
      <c r="J90" s="79" t="str">
        <f t="shared" si="23"/>
        <v>wird berechnet</v>
      </c>
      <c r="K90" s="79" t="str">
        <f t="shared" si="23"/>
        <v>wird berechnet</v>
      </c>
      <c r="L90" s="79" t="str">
        <f t="shared" si="23"/>
        <v>wird berechnet</v>
      </c>
      <c r="M90" s="79" t="str">
        <f t="shared" si="23"/>
        <v>wird berechnet</v>
      </c>
      <c r="N90" s="79" t="str">
        <f t="shared" si="23"/>
        <v>wird berechnet</v>
      </c>
      <c r="O90" s="79" t="str">
        <f t="shared" si="23"/>
        <v>wird berechnet</v>
      </c>
      <c r="P90" s="79" t="str">
        <f t="shared" si="23"/>
        <v>wird berechnet</v>
      </c>
      <c r="Q90" s="79" t="str">
        <f t="shared" si="23"/>
        <v>wird berechnet</v>
      </c>
      <c r="R90" s="79" t="str">
        <f t="shared" si="23"/>
        <v>wird berechnet</v>
      </c>
      <c r="S90" s="79" t="str">
        <f t="shared" si="23"/>
        <v>wird berechnet</v>
      </c>
      <c r="T90" s="79" t="str">
        <f t="shared" si="23"/>
        <v>wird berechnet</v>
      </c>
      <c r="U90" s="79" t="str">
        <f t="shared" si="23"/>
        <v>wird berechnet</v>
      </c>
      <c r="V90" s="79" t="str">
        <f t="shared" si="23"/>
        <v>wird berechnet</v>
      </c>
      <c r="W90" s="79" t="str">
        <f t="shared" si="23"/>
        <v>wird berechnet</v>
      </c>
      <c r="X90" s="79" t="str">
        <f t="shared" si="23"/>
        <v>wird berechnet</v>
      </c>
      <c r="Y90" s="79" t="str">
        <f t="shared" si="23"/>
        <v>wird berechnet</v>
      </c>
      <c r="Z90" s="79" t="str">
        <f t="shared" si="23"/>
        <v>wird berechnet</v>
      </c>
      <c r="AA90" s="79" t="str">
        <f t="shared" si="23"/>
        <v>wird berechnet</v>
      </c>
      <c r="AB90" s="79" t="str">
        <f t="shared" si="23"/>
        <v>wird berechnet</v>
      </c>
      <c r="AC90" s="79" t="str">
        <f t="shared" si="23"/>
        <v>wird berechnet</v>
      </c>
      <c r="AD90" s="79" t="str">
        <f t="shared" si="23"/>
        <v>wird berechnet</v>
      </c>
      <c r="AE90" s="79" t="str">
        <f t="shared" si="23"/>
        <v>wird berechnet</v>
      </c>
      <c r="AF90" s="79" t="str">
        <f t="shared" si="23"/>
        <v>wird berechnet</v>
      </c>
      <c r="AG90" s="79" t="str">
        <f t="shared" si="23"/>
        <v>wird berechnet</v>
      </c>
      <c r="AH90" s="79" t="str">
        <f t="shared" si="23"/>
        <v>wird berechnet</v>
      </c>
      <c r="AI90" s="79" t="str">
        <f t="shared" si="23"/>
        <v>wird berechnet</v>
      </c>
      <c r="AJ90" s="79" t="str">
        <f t="shared" si="23"/>
        <v>wird berechnet</v>
      </c>
      <c r="AK90" s="79" t="str">
        <f t="shared" si="23"/>
        <v>wird berechnet</v>
      </c>
      <c r="AL90" s="79" t="str">
        <f t="shared" si="23"/>
        <v>wird berechnet</v>
      </c>
      <c r="AM90" s="215">
        <f>MIN(I90:AL90)</f>
        <v>0</v>
      </c>
      <c r="AN90" s="248" t="e">
        <f>AVERAGE(I90:AL90)</f>
        <v>#DIV/0!</v>
      </c>
      <c r="AO90" s="215">
        <f>MAX(I90:AL90)</f>
        <v>0</v>
      </c>
    </row>
    <row r="91" spans="1:49" s="102" customFormat="1" outlineLevel="1" x14ac:dyDescent="0.25">
      <c r="B91" s="101"/>
      <c r="E91" s="222" t="s">
        <v>117</v>
      </c>
      <c r="F91" s="212"/>
      <c r="G91" s="201" t="s">
        <v>388</v>
      </c>
      <c r="H91" s="190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6"/>
      <c r="X91" s="336"/>
      <c r="Y91" s="336"/>
      <c r="Z91" s="336"/>
      <c r="AA91" s="336"/>
      <c r="AB91" s="336"/>
      <c r="AC91" s="336"/>
      <c r="AD91" s="336"/>
      <c r="AE91" s="336"/>
      <c r="AF91" s="336"/>
      <c r="AG91" s="336"/>
      <c r="AH91" s="336"/>
      <c r="AI91" s="336"/>
      <c r="AJ91" s="336"/>
      <c r="AK91" s="336"/>
      <c r="AL91" s="336"/>
    </row>
    <row r="92" spans="1:49" s="102" customFormat="1" ht="6.95" customHeight="1" outlineLevel="1" x14ac:dyDescent="0.25">
      <c r="B92" s="101"/>
      <c r="E92" s="202"/>
      <c r="F92" s="203"/>
      <c r="G92" s="204"/>
      <c r="H92" s="190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</row>
    <row r="93" spans="1:49" s="190" customFormat="1" outlineLevel="1" x14ac:dyDescent="0.25">
      <c r="A93" s="102"/>
      <c r="B93" s="101"/>
      <c r="C93" s="102"/>
      <c r="D93" s="102"/>
      <c r="E93" s="102" t="s">
        <v>66</v>
      </c>
      <c r="F93" s="194"/>
      <c r="G93" s="193" t="s">
        <v>393</v>
      </c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  <c r="AG93" s="334"/>
      <c r="AH93" s="334"/>
      <c r="AI93" s="334"/>
      <c r="AJ93" s="334"/>
      <c r="AK93" s="334"/>
      <c r="AL93" s="334"/>
      <c r="AM93" s="196">
        <f>MIN(I93:AL93)</f>
        <v>0</v>
      </c>
      <c r="AN93" s="215" t="e">
        <f>AVERAGE(I93:AL93)</f>
        <v>#DIV/0!</v>
      </c>
      <c r="AO93" s="196">
        <f>MAX(I93:AL93)</f>
        <v>0</v>
      </c>
      <c r="AP93" s="102"/>
      <c r="AQ93" s="102"/>
      <c r="AR93" s="102"/>
      <c r="AS93" s="102"/>
      <c r="AT93" s="102"/>
      <c r="AU93" s="102"/>
      <c r="AV93" s="102"/>
      <c r="AW93" s="102"/>
    </row>
    <row r="94" spans="1:49" s="102" customFormat="1" ht="27.95" customHeight="1" outlineLevel="1" x14ac:dyDescent="0.25">
      <c r="B94" s="101"/>
      <c r="E94" s="197" t="s">
        <v>207</v>
      </c>
      <c r="F94" s="190"/>
      <c r="G94" s="198" t="s">
        <v>208</v>
      </c>
      <c r="H94" s="190"/>
      <c r="I94" s="79" t="str">
        <f t="shared" ref="I94:AL94" si="24">IF(I93="","wird berechnet",I93/$AN$93)</f>
        <v>wird berechnet</v>
      </c>
      <c r="J94" s="79" t="str">
        <f t="shared" si="24"/>
        <v>wird berechnet</v>
      </c>
      <c r="K94" s="79" t="str">
        <f t="shared" si="24"/>
        <v>wird berechnet</v>
      </c>
      <c r="L94" s="79" t="str">
        <f t="shared" si="24"/>
        <v>wird berechnet</v>
      </c>
      <c r="M94" s="79" t="str">
        <f t="shared" si="24"/>
        <v>wird berechnet</v>
      </c>
      <c r="N94" s="79" t="str">
        <f t="shared" si="24"/>
        <v>wird berechnet</v>
      </c>
      <c r="O94" s="79" t="str">
        <f t="shared" si="24"/>
        <v>wird berechnet</v>
      </c>
      <c r="P94" s="79" t="str">
        <f t="shared" si="24"/>
        <v>wird berechnet</v>
      </c>
      <c r="Q94" s="79" t="str">
        <f t="shared" si="24"/>
        <v>wird berechnet</v>
      </c>
      <c r="R94" s="79" t="str">
        <f t="shared" si="24"/>
        <v>wird berechnet</v>
      </c>
      <c r="S94" s="79" t="str">
        <f t="shared" si="24"/>
        <v>wird berechnet</v>
      </c>
      <c r="T94" s="79" t="str">
        <f t="shared" si="24"/>
        <v>wird berechnet</v>
      </c>
      <c r="U94" s="79" t="str">
        <f t="shared" si="24"/>
        <v>wird berechnet</v>
      </c>
      <c r="V94" s="79" t="str">
        <f t="shared" si="24"/>
        <v>wird berechnet</v>
      </c>
      <c r="W94" s="79" t="str">
        <f t="shared" si="24"/>
        <v>wird berechnet</v>
      </c>
      <c r="X94" s="79" t="str">
        <f t="shared" si="24"/>
        <v>wird berechnet</v>
      </c>
      <c r="Y94" s="79" t="str">
        <f t="shared" si="24"/>
        <v>wird berechnet</v>
      </c>
      <c r="Z94" s="79" t="str">
        <f t="shared" si="24"/>
        <v>wird berechnet</v>
      </c>
      <c r="AA94" s="79" t="str">
        <f t="shared" si="24"/>
        <v>wird berechnet</v>
      </c>
      <c r="AB94" s="79" t="str">
        <f t="shared" si="24"/>
        <v>wird berechnet</v>
      </c>
      <c r="AC94" s="79" t="str">
        <f t="shared" si="24"/>
        <v>wird berechnet</v>
      </c>
      <c r="AD94" s="79" t="str">
        <f t="shared" si="24"/>
        <v>wird berechnet</v>
      </c>
      <c r="AE94" s="79" t="str">
        <f t="shared" si="24"/>
        <v>wird berechnet</v>
      </c>
      <c r="AF94" s="79" t="str">
        <f t="shared" si="24"/>
        <v>wird berechnet</v>
      </c>
      <c r="AG94" s="79" t="str">
        <f t="shared" si="24"/>
        <v>wird berechnet</v>
      </c>
      <c r="AH94" s="79" t="str">
        <f t="shared" si="24"/>
        <v>wird berechnet</v>
      </c>
      <c r="AI94" s="79" t="str">
        <f t="shared" si="24"/>
        <v>wird berechnet</v>
      </c>
      <c r="AJ94" s="79" t="str">
        <f t="shared" si="24"/>
        <v>wird berechnet</v>
      </c>
      <c r="AK94" s="79" t="str">
        <f t="shared" si="24"/>
        <v>wird berechnet</v>
      </c>
      <c r="AL94" s="79" t="str">
        <f t="shared" si="24"/>
        <v>wird berechnet</v>
      </c>
      <c r="AM94" s="215">
        <f>MIN(I94:AL94)</f>
        <v>0</v>
      </c>
      <c r="AN94" s="248" t="e">
        <f>AVERAGE(I94:AL94)</f>
        <v>#DIV/0!</v>
      </c>
      <c r="AO94" s="215">
        <f>MAX(I94:AL94)</f>
        <v>0</v>
      </c>
    </row>
    <row r="95" spans="1:49" s="102" customFormat="1" outlineLevel="1" x14ac:dyDescent="0.25">
      <c r="B95" s="101"/>
      <c r="E95" s="222" t="s">
        <v>117</v>
      </c>
      <c r="F95" s="212"/>
      <c r="G95" s="201" t="s">
        <v>388</v>
      </c>
      <c r="H95" s="190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36"/>
      <c r="X95" s="336"/>
      <c r="Y95" s="336"/>
      <c r="Z95" s="336"/>
      <c r="AA95" s="336"/>
      <c r="AB95" s="336"/>
      <c r="AC95" s="336"/>
      <c r="AD95" s="336"/>
      <c r="AE95" s="336"/>
      <c r="AF95" s="336"/>
      <c r="AG95" s="336"/>
      <c r="AH95" s="336"/>
      <c r="AI95" s="336"/>
      <c r="AJ95" s="336"/>
      <c r="AK95" s="336"/>
      <c r="AL95" s="336"/>
    </row>
    <row r="96" spans="1:49" s="102" customFormat="1" ht="6.95" customHeight="1" outlineLevel="1" x14ac:dyDescent="0.25">
      <c r="B96" s="101"/>
      <c r="E96" s="202"/>
      <c r="F96" s="203"/>
      <c r="G96" s="204"/>
      <c r="H96" s="190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205"/>
      <c r="AJ96" s="205"/>
      <c r="AK96" s="205"/>
      <c r="AL96" s="205"/>
    </row>
    <row r="97" spans="1:49" s="190" customFormat="1" outlineLevel="1" x14ac:dyDescent="0.25">
      <c r="A97" s="102"/>
      <c r="B97" s="101"/>
      <c r="C97" s="102"/>
      <c r="D97" s="102"/>
      <c r="E97" s="216" t="s">
        <v>394</v>
      </c>
      <c r="F97" s="194"/>
      <c r="G97" s="198" t="s">
        <v>393</v>
      </c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196">
        <f>MIN(I97:AL97)</f>
        <v>0</v>
      </c>
      <c r="AN97" s="196" t="e">
        <f>AVERAGE(I97:AL97)</f>
        <v>#DIV/0!</v>
      </c>
      <c r="AO97" s="196">
        <f>MAX(I97:AL97)</f>
        <v>0</v>
      </c>
      <c r="AP97" s="102"/>
      <c r="AQ97" s="102"/>
      <c r="AR97" s="102"/>
      <c r="AS97" s="102"/>
      <c r="AT97" s="102"/>
      <c r="AU97" s="102"/>
      <c r="AV97" s="102"/>
      <c r="AW97" s="102"/>
    </row>
    <row r="98" spans="1:49" s="102" customFormat="1" ht="27.95" customHeight="1" outlineLevel="1" x14ac:dyDescent="0.25">
      <c r="B98" s="101"/>
      <c r="E98" s="197" t="s">
        <v>207</v>
      </c>
      <c r="F98" s="190"/>
      <c r="G98" s="198" t="s">
        <v>208</v>
      </c>
      <c r="H98" s="190"/>
      <c r="I98" s="79" t="str">
        <f t="shared" ref="I98:AL98" si="25">IF(I97="","wird berechnet",I97/$AN$97)</f>
        <v>wird berechnet</v>
      </c>
      <c r="J98" s="79" t="str">
        <f t="shared" si="25"/>
        <v>wird berechnet</v>
      </c>
      <c r="K98" s="79" t="str">
        <f t="shared" si="25"/>
        <v>wird berechnet</v>
      </c>
      <c r="L98" s="79" t="str">
        <f t="shared" si="25"/>
        <v>wird berechnet</v>
      </c>
      <c r="M98" s="79" t="str">
        <f t="shared" si="25"/>
        <v>wird berechnet</v>
      </c>
      <c r="N98" s="79" t="str">
        <f t="shared" si="25"/>
        <v>wird berechnet</v>
      </c>
      <c r="O98" s="79" t="str">
        <f t="shared" si="25"/>
        <v>wird berechnet</v>
      </c>
      <c r="P98" s="79" t="str">
        <f t="shared" si="25"/>
        <v>wird berechnet</v>
      </c>
      <c r="Q98" s="79" t="str">
        <f t="shared" si="25"/>
        <v>wird berechnet</v>
      </c>
      <c r="R98" s="79" t="str">
        <f t="shared" si="25"/>
        <v>wird berechnet</v>
      </c>
      <c r="S98" s="79" t="str">
        <f t="shared" si="25"/>
        <v>wird berechnet</v>
      </c>
      <c r="T98" s="79" t="str">
        <f t="shared" si="25"/>
        <v>wird berechnet</v>
      </c>
      <c r="U98" s="79" t="str">
        <f t="shared" si="25"/>
        <v>wird berechnet</v>
      </c>
      <c r="V98" s="79" t="str">
        <f t="shared" si="25"/>
        <v>wird berechnet</v>
      </c>
      <c r="W98" s="79" t="str">
        <f t="shared" si="25"/>
        <v>wird berechnet</v>
      </c>
      <c r="X98" s="79" t="str">
        <f t="shared" si="25"/>
        <v>wird berechnet</v>
      </c>
      <c r="Y98" s="79" t="str">
        <f t="shared" si="25"/>
        <v>wird berechnet</v>
      </c>
      <c r="Z98" s="79" t="str">
        <f t="shared" si="25"/>
        <v>wird berechnet</v>
      </c>
      <c r="AA98" s="79" t="str">
        <f t="shared" si="25"/>
        <v>wird berechnet</v>
      </c>
      <c r="AB98" s="79" t="str">
        <f t="shared" si="25"/>
        <v>wird berechnet</v>
      </c>
      <c r="AC98" s="79" t="str">
        <f t="shared" si="25"/>
        <v>wird berechnet</v>
      </c>
      <c r="AD98" s="79" t="str">
        <f t="shared" si="25"/>
        <v>wird berechnet</v>
      </c>
      <c r="AE98" s="79" t="str">
        <f t="shared" si="25"/>
        <v>wird berechnet</v>
      </c>
      <c r="AF98" s="79" t="str">
        <f t="shared" si="25"/>
        <v>wird berechnet</v>
      </c>
      <c r="AG98" s="79" t="str">
        <f t="shared" si="25"/>
        <v>wird berechnet</v>
      </c>
      <c r="AH98" s="79" t="str">
        <f t="shared" si="25"/>
        <v>wird berechnet</v>
      </c>
      <c r="AI98" s="79" t="str">
        <f t="shared" si="25"/>
        <v>wird berechnet</v>
      </c>
      <c r="AJ98" s="79" t="str">
        <f t="shared" si="25"/>
        <v>wird berechnet</v>
      </c>
      <c r="AK98" s="79" t="str">
        <f t="shared" si="25"/>
        <v>wird berechnet</v>
      </c>
      <c r="AL98" s="79" t="str">
        <f t="shared" si="25"/>
        <v>wird berechnet</v>
      </c>
      <c r="AM98" s="215">
        <f>MIN(I98:AL98)</f>
        <v>0</v>
      </c>
      <c r="AN98" s="248" t="e">
        <f>AVERAGE(I98:AL98)</f>
        <v>#DIV/0!</v>
      </c>
      <c r="AO98" s="215">
        <f>MAX(I98:AL98)</f>
        <v>0</v>
      </c>
    </row>
    <row r="99" spans="1:49" s="102" customFormat="1" outlineLevel="1" x14ac:dyDescent="0.25">
      <c r="B99" s="101"/>
      <c r="E99" s="222" t="s">
        <v>117</v>
      </c>
      <c r="F99" s="212"/>
      <c r="G99" s="201" t="s">
        <v>388</v>
      </c>
      <c r="H99" s="190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6"/>
      <c r="AB99" s="336"/>
      <c r="AC99" s="336"/>
      <c r="AD99" s="336"/>
      <c r="AE99" s="336"/>
      <c r="AF99" s="336"/>
      <c r="AG99" s="336"/>
      <c r="AH99" s="336"/>
      <c r="AI99" s="336"/>
      <c r="AJ99" s="336"/>
      <c r="AK99" s="336"/>
      <c r="AL99" s="336"/>
    </row>
    <row r="100" spans="1:49" s="102" customFormat="1" ht="6.95" customHeight="1" outlineLevel="1" x14ac:dyDescent="0.25">
      <c r="B100" s="101"/>
      <c r="E100" s="202"/>
      <c r="F100" s="203"/>
      <c r="G100" s="204"/>
      <c r="H100" s="190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5"/>
      <c r="AL100" s="205"/>
    </row>
    <row r="101" spans="1:49" s="190" customFormat="1" outlineLevel="1" x14ac:dyDescent="0.25">
      <c r="A101" s="102"/>
      <c r="B101" s="101"/>
      <c r="C101" s="102"/>
      <c r="D101" s="102"/>
      <c r="E101" s="68" t="s">
        <v>395</v>
      </c>
      <c r="F101" s="194"/>
      <c r="G101" s="198" t="s">
        <v>379</v>
      </c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  <c r="W101" s="334"/>
      <c r="X101" s="334"/>
      <c r="Y101" s="334"/>
      <c r="Z101" s="334"/>
      <c r="AA101" s="334"/>
      <c r="AB101" s="334"/>
      <c r="AC101" s="334"/>
      <c r="AD101" s="334"/>
      <c r="AE101" s="334"/>
      <c r="AF101" s="334"/>
      <c r="AG101" s="334"/>
      <c r="AH101" s="334"/>
      <c r="AI101" s="334"/>
      <c r="AJ101" s="334"/>
      <c r="AK101" s="334"/>
      <c r="AL101" s="334"/>
      <c r="AM101" s="196">
        <f>MIN(I101:AL101)</f>
        <v>0</v>
      </c>
      <c r="AN101" s="215" t="e">
        <f>AVERAGE(I101:AL101)</f>
        <v>#DIV/0!</v>
      </c>
      <c r="AO101" s="196">
        <f>MAX(I101:AL101)</f>
        <v>0</v>
      </c>
      <c r="AP101" s="102"/>
      <c r="AQ101" s="102"/>
      <c r="AR101" s="102"/>
      <c r="AS101" s="102"/>
      <c r="AT101" s="102"/>
      <c r="AU101" s="102"/>
      <c r="AV101" s="102"/>
      <c r="AW101" s="102"/>
    </row>
    <row r="102" spans="1:49" s="102" customFormat="1" ht="27.95" customHeight="1" outlineLevel="1" x14ac:dyDescent="0.25">
      <c r="B102" s="101"/>
      <c r="E102" s="197" t="s">
        <v>207</v>
      </c>
      <c r="F102" s="190"/>
      <c r="G102" s="198" t="s">
        <v>208</v>
      </c>
      <c r="H102" s="190"/>
      <c r="I102" s="79" t="str">
        <f t="shared" ref="I102:AL102" si="26">IF(I101="","wird berechnet",I101/$AN$101)</f>
        <v>wird berechnet</v>
      </c>
      <c r="J102" s="79" t="str">
        <f t="shared" si="26"/>
        <v>wird berechnet</v>
      </c>
      <c r="K102" s="79" t="str">
        <f t="shared" si="26"/>
        <v>wird berechnet</v>
      </c>
      <c r="L102" s="79" t="str">
        <f t="shared" si="26"/>
        <v>wird berechnet</v>
      </c>
      <c r="M102" s="79" t="str">
        <f t="shared" si="26"/>
        <v>wird berechnet</v>
      </c>
      <c r="N102" s="79" t="str">
        <f t="shared" si="26"/>
        <v>wird berechnet</v>
      </c>
      <c r="O102" s="79" t="str">
        <f t="shared" si="26"/>
        <v>wird berechnet</v>
      </c>
      <c r="P102" s="79" t="str">
        <f t="shared" si="26"/>
        <v>wird berechnet</v>
      </c>
      <c r="Q102" s="79" t="str">
        <f t="shared" si="26"/>
        <v>wird berechnet</v>
      </c>
      <c r="R102" s="79" t="str">
        <f t="shared" si="26"/>
        <v>wird berechnet</v>
      </c>
      <c r="S102" s="79" t="str">
        <f t="shared" si="26"/>
        <v>wird berechnet</v>
      </c>
      <c r="T102" s="79" t="str">
        <f t="shared" si="26"/>
        <v>wird berechnet</v>
      </c>
      <c r="U102" s="79" t="str">
        <f t="shared" si="26"/>
        <v>wird berechnet</v>
      </c>
      <c r="V102" s="79" t="str">
        <f t="shared" si="26"/>
        <v>wird berechnet</v>
      </c>
      <c r="W102" s="79" t="str">
        <f t="shared" si="26"/>
        <v>wird berechnet</v>
      </c>
      <c r="X102" s="79" t="str">
        <f t="shared" si="26"/>
        <v>wird berechnet</v>
      </c>
      <c r="Y102" s="79" t="str">
        <f t="shared" si="26"/>
        <v>wird berechnet</v>
      </c>
      <c r="Z102" s="79" t="str">
        <f t="shared" si="26"/>
        <v>wird berechnet</v>
      </c>
      <c r="AA102" s="79" t="str">
        <f t="shared" si="26"/>
        <v>wird berechnet</v>
      </c>
      <c r="AB102" s="79" t="str">
        <f t="shared" si="26"/>
        <v>wird berechnet</v>
      </c>
      <c r="AC102" s="79" t="str">
        <f t="shared" si="26"/>
        <v>wird berechnet</v>
      </c>
      <c r="AD102" s="79" t="str">
        <f t="shared" si="26"/>
        <v>wird berechnet</v>
      </c>
      <c r="AE102" s="79" t="str">
        <f t="shared" si="26"/>
        <v>wird berechnet</v>
      </c>
      <c r="AF102" s="79" t="str">
        <f t="shared" si="26"/>
        <v>wird berechnet</v>
      </c>
      <c r="AG102" s="79" t="str">
        <f t="shared" si="26"/>
        <v>wird berechnet</v>
      </c>
      <c r="AH102" s="79" t="str">
        <f t="shared" si="26"/>
        <v>wird berechnet</v>
      </c>
      <c r="AI102" s="79" t="str">
        <f t="shared" si="26"/>
        <v>wird berechnet</v>
      </c>
      <c r="AJ102" s="79" t="str">
        <f t="shared" si="26"/>
        <v>wird berechnet</v>
      </c>
      <c r="AK102" s="79" t="str">
        <f t="shared" si="26"/>
        <v>wird berechnet</v>
      </c>
      <c r="AL102" s="79" t="str">
        <f t="shared" si="26"/>
        <v>wird berechnet</v>
      </c>
      <c r="AM102" s="215">
        <f>MIN(I102:AL102)</f>
        <v>0</v>
      </c>
      <c r="AN102" s="248" t="e">
        <f>AVERAGE(I102:AL102)</f>
        <v>#DIV/0!</v>
      </c>
      <c r="AO102" s="215">
        <f>MAX(I102:AL102)</f>
        <v>0</v>
      </c>
    </row>
    <row r="103" spans="1:49" s="102" customFormat="1" outlineLevel="1" x14ac:dyDescent="0.25">
      <c r="B103" s="101"/>
      <c r="E103" s="222" t="s">
        <v>117</v>
      </c>
      <c r="F103" s="212"/>
      <c r="G103" s="201" t="s">
        <v>388</v>
      </c>
      <c r="H103" s="190"/>
      <c r="I103" s="336"/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  <c r="T103" s="336"/>
      <c r="U103" s="336"/>
      <c r="V103" s="336"/>
      <c r="W103" s="336"/>
      <c r="X103" s="336"/>
      <c r="Y103" s="336"/>
      <c r="Z103" s="336"/>
      <c r="AA103" s="336"/>
      <c r="AB103" s="336"/>
      <c r="AC103" s="336"/>
      <c r="AD103" s="336"/>
      <c r="AE103" s="336"/>
      <c r="AF103" s="336"/>
      <c r="AG103" s="336"/>
      <c r="AH103" s="336"/>
      <c r="AI103" s="336"/>
      <c r="AJ103" s="336"/>
      <c r="AK103" s="336"/>
      <c r="AL103" s="336"/>
    </row>
    <row r="104" spans="1:49" s="102" customFormat="1" ht="6.95" customHeight="1" outlineLevel="1" x14ac:dyDescent="0.25">
      <c r="B104" s="101"/>
      <c r="E104" s="202"/>
      <c r="F104" s="203"/>
      <c r="G104" s="204"/>
      <c r="H104" s="190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5"/>
      <c r="AL104" s="205"/>
    </row>
    <row r="105" spans="1:49" s="190" customFormat="1" ht="27.95" customHeight="1" outlineLevel="1" x14ac:dyDescent="0.25">
      <c r="A105" s="102"/>
      <c r="B105" s="101"/>
      <c r="C105" s="102"/>
      <c r="D105" s="102"/>
      <c r="E105" s="102" t="s">
        <v>67</v>
      </c>
      <c r="G105" s="193" t="s">
        <v>396</v>
      </c>
      <c r="I105" s="214" t="str">
        <f t="shared" ref="I105:AL105" si="27">IFERROR(I101/I97,"wird berechnet")</f>
        <v>wird berechnet</v>
      </c>
      <c r="J105" s="214" t="str">
        <f t="shared" si="27"/>
        <v>wird berechnet</v>
      </c>
      <c r="K105" s="214" t="str">
        <f t="shared" si="27"/>
        <v>wird berechnet</v>
      </c>
      <c r="L105" s="214" t="str">
        <f t="shared" si="27"/>
        <v>wird berechnet</v>
      </c>
      <c r="M105" s="214" t="str">
        <f t="shared" si="27"/>
        <v>wird berechnet</v>
      </c>
      <c r="N105" s="214" t="str">
        <f t="shared" si="27"/>
        <v>wird berechnet</v>
      </c>
      <c r="O105" s="214" t="str">
        <f t="shared" si="27"/>
        <v>wird berechnet</v>
      </c>
      <c r="P105" s="214" t="str">
        <f t="shared" si="27"/>
        <v>wird berechnet</v>
      </c>
      <c r="Q105" s="214" t="str">
        <f t="shared" si="27"/>
        <v>wird berechnet</v>
      </c>
      <c r="R105" s="214" t="str">
        <f t="shared" si="27"/>
        <v>wird berechnet</v>
      </c>
      <c r="S105" s="214" t="str">
        <f t="shared" si="27"/>
        <v>wird berechnet</v>
      </c>
      <c r="T105" s="214" t="str">
        <f t="shared" si="27"/>
        <v>wird berechnet</v>
      </c>
      <c r="U105" s="214" t="str">
        <f t="shared" si="27"/>
        <v>wird berechnet</v>
      </c>
      <c r="V105" s="214" t="str">
        <f t="shared" si="27"/>
        <v>wird berechnet</v>
      </c>
      <c r="W105" s="214" t="str">
        <f t="shared" si="27"/>
        <v>wird berechnet</v>
      </c>
      <c r="X105" s="214" t="str">
        <f t="shared" si="27"/>
        <v>wird berechnet</v>
      </c>
      <c r="Y105" s="214" t="str">
        <f t="shared" si="27"/>
        <v>wird berechnet</v>
      </c>
      <c r="Z105" s="214" t="str">
        <f t="shared" si="27"/>
        <v>wird berechnet</v>
      </c>
      <c r="AA105" s="214" t="str">
        <f t="shared" si="27"/>
        <v>wird berechnet</v>
      </c>
      <c r="AB105" s="214" t="str">
        <f t="shared" si="27"/>
        <v>wird berechnet</v>
      </c>
      <c r="AC105" s="214" t="str">
        <f t="shared" si="27"/>
        <v>wird berechnet</v>
      </c>
      <c r="AD105" s="214" t="str">
        <f t="shared" si="27"/>
        <v>wird berechnet</v>
      </c>
      <c r="AE105" s="214" t="str">
        <f t="shared" si="27"/>
        <v>wird berechnet</v>
      </c>
      <c r="AF105" s="214" t="str">
        <f t="shared" si="27"/>
        <v>wird berechnet</v>
      </c>
      <c r="AG105" s="214" t="str">
        <f t="shared" si="27"/>
        <v>wird berechnet</v>
      </c>
      <c r="AH105" s="214" t="str">
        <f t="shared" si="27"/>
        <v>wird berechnet</v>
      </c>
      <c r="AI105" s="214" t="str">
        <f t="shared" si="27"/>
        <v>wird berechnet</v>
      </c>
      <c r="AJ105" s="214" t="str">
        <f t="shared" si="27"/>
        <v>wird berechnet</v>
      </c>
      <c r="AK105" s="214" t="str">
        <f t="shared" si="27"/>
        <v>wird berechnet</v>
      </c>
      <c r="AL105" s="214" t="str">
        <f t="shared" si="27"/>
        <v>wird berechnet</v>
      </c>
      <c r="AM105" s="215">
        <f>MIN(I105:AL105)</f>
        <v>0</v>
      </c>
      <c r="AN105" s="215" t="e">
        <f>AVERAGE(I105:AL105)</f>
        <v>#DIV/0!</v>
      </c>
      <c r="AO105" s="215">
        <f>MAX(I105:AL105)</f>
        <v>0</v>
      </c>
      <c r="AP105" s="102"/>
      <c r="AQ105" s="102"/>
      <c r="AR105" s="102"/>
      <c r="AS105" s="102"/>
      <c r="AT105" s="102"/>
      <c r="AU105" s="102"/>
      <c r="AV105" s="102"/>
      <c r="AW105" s="102"/>
    </row>
    <row r="106" spans="1:49" s="102" customFormat="1" ht="27.95" customHeight="1" outlineLevel="1" x14ac:dyDescent="0.25">
      <c r="B106" s="101"/>
      <c r="E106" s="197" t="s">
        <v>207</v>
      </c>
      <c r="F106" s="190"/>
      <c r="G106" s="198" t="s">
        <v>208</v>
      </c>
      <c r="H106" s="190"/>
      <c r="I106" s="79" t="str">
        <f t="shared" ref="I106:AL106" si="28">IF(I105="wird berechnet","wird berechnet",I105/$AN$101)</f>
        <v>wird berechnet</v>
      </c>
      <c r="J106" s="79" t="str">
        <f t="shared" si="28"/>
        <v>wird berechnet</v>
      </c>
      <c r="K106" s="79" t="str">
        <f t="shared" si="28"/>
        <v>wird berechnet</v>
      </c>
      <c r="L106" s="79" t="str">
        <f t="shared" si="28"/>
        <v>wird berechnet</v>
      </c>
      <c r="M106" s="79" t="str">
        <f t="shared" si="28"/>
        <v>wird berechnet</v>
      </c>
      <c r="N106" s="79" t="str">
        <f t="shared" si="28"/>
        <v>wird berechnet</v>
      </c>
      <c r="O106" s="79" t="str">
        <f t="shared" si="28"/>
        <v>wird berechnet</v>
      </c>
      <c r="P106" s="79" t="str">
        <f t="shared" si="28"/>
        <v>wird berechnet</v>
      </c>
      <c r="Q106" s="79" t="str">
        <f t="shared" si="28"/>
        <v>wird berechnet</v>
      </c>
      <c r="R106" s="79" t="str">
        <f t="shared" si="28"/>
        <v>wird berechnet</v>
      </c>
      <c r="S106" s="79" t="str">
        <f t="shared" si="28"/>
        <v>wird berechnet</v>
      </c>
      <c r="T106" s="79" t="str">
        <f t="shared" si="28"/>
        <v>wird berechnet</v>
      </c>
      <c r="U106" s="79" t="str">
        <f t="shared" si="28"/>
        <v>wird berechnet</v>
      </c>
      <c r="V106" s="79" t="str">
        <f t="shared" si="28"/>
        <v>wird berechnet</v>
      </c>
      <c r="W106" s="79" t="str">
        <f t="shared" si="28"/>
        <v>wird berechnet</v>
      </c>
      <c r="X106" s="79" t="str">
        <f t="shared" si="28"/>
        <v>wird berechnet</v>
      </c>
      <c r="Y106" s="79" t="str">
        <f t="shared" si="28"/>
        <v>wird berechnet</v>
      </c>
      <c r="Z106" s="79" t="str">
        <f t="shared" si="28"/>
        <v>wird berechnet</v>
      </c>
      <c r="AA106" s="79" t="str">
        <f t="shared" si="28"/>
        <v>wird berechnet</v>
      </c>
      <c r="AB106" s="79" t="str">
        <f t="shared" si="28"/>
        <v>wird berechnet</v>
      </c>
      <c r="AC106" s="79" t="str">
        <f t="shared" si="28"/>
        <v>wird berechnet</v>
      </c>
      <c r="AD106" s="79" t="str">
        <f t="shared" si="28"/>
        <v>wird berechnet</v>
      </c>
      <c r="AE106" s="79" t="str">
        <f t="shared" si="28"/>
        <v>wird berechnet</v>
      </c>
      <c r="AF106" s="79" t="str">
        <f t="shared" si="28"/>
        <v>wird berechnet</v>
      </c>
      <c r="AG106" s="79" t="str">
        <f t="shared" si="28"/>
        <v>wird berechnet</v>
      </c>
      <c r="AH106" s="79" t="str">
        <f t="shared" si="28"/>
        <v>wird berechnet</v>
      </c>
      <c r="AI106" s="79" t="str">
        <f t="shared" si="28"/>
        <v>wird berechnet</v>
      </c>
      <c r="AJ106" s="79" t="str">
        <f t="shared" si="28"/>
        <v>wird berechnet</v>
      </c>
      <c r="AK106" s="79" t="str">
        <f t="shared" si="28"/>
        <v>wird berechnet</v>
      </c>
      <c r="AL106" s="79" t="str">
        <f t="shared" si="28"/>
        <v>wird berechnet</v>
      </c>
      <c r="AM106" s="215">
        <f>MIN(I106:AL106)</f>
        <v>0</v>
      </c>
      <c r="AN106" s="248" t="e">
        <f>AVERAGE(I106:AL106)</f>
        <v>#DIV/0!</v>
      </c>
      <c r="AO106" s="215">
        <f>MAX(I106:AL106)</f>
        <v>0</v>
      </c>
    </row>
    <row r="107" spans="1:49" s="102" customFormat="1" outlineLevel="1" x14ac:dyDescent="0.25">
      <c r="B107" s="101"/>
      <c r="E107" s="222" t="s">
        <v>117</v>
      </c>
      <c r="F107" s="212"/>
      <c r="G107" s="201" t="s">
        <v>388</v>
      </c>
      <c r="H107" s="190"/>
      <c r="I107" s="336"/>
      <c r="J107" s="336"/>
      <c r="K107" s="336"/>
      <c r="L107" s="336"/>
      <c r="M107" s="336"/>
      <c r="N107" s="336"/>
      <c r="O107" s="336"/>
      <c r="P107" s="336"/>
      <c r="Q107" s="336"/>
      <c r="R107" s="336"/>
      <c r="S107" s="336"/>
      <c r="T107" s="336"/>
      <c r="U107" s="336"/>
      <c r="V107" s="336"/>
      <c r="W107" s="336"/>
      <c r="X107" s="336"/>
      <c r="Y107" s="336"/>
      <c r="Z107" s="336"/>
      <c r="AA107" s="336"/>
      <c r="AB107" s="336"/>
      <c r="AC107" s="336"/>
      <c r="AD107" s="336"/>
      <c r="AE107" s="336"/>
      <c r="AF107" s="336"/>
      <c r="AG107" s="336"/>
      <c r="AH107" s="336"/>
      <c r="AI107" s="336"/>
      <c r="AJ107" s="336"/>
      <c r="AK107" s="336"/>
      <c r="AL107" s="336"/>
    </row>
    <row r="108" spans="1:49" s="102" customFormat="1" ht="6.95" customHeight="1" outlineLevel="1" x14ac:dyDescent="0.25">
      <c r="B108" s="101"/>
      <c r="E108" s="202"/>
      <c r="F108" s="203"/>
      <c r="G108" s="204"/>
      <c r="H108" s="190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5"/>
      <c r="X108" s="205"/>
      <c r="Y108" s="205"/>
      <c r="Z108" s="205"/>
      <c r="AA108" s="205"/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5"/>
      <c r="AL108" s="205"/>
    </row>
    <row r="109" spans="1:49" s="190" customFormat="1" outlineLevel="1" x14ac:dyDescent="0.25">
      <c r="A109" s="102"/>
      <c r="B109" s="101"/>
      <c r="C109" s="102"/>
      <c r="D109" s="102"/>
      <c r="E109" s="102" t="s">
        <v>397</v>
      </c>
      <c r="F109" s="194"/>
      <c r="G109" s="193" t="s">
        <v>379</v>
      </c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  <c r="V109" s="334"/>
      <c r="W109" s="334"/>
      <c r="X109" s="334"/>
      <c r="Y109" s="334"/>
      <c r="Z109" s="334"/>
      <c r="AA109" s="334"/>
      <c r="AB109" s="334"/>
      <c r="AC109" s="334"/>
      <c r="AD109" s="334"/>
      <c r="AE109" s="334"/>
      <c r="AF109" s="334"/>
      <c r="AG109" s="334"/>
      <c r="AH109" s="334"/>
      <c r="AI109" s="334"/>
      <c r="AJ109" s="334"/>
      <c r="AK109" s="334"/>
      <c r="AL109" s="334"/>
      <c r="AM109" s="196">
        <f>MIN(I109:AL109)</f>
        <v>0</v>
      </c>
      <c r="AN109" s="196" t="e">
        <f>AVERAGE(I109:AL109)</f>
        <v>#DIV/0!</v>
      </c>
      <c r="AO109" s="196">
        <f>MAX(I109:AL109)</f>
        <v>0</v>
      </c>
      <c r="AP109" s="102"/>
      <c r="AQ109" s="102"/>
      <c r="AR109" s="102"/>
      <c r="AS109" s="102"/>
      <c r="AT109" s="102"/>
      <c r="AU109" s="102"/>
      <c r="AV109" s="102"/>
      <c r="AW109" s="102"/>
    </row>
    <row r="110" spans="1:49" s="102" customFormat="1" ht="27.95" customHeight="1" outlineLevel="1" x14ac:dyDescent="0.25">
      <c r="B110" s="101"/>
      <c r="E110" s="197" t="s">
        <v>207</v>
      </c>
      <c r="F110" s="190"/>
      <c r="G110" s="198" t="s">
        <v>208</v>
      </c>
      <c r="H110" s="190"/>
      <c r="I110" s="79" t="str">
        <f t="shared" ref="I110:AL110" si="29">IF(I109="","wird berechnet",I109/$AN$109)</f>
        <v>wird berechnet</v>
      </c>
      <c r="J110" s="79" t="str">
        <f t="shared" si="29"/>
        <v>wird berechnet</v>
      </c>
      <c r="K110" s="79" t="str">
        <f t="shared" si="29"/>
        <v>wird berechnet</v>
      </c>
      <c r="L110" s="79" t="str">
        <f t="shared" si="29"/>
        <v>wird berechnet</v>
      </c>
      <c r="M110" s="79" t="str">
        <f t="shared" si="29"/>
        <v>wird berechnet</v>
      </c>
      <c r="N110" s="79" t="str">
        <f t="shared" si="29"/>
        <v>wird berechnet</v>
      </c>
      <c r="O110" s="79" t="str">
        <f t="shared" si="29"/>
        <v>wird berechnet</v>
      </c>
      <c r="P110" s="79" t="str">
        <f t="shared" si="29"/>
        <v>wird berechnet</v>
      </c>
      <c r="Q110" s="79" t="str">
        <f t="shared" si="29"/>
        <v>wird berechnet</v>
      </c>
      <c r="R110" s="79" t="str">
        <f t="shared" si="29"/>
        <v>wird berechnet</v>
      </c>
      <c r="S110" s="79" t="str">
        <f t="shared" si="29"/>
        <v>wird berechnet</v>
      </c>
      <c r="T110" s="79" t="str">
        <f t="shared" si="29"/>
        <v>wird berechnet</v>
      </c>
      <c r="U110" s="79" t="str">
        <f t="shared" si="29"/>
        <v>wird berechnet</v>
      </c>
      <c r="V110" s="79" t="str">
        <f t="shared" si="29"/>
        <v>wird berechnet</v>
      </c>
      <c r="W110" s="79" t="str">
        <f t="shared" si="29"/>
        <v>wird berechnet</v>
      </c>
      <c r="X110" s="79" t="str">
        <f t="shared" si="29"/>
        <v>wird berechnet</v>
      </c>
      <c r="Y110" s="79" t="str">
        <f t="shared" si="29"/>
        <v>wird berechnet</v>
      </c>
      <c r="Z110" s="79" t="str">
        <f t="shared" si="29"/>
        <v>wird berechnet</v>
      </c>
      <c r="AA110" s="79" t="str">
        <f t="shared" si="29"/>
        <v>wird berechnet</v>
      </c>
      <c r="AB110" s="79" t="str">
        <f t="shared" si="29"/>
        <v>wird berechnet</v>
      </c>
      <c r="AC110" s="79" t="str">
        <f t="shared" si="29"/>
        <v>wird berechnet</v>
      </c>
      <c r="AD110" s="79" t="str">
        <f t="shared" si="29"/>
        <v>wird berechnet</v>
      </c>
      <c r="AE110" s="79" t="str">
        <f t="shared" si="29"/>
        <v>wird berechnet</v>
      </c>
      <c r="AF110" s="79" t="str">
        <f t="shared" si="29"/>
        <v>wird berechnet</v>
      </c>
      <c r="AG110" s="79" t="str">
        <f t="shared" si="29"/>
        <v>wird berechnet</v>
      </c>
      <c r="AH110" s="79" t="str">
        <f t="shared" si="29"/>
        <v>wird berechnet</v>
      </c>
      <c r="AI110" s="79" t="str">
        <f t="shared" si="29"/>
        <v>wird berechnet</v>
      </c>
      <c r="AJ110" s="79" t="str">
        <f t="shared" si="29"/>
        <v>wird berechnet</v>
      </c>
      <c r="AK110" s="79" t="str">
        <f t="shared" si="29"/>
        <v>wird berechnet</v>
      </c>
      <c r="AL110" s="79" t="str">
        <f t="shared" si="29"/>
        <v>wird berechnet</v>
      </c>
      <c r="AM110" s="196">
        <f>MIN(I110:AL110)</f>
        <v>0</v>
      </c>
      <c r="AN110" s="248" t="e">
        <f>AVERAGE(I110:AL110)</f>
        <v>#DIV/0!</v>
      </c>
      <c r="AO110" s="196">
        <f>MAX(I110:AL110)</f>
        <v>0</v>
      </c>
    </row>
    <row r="111" spans="1:49" s="102" customFormat="1" outlineLevel="1" x14ac:dyDescent="0.25">
      <c r="B111" s="101"/>
      <c r="E111" s="222" t="s">
        <v>117</v>
      </c>
      <c r="F111" s="212"/>
      <c r="G111" s="201" t="s">
        <v>388</v>
      </c>
      <c r="H111" s="190"/>
      <c r="I111" s="336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  <c r="T111" s="336"/>
      <c r="U111" s="336"/>
      <c r="V111" s="336"/>
      <c r="W111" s="336"/>
      <c r="X111" s="336"/>
      <c r="Y111" s="336"/>
      <c r="Z111" s="336"/>
      <c r="AA111" s="336"/>
      <c r="AB111" s="336"/>
      <c r="AC111" s="336"/>
      <c r="AD111" s="336"/>
      <c r="AE111" s="336"/>
      <c r="AF111" s="336"/>
      <c r="AG111" s="336"/>
      <c r="AH111" s="336"/>
      <c r="AI111" s="336"/>
      <c r="AJ111" s="336"/>
      <c r="AK111" s="336"/>
      <c r="AL111" s="336"/>
    </row>
    <row r="112" spans="1:49" s="102" customFormat="1" ht="6.95" customHeight="1" outlineLevel="1" x14ac:dyDescent="0.25">
      <c r="B112" s="101"/>
      <c r="E112" s="202"/>
      <c r="F112" s="203"/>
      <c r="G112" s="204"/>
      <c r="H112" s="190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</row>
    <row r="113" spans="1:49" s="190" customFormat="1" outlineLevel="1" x14ac:dyDescent="0.25">
      <c r="A113" s="102"/>
      <c r="B113" s="101"/>
      <c r="C113" s="102">
        <v>2</v>
      </c>
      <c r="D113" s="102" t="s">
        <v>70</v>
      </c>
      <c r="E113" s="102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93"/>
      <c r="AL113" s="193"/>
      <c r="AM113" s="193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</row>
    <row r="114" spans="1:49" s="190" customFormat="1" outlineLevel="1" x14ac:dyDescent="0.25">
      <c r="A114" s="102"/>
      <c r="B114" s="101"/>
      <c r="C114" s="102"/>
      <c r="D114" s="69"/>
      <c r="E114" s="69" t="s">
        <v>72</v>
      </c>
      <c r="F114" s="194"/>
      <c r="G114" s="195" t="s">
        <v>379</v>
      </c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T114" s="334"/>
      <c r="U114" s="334"/>
      <c r="V114" s="334"/>
      <c r="W114" s="334"/>
      <c r="X114" s="334"/>
      <c r="Y114" s="334"/>
      <c r="Z114" s="334"/>
      <c r="AA114" s="334"/>
      <c r="AB114" s="334"/>
      <c r="AC114" s="334"/>
      <c r="AD114" s="334"/>
      <c r="AE114" s="334"/>
      <c r="AF114" s="334"/>
      <c r="AG114" s="334"/>
      <c r="AH114" s="334"/>
      <c r="AI114" s="334"/>
      <c r="AJ114" s="334"/>
      <c r="AK114" s="334"/>
      <c r="AL114" s="334"/>
      <c r="AM114" s="196">
        <f>MIN(I114:AL114)</f>
        <v>0</v>
      </c>
      <c r="AN114" s="196" t="e">
        <f>AVERAGE(I114:AL114)</f>
        <v>#DIV/0!</v>
      </c>
      <c r="AO114" s="196">
        <f>MAX(I114:AL114)</f>
        <v>0</v>
      </c>
      <c r="AP114" s="102"/>
      <c r="AQ114" s="102"/>
      <c r="AR114" s="102"/>
      <c r="AS114" s="102"/>
      <c r="AT114" s="102"/>
      <c r="AU114" s="102"/>
      <c r="AV114" s="102"/>
      <c r="AW114" s="102"/>
    </row>
    <row r="115" spans="1:49" s="102" customFormat="1" ht="27.95" customHeight="1" outlineLevel="1" x14ac:dyDescent="0.25">
      <c r="B115" s="101"/>
      <c r="E115" s="197" t="s">
        <v>207</v>
      </c>
      <c r="F115" s="190"/>
      <c r="G115" s="198" t="s">
        <v>208</v>
      </c>
      <c r="H115" s="190"/>
      <c r="I115" s="79" t="str">
        <f t="shared" ref="I115:AL115" si="30">IF(I114="","wird berechnet",I114/$AN$114)</f>
        <v>wird berechnet</v>
      </c>
      <c r="J115" s="79" t="str">
        <f t="shared" si="30"/>
        <v>wird berechnet</v>
      </c>
      <c r="K115" s="79" t="str">
        <f t="shared" si="30"/>
        <v>wird berechnet</v>
      </c>
      <c r="L115" s="79" t="str">
        <f t="shared" si="30"/>
        <v>wird berechnet</v>
      </c>
      <c r="M115" s="79" t="str">
        <f t="shared" si="30"/>
        <v>wird berechnet</v>
      </c>
      <c r="N115" s="79" t="str">
        <f t="shared" si="30"/>
        <v>wird berechnet</v>
      </c>
      <c r="O115" s="79" t="str">
        <f t="shared" si="30"/>
        <v>wird berechnet</v>
      </c>
      <c r="P115" s="79" t="str">
        <f t="shared" si="30"/>
        <v>wird berechnet</v>
      </c>
      <c r="Q115" s="79" t="str">
        <f t="shared" si="30"/>
        <v>wird berechnet</v>
      </c>
      <c r="R115" s="79" t="str">
        <f t="shared" si="30"/>
        <v>wird berechnet</v>
      </c>
      <c r="S115" s="79" t="str">
        <f t="shared" si="30"/>
        <v>wird berechnet</v>
      </c>
      <c r="T115" s="79" t="str">
        <f t="shared" si="30"/>
        <v>wird berechnet</v>
      </c>
      <c r="U115" s="79" t="str">
        <f t="shared" si="30"/>
        <v>wird berechnet</v>
      </c>
      <c r="V115" s="79" t="str">
        <f t="shared" si="30"/>
        <v>wird berechnet</v>
      </c>
      <c r="W115" s="79" t="str">
        <f t="shared" si="30"/>
        <v>wird berechnet</v>
      </c>
      <c r="X115" s="79" t="str">
        <f t="shared" si="30"/>
        <v>wird berechnet</v>
      </c>
      <c r="Y115" s="79" t="str">
        <f t="shared" si="30"/>
        <v>wird berechnet</v>
      </c>
      <c r="Z115" s="79" t="str">
        <f t="shared" si="30"/>
        <v>wird berechnet</v>
      </c>
      <c r="AA115" s="79" t="str">
        <f t="shared" si="30"/>
        <v>wird berechnet</v>
      </c>
      <c r="AB115" s="79" t="str">
        <f t="shared" si="30"/>
        <v>wird berechnet</v>
      </c>
      <c r="AC115" s="79" t="str">
        <f t="shared" si="30"/>
        <v>wird berechnet</v>
      </c>
      <c r="AD115" s="79" t="str">
        <f t="shared" si="30"/>
        <v>wird berechnet</v>
      </c>
      <c r="AE115" s="79" t="str">
        <f t="shared" si="30"/>
        <v>wird berechnet</v>
      </c>
      <c r="AF115" s="79" t="str">
        <f t="shared" si="30"/>
        <v>wird berechnet</v>
      </c>
      <c r="AG115" s="79" t="str">
        <f t="shared" si="30"/>
        <v>wird berechnet</v>
      </c>
      <c r="AH115" s="79" t="str">
        <f t="shared" si="30"/>
        <v>wird berechnet</v>
      </c>
      <c r="AI115" s="79" t="str">
        <f t="shared" si="30"/>
        <v>wird berechnet</v>
      </c>
      <c r="AJ115" s="79" t="str">
        <f t="shared" si="30"/>
        <v>wird berechnet</v>
      </c>
      <c r="AK115" s="79" t="str">
        <f t="shared" si="30"/>
        <v>wird berechnet</v>
      </c>
      <c r="AL115" s="79" t="str">
        <f t="shared" si="30"/>
        <v>wird berechnet</v>
      </c>
      <c r="AM115" s="196">
        <f>MIN(I115:AL115)</f>
        <v>0</v>
      </c>
      <c r="AN115" s="248" t="e">
        <f>AVERAGE(I115:AL115)</f>
        <v>#DIV/0!</v>
      </c>
      <c r="AO115" s="196">
        <f>MAX(I115:AL115)</f>
        <v>0</v>
      </c>
    </row>
    <row r="116" spans="1:49" s="102" customFormat="1" outlineLevel="1" x14ac:dyDescent="0.25">
      <c r="B116" s="101"/>
      <c r="E116" s="199" t="s">
        <v>117</v>
      </c>
      <c r="F116" s="212"/>
      <c r="G116" s="201" t="s">
        <v>388</v>
      </c>
      <c r="H116" s="190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6"/>
      <c r="X116" s="336"/>
      <c r="Y116" s="336"/>
      <c r="Z116" s="336"/>
      <c r="AA116" s="336"/>
      <c r="AB116" s="336"/>
      <c r="AC116" s="336"/>
      <c r="AD116" s="336"/>
      <c r="AE116" s="336"/>
      <c r="AF116" s="336"/>
      <c r="AG116" s="336"/>
      <c r="AH116" s="336"/>
      <c r="AI116" s="336"/>
      <c r="AJ116" s="336"/>
      <c r="AK116" s="336"/>
      <c r="AL116" s="336"/>
    </row>
    <row r="117" spans="1:49" s="102" customFormat="1" ht="6.95" customHeight="1" outlineLevel="1" x14ac:dyDescent="0.25">
      <c r="B117" s="101"/>
      <c r="E117" s="202"/>
      <c r="F117" s="203"/>
      <c r="G117" s="204"/>
      <c r="H117" s="190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205"/>
      <c r="Y117" s="205"/>
      <c r="Z117" s="205"/>
      <c r="AA117" s="205"/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05"/>
      <c r="AL117" s="205"/>
    </row>
    <row r="118" spans="1:49" s="190" customFormat="1" outlineLevel="1" x14ac:dyDescent="0.25">
      <c r="A118" s="102"/>
      <c r="B118" s="101"/>
      <c r="C118" s="102">
        <v>3</v>
      </c>
      <c r="D118" s="102" t="s">
        <v>74</v>
      </c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  <c r="AF118" s="193"/>
      <c r="AG118" s="193"/>
      <c r="AH118" s="193"/>
      <c r="AI118" s="193"/>
      <c r="AJ118" s="193"/>
      <c r="AK118" s="193"/>
      <c r="AL118" s="193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</row>
    <row r="119" spans="1:49" s="190" customFormat="1" outlineLevel="1" x14ac:dyDescent="0.25">
      <c r="A119" s="102"/>
      <c r="B119" s="101"/>
      <c r="C119" s="102"/>
      <c r="D119" s="69"/>
      <c r="E119" s="69" t="s">
        <v>75</v>
      </c>
      <c r="F119" s="194"/>
      <c r="G119" s="195" t="s">
        <v>398</v>
      </c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T119" s="334"/>
      <c r="U119" s="334"/>
      <c r="V119" s="334"/>
      <c r="W119" s="334"/>
      <c r="X119" s="334"/>
      <c r="Y119" s="334"/>
      <c r="Z119" s="334"/>
      <c r="AA119" s="334"/>
      <c r="AB119" s="334"/>
      <c r="AC119" s="334"/>
      <c r="AD119" s="334"/>
      <c r="AE119" s="334"/>
      <c r="AF119" s="334"/>
      <c r="AG119" s="334"/>
      <c r="AH119" s="334"/>
      <c r="AI119" s="334"/>
      <c r="AJ119" s="334"/>
      <c r="AK119" s="334"/>
      <c r="AL119" s="334"/>
      <c r="AM119" s="273">
        <f>MIN(I119:AL119)</f>
        <v>0</v>
      </c>
      <c r="AN119" s="273" t="e">
        <f>AVERAGE(I119:AL119)</f>
        <v>#DIV/0!</v>
      </c>
      <c r="AO119" s="273">
        <f>MAX(I119:AL119)</f>
        <v>0</v>
      </c>
      <c r="AP119" s="102"/>
      <c r="AQ119" s="102"/>
      <c r="AR119" s="102"/>
      <c r="AS119" s="102"/>
      <c r="AT119" s="102"/>
      <c r="AU119" s="102"/>
      <c r="AV119" s="102"/>
      <c r="AW119" s="102"/>
    </row>
    <row r="120" spans="1:49" s="190" customFormat="1" outlineLevel="1" x14ac:dyDescent="0.25">
      <c r="A120" s="102"/>
      <c r="B120" s="101"/>
      <c r="C120" s="102"/>
      <c r="D120" s="102"/>
      <c r="E120" s="68" t="s">
        <v>399</v>
      </c>
      <c r="F120" s="194"/>
      <c r="G120" s="198" t="s">
        <v>398</v>
      </c>
      <c r="I120" s="339"/>
      <c r="J120" s="339"/>
      <c r="K120" s="339"/>
      <c r="L120" s="339"/>
      <c r="M120" s="339"/>
      <c r="N120" s="339"/>
      <c r="O120" s="339"/>
      <c r="P120" s="339"/>
      <c r="Q120" s="339"/>
      <c r="R120" s="339"/>
      <c r="S120" s="339"/>
      <c r="T120" s="339"/>
      <c r="U120" s="339"/>
      <c r="V120" s="339"/>
      <c r="W120" s="339"/>
      <c r="X120" s="339"/>
      <c r="Y120" s="339"/>
      <c r="Z120" s="339"/>
      <c r="AA120" s="339"/>
      <c r="AB120" s="339"/>
      <c r="AC120" s="339"/>
      <c r="AD120" s="339"/>
      <c r="AE120" s="339"/>
      <c r="AF120" s="339"/>
      <c r="AG120" s="339"/>
      <c r="AH120" s="339"/>
      <c r="AI120" s="339"/>
      <c r="AJ120" s="339"/>
      <c r="AK120" s="339"/>
      <c r="AL120" s="339"/>
      <c r="AM120" s="275">
        <f>MIN(I120:AL120)</f>
        <v>0</v>
      </c>
      <c r="AN120" s="275" t="e">
        <f>AVERAGE(I120:AL120)</f>
        <v>#DIV/0!</v>
      </c>
      <c r="AO120" s="275">
        <f>MAX(I120:AL120)</f>
        <v>0</v>
      </c>
      <c r="AP120" s="102"/>
      <c r="AQ120" s="102"/>
      <c r="AR120" s="102"/>
      <c r="AS120" s="102"/>
      <c r="AT120" s="102"/>
      <c r="AU120" s="102"/>
      <c r="AV120" s="102"/>
      <c r="AW120" s="102"/>
    </row>
    <row r="121" spans="1:49" s="190" customFormat="1" ht="27.95" customHeight="1" outlineLevel="1" x14ac:dyDescent="0.25">
      <c r="A121" s="102"/>
      <c r="B121" s="101"/>
      <c r="C121" s="102"/>
      <c r="D121" s="102"/>
      <c r="E121" s="102" t="s">
        <v>76</v>
      </c>
      <c r="G121" s="193" t="s">
        <v>208</v>
      </c>
      <c r="I121" s="79" t="str">
        <f t="shared" ref="I121:AL121" si="31">IFERROR(I120/I119,"wird berechnet")</f>
        <v>wird berechnet</v>
      </c>
      <c r="J121" s="79" t="str">
        <f t="shared" si="31"/>
        <v>wird berechnet</v>
      </c>
      <c r="K121" s="79" t="str">
        <f t="shared" si="31"/>
        <v>wird berechnet</v>
      </c>
      <c r="L121" s="79" t="str">
        <f t="shared" si="31"/>
        <v>wird berechnet</v>
      </c>
      <c r="M121" s="79" t="str">
        <f t="shared" si="31"/>
        <v>wird berechnet</v>
      </c>
      <c r="N121" s="79" t="str">
        <f t="shared" si="31"/>
        <v>wird berechnet</v>
      </c>
      <c r="O121" s="79" t="str">
        <f t="shared" si="31"/>
        <v>wird berechnet</v>
      </c>
      <c r="P121" s="79" t="str">
        <f t="shared" si="31"/>
        <v>wird berechnet</v>
      </c>
      <c r="Q121" s="79" t="str">
        <f t="shared" si="31"/>
        <v>wird berechnet</v>
      </c>
      <c r="R121" s="79" t="str">
        <f t="shared" si="31"/>
        <v>wird berechnet</v>
      </c>
      <c r="S121" s="79" t="str">
        <f t="shared" si="31"/>
        <v>wird berechnet</v>
      </c>
      <c r="T121" s="79" t="str">
        <f t="shared" si="31"/>
        <v>wird berechnet</v>
      </c>
      <c r="U121" s="79" t="str">
        <f t="shared" si="31"/>
        <v>wird berechnet</v>
      </c>
      <c r="V121" s="79" t="str">
        <f t="shared" si="31"/>
        <v>wird berechnet</v>
      </c>
      <c r="W121" s="79" t="str">
        <f t="shared" si="31"/>
        <v>wird berechnet</v>
      </c>
      <c r="X121" s="79" t="str">
        <f t="shared" si="31"/>
        <v>wird berechnet</v>
      </c>
      <c r="Y121" s="79" t="str">
        <f t="shared" si="31"/>
        <v>wird berechnet</v>
      </c>
      <c r="Z121" s="79" t="str">
        <f t="shared" si="31"/>
        <v>wird berechnet</v>
      </c>
      <c r="AA121" s="79" t="str">
        <f t="shared" si="31"/>
        <v>wird berechnet</v>
      </c>
      <c r="AB121" s="79" t="str">
        <f t="shared" si="31"/>
        <v>wird berechnet</v>
      </c>
      <c r="AC121" s="79" t="str">
        <f t="shared" si="31"/>
        <v>wird berechnet</v>
      </c>
      <c r="AD121" s="79" t="str">
        <f t="shared" si="31"/>
        <v>wird berechnet</v>
      </c>
      <c r="AE121" s="79" t="str">
        <f t="shared" si="31"/>
        <v>wird berechnet</v>
      </c>
      <c r="AF121" s="79" t="str">
        <f t="shared" si="31"/>
        <v>wird berechnet</v>
      </c>
      <c r="AG121" s="79" t="str">
        <f t="shared" si="31"/>
        <v>wird berechnet</v>
      </c>
      <c r="AH121" s="79" t="str">
        <f t="shared" si="31"/>
        <v>wird berechnet</v>
      </c>
      <c r="AI121" s="79" t="str">
        <f t="shared" si="31"/>
        <v>wird berechnet</v>
      </c>
      <c r="AJ121" s="79" t="str">
        <f t="shared" si="31"/>
        <v>wird berechnet</v>
      </c>
      <c r="AK121" s="79" t="str">
        <f t="shared" si="31"/>
        <v>wird berechnet</v>
      </c>
      <c r="AL121" s="79" t="str">
        <f t="shared" si="31"/>
        <v>wird berechnet</v>
      </c>
      <c r="AM121" s="196">
        <f>MIN(I121:AL121)</f>
        <v>0</v>
      </c>
      <c r="AN121" s="215" t="e">
        <f>AVERAGE(I121:AL121)</f>
        <v>#DIV/0!</v>
      </c>
      <c r="AO121" s="196">
        <f>MAX(I121:AL121)</f>
        <v>0</v>
      </c>
      <c r="AP121" s="102"/>
      <c r="AQ121" s="102"/>
      <c r="AR121" s="102"/>
      <c r="AS121" s="102"/>
      <c r="AT121" s="102"/>
      <c r="AU121" s="102"/>
      <c r="AV121" s="102"/>
      <c r="AW121" s="102"/>
    </row>
    <row r="122" spans="1:49" s="102" customFormat="1" ht="27.95" customHeight="1" outlineLevel="1" x14ac:dyDescent="0.25">
      <c r="B122" s="101"/>
      <c r="E122" s="197" t="s">
        <v>207</v>
      </c>
      <c r="F122" s="190"/>
      <c r="G122" s="198" t="s">
        <v>208</v>
      </c>
      <c r="H122" s="190"/>
      <c r="I122" s="79" t="str">
        <f t="shared" ref="I122:AL122" si="32">IF(I121="wird berechnet","wird berechnet",I121/$AN$121)</f>
        <v>wird berechnet</v>
      </c>
      <c r="J122" s="79" t="str">
        <f t="shared" si="32"/>
        <v>wird berechnet</v>
      </c>
      <c r="K122" s="79" t="str">
        <f t="shared" si="32"/>
        <v>wird berechnet</v>
      </c>
      <c r="L122" s="79" t="str">
        <f t="shared" si="32"/>
        <v>wird berechnet</v>
      </c>
      <c r="M122" s="79" t="str">
        <f t="shared" si="32"/>
        <v>wird berechnet</v>
      </c>
      <c r="N122" s="79" t="str">
        <f t="shared" si="32"/>
        <v>wird berechnet</v>
      </c>
      <c r="O122" s="79" t="str">
        <f t="shared" si="32"/>
        <v>wird berechnet</v>
      </c>
      <c r="P122" s="79" t="str">
        <f t="shared" si="32"/>
        <v>wird berechnet</v>
      </c>
      <c r="Q122" s="79" t="str">
        <f t="shared" si="32"/>
        <v>wird berechnet</v>
      </c>
      <c r="R122" s="79" t="str">
        <f t="shared" si="32"/>
        <v>wird berechnet</v>
      </c>
      <c r="S122" s="79" t="str">
        <f t="shared" si="32"/>
        <v>wird berechnet</v>
      </c>
      <c r="T122" s="79" t="str">
        <f t="shared" si="32"/>
        <v>wird berechnet</v>
      </c>
      <c r="U122" s="79" t="str">
        <f t="shared" si="32"/>
        <v>wird berechnet</v>
      </c>
      <c r="V122" s="79" t="str">
        <f t="shared" si="32"/>
        <v>wird berechnet</v>
      </c>
      <c r="W122" s="79" t="str">
        <f t="shared" si="32"/>
        <v>wird berechnet</v>
      </c>
      <c r="X122" s="79" t="str">
        <f t="shared" si="32"/>
        <v>wird berechnet</v>
      </c>
      <c r="Y122" s="79" t="str">
        <f t="shared" si="32"/>
        <v>wird berechnet</v>
      </c>
      <c r="Z122" s="79" t="str">
        <f t="shared" si="32"/>
        <v>wird berechnet</v>
      </c>
      <c r="AA122" s="79" t="str">
        <f t="shared" si="32"/>
        <v>wird berechnet</v>
      </c>
      <c r="AB122" s="79" t="str">
        <f t="shared" si="32"/>
        <v>wird berechnet</v>
      </c>
      <c r="AC122" s="79" t="str">
        <f t="shared" si="32"/>
        <v>wird berechnet</v>
      </c>
      <c r="AD122" s="79" t="str">
        <f t="shared" si="32"/>
        <v>wird berechnet</v>
      </c>
      <c r="AE122" s="79" t="str">
        <f t="shared" si="32"/>
        <v>wird berechnet</v>
      </c>
      <c r="AF122" s="79" t="str">
        <f t="shared" si="32"/>
        <v>wird berechnet</v>
      </c>
      <c r="AG122" s="79" t="str">
        <f t="shared" si="32"/>
        <v>wird berechnet</v>
      </c>
      <c r="AH122" s="79" t="str">
        <f t="shared" si="32"/>
        <v>wird berechnet</v>
      </c>
      <c r="AI122" s="79" t="str">
        <f t="shared" si="32"/>
        <v>wird berechnet</v>
      </c>
      <c r="AJ122" s="79" t="str">
        <f t="shared" si="32"/>
        <v>wird berechnet</v>
      </c>
      <c r="AK122" s="79" t="str">
        <f t="shared" si="32"/>
        <v>wird berechnet</v>
      </c>
      <c r="AL122" s="79" t="str">
        <f t="shared" si="32"/>
        <v>wird berechnet</v>
      </c>
    </row>
    <row r="123" spans="1:49" s="102" customFormat="1" outlineLevel="1" x14ac:dyDescent="0.25">
      <c r="B123" s="101"/>
      <c r="E123" s="199" t="s">
        <v>117</v>
      </c>
      <c r="F123" s="212"/>
      <c r="G123" s="201" t="s">
        <v>388</v>
      </c>
      <c r="H123" s="190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36"/>
      <c r="W123" s="336"/>
      <c r="X123" s="336"/>
      <c r="Y123" s="336"/>
      <c r="Z123" s="336"/>
      <c r="AA123" s="336"/>
      <c r="AB123" s="336"/>
      <c r="AC123" s="336"/>
      <c r="AD123" s="336"/>
      <c r="AE123" s="336"/>
      <c r="AF123" s="336"/>
      <c r="AG123" s="336"/>
      <c r="AH123" s="336"/>
      <c r="AI123" s="336"/>
      <c r="AJ123" s="336"/>
      <c r="AK123" s="336"/>
      <c r="AL123" s="336"/>
    </row>
    <row r="124" spans="1:49" s="102" customFormat="1" ht="6.95" customHeight="1" outlineLevel="1" x14ac:dyDescent="0.25">
      <c r="B124" s="101"/>
      <c r="E124" s="202"/>
      <c r="F124" s="203"/>
      <c r="G124" s="204"/>
      <c r="H124" s="190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05"/>
      <c r="AL124" s="205"/>
    </row>
    <row r="125" spans="1:49" s="190" customFormat="1" outlineLevel="1" x14ac:dyDescent="0.25">
      <c r="A125" s="102"/>
      <c r="B125" s="101"/>
      <c r="C125" s="102">
        <v>4</v>
      </c>
      <c r="D125" s="102" t="s">
        <v>451</v>
      </c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  <c r="AF125" s="193"/>
      <c r="AG125" s="193"/>
      <c r="AH125" s="193"/>
      <c r="AI125" s="193"/>
      <c r="AJ125" s="193"/>
      <c r="AK125" s="193"/>
      <c r="AL125" s="193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</row>
    <row r="126" spans="1:49" s="190" customFormat="1" outlineLevel="1" x14ac:dyDescent="0.25">
      <c r="A126" s="102"/>
      <c r="B126" s="101"/>
      <c r="C126" s="102"/>
      <c r="D126" s="69"/>
      <c r="E126" s="69" t="s">
        <v>449</v>
      </c>
      <c r="F126" s="194"/>
      <c r="G126" s="195" t="s">
        <v>450</v>
      </c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T126" s="334"/>
      <c r="U126" s="334"/>
      <c r="V126" s="334"/>
      <c r="W126" s="334"/>
      <c r="X126" s="334"/>
      <c r="Y126" s="334"/>
      <c r="Z126" s="334"/>
      <c r="AA126" s="334"/>
      <c r="AB126" s="334"/>
      <c r="AC126" s="334"/>
      <c r="AD126" s="334"/>
      <c r="AE126" s="334"/>
      <c r="AF126" s="334"/>
      <c r="AG126" s="334"/>
      <c r="AH126" s="334"/>
      <c r="AI126" s="334"/>
      <c r="AJ126" s="334"/>
      <c r="AK126" s="334"/>
      <c r="AL126" s="334"/>
      <c r="AM126" s="196">
        <f>MIN(I126:AL126)</f>
        <v>0</v>
      </c>
      <c r="AN126" s="196" t="e">
        <f>AVERAGE(I126:AL126)</f>
        <v>#DIV/0!</v>
      </c>
      <c r="AO126" s="196">
        <f>MAX(I126:AL126)</f>
        <v>0</v>
      </c>
      <c r="AP126" s="102"/>
      <c r="AQ126" s="102"/>
      <c r="AR126" s="102"/>
      <c r="AS126" s="102"/>
      <c r="AT126" s="102"/>
      <c r="AU126" s="102"/>
      <c r="AV126" s="102"/>
      <c r="AW126" s="102"/>
    </row>
    <row r="127" spans="1:49" s="102" customFormat="1" ht="27.95" customHeight="1" outlineLevel="1" x14ac:dyDescent="0.25">
      <c r="B127" s="101"/>
      <c r="E127" s="197" t="s">
        <v>207</v>
      </c>
      <c r="F127" s="190"/>
      <c r="G127" s="198" t="s">
        <v>208</v>
      </c>
      <c r="H127" s="190"/>
      <c r="I127" s="79" t="str">
        <f>IF(I126="","wird berechnet",I126/$AN$126)</f>
        <v>wird berechnet</v>
      </c>
      <c r="J127" s="79" t="str">
        <f t="shared" ref="J127:AL127" si="33">IF(J126="","wird berechnet",J126/$AN$126)</f>
        <v>wird berechnet</v>
      </c>
      <c r="K127" s="79" t="str">
        <f t="shared" si="33"/>
        <v>wird berechnet</v>
      </c>
      <c r="L127" s="79" t="str">
        <f t="shared" si="33"/>
        <v>wird berechnet</v>
      </c>
      <c r="M127" s="79" t="str">
        <f t="shared" si="33"/>
        <v>wird berechnet</v>
      </c>
      <c r="N127" s="79" t="str">
        <f t="shared" si="33"/>
        <v>wird berechnet</v>
      </c>
      <c r="O127" s="79" t="str">
        <f t="shared" si="33"/>
        <v>wird berechnet</v>
      </c>
      <c r="P127" s="79" t="str">
        <f t="shared" si="33"/>
        <v>wird berechnet</v>
      </c>
      <c r="Q127" s="79" t="str">
        <f t="shared" si="33"/>
        <v>wird berechnet</v>
      </c>
      <c r="R127" s="79" t="str">
        <f t="shared" si="33"/>
        <v>wird berechnet</v>
      </c>
      <c r="S127" s="79" t="str">
        <f t="shared" si="33"/>
        <v>wird berechnet</v>
      </c>
      <c r="T127" s="79" t="str">
        <f t="shared" si="33"/>
        <v>wird berechnet</v>
      </c>
      <c r="U127" s="79" t="str">
        <f t="shared" si="33"/>
        <v>wird berechnet</v>
      </c>
      <c r="V127" s="79" t="str">
        <f t="shared" si="33"/>
        <v>wird berechnet</v>
      </c>
      <c r="W127" s="79" t="str">
        <f t="shared" si="33"/>
        <v>wird berechnet</v>
      </c>
      <c r="X127" s="79" t="str">
        <f t="shared" si="33"/>
        <v>wird berechnet</v>
      </c>
      <c r="Y127" s="79" t="str">
        <f t="shared" si="33"/>
        <v>wird berechnet</v>
      </c>
      <c r="Z127" s="79" t="str">
        <f t="shared" si="33"/>
        <v>wird berechnet</v>
      </c>
      <c r="AA127" s="79" t="str">
        <f t="shared" si="33"/>
        <v>wird berechnet</v>
      </c>
      <c r="AB127" s="79" t="str">
        <f t="shared" si="33"/>
        <v>wird berechnet</v>
      </c>
      <c r="AC127" s="79" t="str">
        <f t="shared" si="33"/>
        <v>wird berechnet</v>
      </c>
      <c r="AD127" s="79" t="str">
        <f t="shared" si="33"/>
        <v>wird berechnet</v>
      </c>
      <c r="AE127" s="79" t="str">
        <f t="shared" si="33"/>
        <v>wird berechnet</v>
      </c>
      <c r="AF127" s="79" t="str">
        <f t="shared" si="33"/>
        <v>wird berechnet</v>
      </c>
      <c r="AG127" s="79" t="str">
        <f t="shared" si="33"/>
        <v>wird berechnet</v>
      </c>
      <c r="AH127" s="79" t="str">
        <f t="shared" si="33"/>
        <v>wird berechnet</v>
      </c>
      <c r="AI127" s="79" t="str">
        <f t="shared" si="33"/>
        <v>wird berechnet</v>
      </c>
      <c r="AJ127" s="79" t="str">
        <f t="shared" si="33"/>
        <v>wird berechnet</v>
      </c>
      <c r="AK127" s="79" t="str">
        <f t="shared" si="33"/>
        <v>wird berechnet</v>
      </c>
      <c r="AL127" s="79" t="str">
        <f t="shared" si="33"/>
        <v>wird berechnet</v>
      </c>
      <c r="AM127" s="215">
        <f>MIN(I127:AL127)</f>
        <v>0</v>
      </c>
      <c r="AN127" s="248" t="e">
        <f>AVERAGE(I127:AL127)</f>
        <v>#DIV/0!</v>
      </c>
      <c r="AO127" s="215">
        <f>MAX(I127:AL127)</f>
        <v>0</v>
      </c>
    </row>
    <row r="128" spans="1:49" s="102" customFormat="1" outlineLevel="1" x14ac:dyDescent="0.25">
      <c r="B128" s="101"/>
      <c r="E128" s="199" t="s">
        <v>117</v>
      </c>
      <c r="F128" s="212"/>
      <c r="G128" s="201" t="s">
        <v>388</v>
      </c>
      <c r="H128" s="190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  <c r="W128" s="336"/>
      <c r="X128" s="336"/>
      <c r="Y128" s="336"/>
      <c r="Z128" s="336"/>
      <c r="AA128" s="336"/>
      <c r="AB128" s="336"/>
      <c r="AC128" s="336"/>
      <c r="AD128" s="336"/>
      <c r="AE128" s="336"/>
      <c r="AF128" s="336"/>
      <c r="AG128" s="336"/>
      <c r="AH128" s="336"/>
      <c r="AI128" s="336"/>
      <c r="AJ128" s="336"/>
      <c r="AK128" s="336"/>
      <c r="AL128" s="336"/>
    </row>
    <row r="129" spans="1:49" s="102" customFormat="1" ht="6.95" customHeight="1" outlineLevel="1" x14ac:dyDescent="0.25">
      <c r="B129" s="101"/>
      <c r="E129" s="202"/>
      <c r="F129" s="203"/>
      <c r="G129" s="204"/>
      <c r="H129" s="190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05"/>
      <c r="AE129" s="205"/>
      <c r="AF129" s="205"/>
      <c r="AG129" s="205"/>
      <c r="AH129" s="205"/>
      <c r="AI129" s="205"/>
      <c r="AJ129" s="205"/>
      <c r="AK129" s="205"/>
      <c r="AL129" s="205"/>
    </row>
    <row r="130" spans="1:49" s="190" customFormat="1" outlineLevel="1" x14ac:dyDescent="0.25">
      <c r="A130" s="102"/>
      <c r="B130" s="101"/>
      <c r="C130" s="102"/>
      <c r="D130" s="102"/>
      <c r="E130" s="102" t="s">
        <v>63</v>
      </c>
      <c r="F130" s="194"/>
      <c r="G130" s="195" t="s">
        <v>450</v>
      </c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T130" s="334"/>
      <c r="U130" s="334"/>
      <c r="V130" s="334"/>
      <c r="W130" s="334"/>
      <c r="X130" s="334"/>
      <c r="Y130" s="334"/>
      <c r="Z130" s="334"/>
      <c r="AA130" s="334"/>
      <c r="AB130" s="334"/>
      <c r="AC130" s="334"/>
      <c r="AD130" s="334"/>
      <c r="AE130" s="334"/>
      <c r="AF130" s="334"/>
      <c r="AG130" s="334"/>
      <c r="AH130" s="334"/>
      <c r="AI130" s="334"/>
      <c r="AJ130" s="334"/>
      <c r="AK130" s="334"/>
      <c r="AL130" s="334"/>
      <c r="AM130" s="196">
        <f>MIN(I130:AL130)</f>
        <v>0</v>
      </c>
      <c r="AN130" s="215" t="e">
        <f>AVERAGE(I130:AL130)</f>
        <v>#DIV/0!</v>
      </c>
      <c r="AO130" s="196">
        <f>MAX(I130:AL130)</f>
        <v>0</v>
      </c>
      <c r="AP130" s="102"/>
      <c r="AQ130" s="102"/>
      <c r="AR130" s="102"/>
      <c r="AS130" s="102"/>
      <c r="AT130" s="102"/>
      <c r="AU130" s="102"/>
      <c r="AV130" s="102"/>
      <c r="AW130" s="102"/>
    </row>
    <row r="131" spans="1:49" s="102" customFormat="1" ht="27.95" customHeight="1" outlineLevel="1" x14ac:dyDescent="0.25">
      <c r="B131" s="101"/>
      <c r="E131" s="197" t="s">
        <v>207</v>
      </c>
      <c r="F131" s="190"/>
      <c r="G131" s="198" t="s">
        <v>208</v>
      </c>
      <c r="H131" s="190"/>
      <c r="I131" s="79" t="str">
        <f>IF(I130="","wird berechnet",I130/$AN$130)</f>
        <v>wird berechnet</v>
      </c>
      <c r="J131" s="79" t="str">
        <f t="shared" ref="J131:AL131" si="34">IF(J130="","wird berechnet",J130/$AN$130)</f>
        <v>wird berechnet</v>
      </c>
      <c r="K131" s="79" t="str">
        <f t="shared" si="34"/>
        <v>wird berechnet</v>
      </c>
      <c r="L131" s="79" t="str">
        <f t="shared" si="34"/>
        <v>wird berechnet</v>
      </c>
      <c r="M131" s="79" t="str">
        <f t="shared" si="34"/>
        <v>wird berechnet</v>
      </c>
      <c r="N131" s="79" t="str">
        <f t="shared" si="34"/>
        <v>wird berechnet</v>
      </c>
      <c r="O131" s="79" t="str">
        <f t="shared" si="34"/>
        <v>wird berechnet</v>
      </c>
      <c r="P131" s="79" t="str">
        <f t="shared" si="34"/>
        <v>wird berechnet</v>
      </c>
      <c r="Q131" s="79" t="str">
        <f t="shared" si="34"/>
        <v>wird berechnet</v>
      </c>
      <c r="R131" s="79" t="str">
        <f t="shared" si="34"/>
        <v>wird berechnet</v>
      </c>
      <c r="S131" s="79" t="str">
        <f t="shared" si="34"/>
        <v>wird berechnet</v>
      </c>
      <c r="T131" s="79" t="str">
        <f t="shared" si="34"/>
        <v>wird berechnet</v>
      </c>
      <c r="U131" s="79" t="str">
        <f t="shared" si="34"/>
        <v>wird berechnet</v>
      </c>
      <c r="V131" s="79" t="str">
        <f t="shared" si="34"/>
        <v>wird berechnet</v>
      </c>
      <c r="W131" s="79" t="str">
        <f t="shared" si="34"/>
        <v>wird berechnet</v>
      </c>
      <c r="X131" s="79" t="str">
        <f t="shared" si="34"/>
        <v>wird berechnet</v>
      </c>
      <c r="Y131" s="79" t="str">
        <f t="shared" si="34"/>
        <v>wird berechnet</v>
      </c>
      <c r="Z131" s="79" t="str">
        <f t="shared" si="34"/>
        <v>wird berechnet</v>
      </c>
      <c r="AA131" s="79" t="str">
        <f t="shared" si="34"/>
        <v>wird berechnet</v>
      </c>
      <c r="AB131" s="79" t="str">
        <f t="shared" si="34"/>
        <v>wird berechnet</v>
      </c>
      <c r="AC131" s="79" t="str">
        <f t="shared" si="34"/>
        <v>wird berechnet</v>
      </c>
      <c r="AD131" s="79" t="str">
        <f t="shared" si="34"/>
        <v>wird berechnet</v>
      </c>
      <c r="AE131" s="79" t="str">
        <f t="shared" si="34"/>
        <v>wird berechnet</v>
      </c>
      <c r="AF131" s="79" t="str">
        <f t="shared" si="34"/>
        <v>wird berechnet</v>
      </c>
      <c r="AG131" s="79" t="str">
        <f t="shared" si="34"/>
        <v>wird berechnet</v>
      </c>
      <c r="AH131" s="79" t="str">
        <f t="shared" si="34"/>
        <v>wird berechnet</v>
      </c>
      <c r="AI131" s="79" t="str">
        <f t="shared" si="34"/>
        <v>wird berechnet</v>
      </c>
      <c r="AJ131" s="79" t="str">
        <f t="shared" si="34"/>
        <v>wird berechnet</v>
      </c>
      <c r="AK131" s="79" t="str">
        <f t="shared" si="34"/>
        <v>wird berechnet</v>
      </c>
      <c r="AL131" s="79" t="str">
        <f t="shared" si="34"/>
        <v>wird berechnet</v>
      </c>
      <c r="AM131" s="276">
        <f>MIN(I131:AL131)</f>
        <v>0</v>
      </c>
      <c r="AN131" s="276" t="e">
        <f>AVERAGE(I131:AL131)</f>
        <v>#DIV/0!</v>
      </c>
      <c r="AO131" s="276">
        <f>MAX(I131:AL131)</f>
        <v>0</v>
      </c>
    </row>
    <row r="132" spans="1:49" s="102" customFormat="1" outlineLevel="1" x14ac:dyDescent="0.25">
      <c r="B132" s="101"/>
      <c r="E132" s="222" t="s">
        <v>117</v>
      </c>
      <c r="F132" s="212"/>
      <c r="G132" s="201" t="s">
        <v>388</v>
      </c>
      <c r="H132" s="190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6"/>
      <c r="X132" s="336"/>
      <c r="Y132" s="336"/>
      <c r="Z132" s="336"/>
      <c r="AA132" s="336"/>
      <c r="AB132" s="336"/>
      <c r="AC132" s="336"/>
      <c r="AD132" s="336"/>
      <c r="AE132" s="336"/>
      <c r="AF132" s="336"/>
      <c r="AG132" s="336"/>
      <c r="AH132" s="336"/>
      <c r="AI132" s="336"/>
      <c r="AJ132" s="336"/>
      <c r="AK132" s="336"/>
      <c r="AL132" s="336"/>
    </row>
    <row r="133" spans="1:49" s="102" customFormat="1" ht="6.95" customHeight="1" outlineLevel="1" x14ac:dyDescent="0.25">
      <c r="B133" s="101"/>
      <c r="E133" s="202"/>
      <c r="F133" s="203"/>
      <c r="G133" s="204"/>
      <c r="H133" s="190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205"/>
      <c r="T133" s="205"/>
      <c r="U133" s="205"/>
      <c r="V133" s="205"/>
      <c r="W133" s="205"/>
      <c r="X133" s="205"/>
      <c r="Y133" s="205"/>
      <c r="Z133" s="205"/>
      <c r="AA133" s="205"/>
      <c r="AB133" s="205"/>
      <c r="AC133" s="205"/>
      <c r="AD133" s="205"/>
      <c r="AE133" s="205"/>
      <c r="AF133" s="205"/>
      <c r="AG133" s="205"/>
      <c r="AH133" s="205"/>
      <c r="AI133" s="205"/>
      <c r="AJ133" s="205"/>
      <c r="AK133" s="205"/>
      <c r="AL133" s="205"/>
    </row>
    <row r="134" spans="1:49" s="190" customFormat="1" outlineLevel="1" x14ac:dyDescent="0.25">
      <c r="A134" s="102"/>
      <c r="B134" s="101"/>
      <c r="C134" s="102"/>
      <c r="D134" s="102"/>
      <c r="E134" s="102" t="s">
        <v>70</v>
      </c>
      <c r="F134" s="194"/>
      <c r="G134" s="195" t="s">
        <v>450</v>
      </c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T134" s="334"/>
      <c r="U134" s="334"/>
      <c r="V134" s="334"/>
      <c r="W134" s="334"/>
      <c r="X134" s="334"/>
      <c r="Y134" s="334"/>
      <c r="Z134" s="334"/>
      <c r="AA134" s="334"/>
      <c r="AB134" s="334"/>
      <c r="AC134" s="334"/>
      <c r="AD134" s="334"/>
      <c r="AE134" s="334"/>
      <c r="AF134" s="334"/>
      <c r="AG134" s="334"/>
      <c r="AH134" s="334"/>
      <c r="AI134" s="334"/>
      <c r="AJ134" s="334"/>
      <c r="AK134" s="334"/>
      <c r="AL134" s="334"/>
      <c r="AM134" s="196">
        <f>MIN(I134:AL134)</f>
        <v>0</v>
      </c>
      <c r="AN134" s="215" t="e">
        <f>AVERAGE(I134:AL134)</f>
        <v>#DIV/0!</v>
      </c>
      <c r="AO134" s="196">
        <f>MAX(I134:AL134)</f>
        <v>0</v>
      </c>
      <c r="AP134" s="102"/>
      <c r="AQ134" s="102"/>
      <c r="AR134" s="102"/>
      <c r="AS134" s="102"/>
      <c r="AT134" s="102"/>
      <c r="AU134" s="102"/>
      <c r="AV134" s="102"/>
      <c r="AW134" s="102"/>
    </row>
    <row r="135" spans="1:49" s="102" customFormat="1" ht="27.95" customHeight="1" outlineLevel="1" x14ac:dyDescent="0.25">
      <c r="B135" s="101"/>
      <c r="E135" s="197" t="s">
        <v>207</v>
      </c>
      <c r="F135" s="190"/>
      <c r="G135" s="198" t="s">
        <v>208</v>
      </c>
      <c r="H135" s="190"/>
      <c r="I135" s="79" t="str">
        <f>IF(I134="","wird berechnet",I134/$AN$134)</f>
        <v>wird berechnet</v>
      </c>
      <c r="J135" s="79" t="str">
        <f t="shared" ref="J135:AL135" si="35">IF(J134="","wird berechnet",J134/$AN$134)</f>
        <v>wird berechnet</v>
      </c>
      <c r="K135" s="79" t="str">
        <f t="shared" si="35"/>
        <v>wird berechnet</v>
      </c>
      <c r="L135" s="79" t="str">
        <f t="shared" si="35"/>
        <v>wird berechnet</v>
      </c>
      <c r="M135" s="79" t="str">
        <f t="shared" si="35"/>
        <v>wird berechnet</v>
      </c>
      <c r="N135" s="79" t="str">
        <f t="shared" si="35"/>
        <v>wird berechnet</v>
      </c>
      <c r="O135" s="79" t="str">
        <f t="shared" si="35"/>
        <v>wird berechnet</v>
      </c>
      <c r="P135" s="79" t="str">
        <f t="shared" si="35"/>
        <v>wird berechnet</v>
      </c>
      <c r="Q135" s="79" t="str">
        <f t="shared" si="35"/>
        <v>wird berechnet</v>
      </c>
      <c r="R135" s="79" t="str">
        <f t="shared" si="35"/>
        <v>wird berechnet</v>
      </c>
      <c r="S135" s="79" t="str">
        <f t="shared" si="35"/>
        <v>wird berechnet</v>
      </c>
      <c r="T135" s="79" t="str">
        <f t="shared" si="35"/>
        <v>wird berechnet</v>
      </c>
      <c r="U135" s="79" t="str">
        <f t="shared" si="35"/>
        <v>wird berechnet</v>
      </c>
      <c r="V135" s="79" t="str">
        <f t="shared" si="35"/>
        <v>wird berechnet</v>
      </c>
      <c r="W135" s="79" t="str">
        <f t="shared" si="35"/>
        <v>wird berechnet</v>
      </c>
      <c r="X135" s="79" t="str">
        <f t="shared" si="35"/>
        <v>wird berechnet</v>
      </c>
      <c r="Y135" s="79" t="str">
        <f t="shared" si="35"/>
        <v>wird berechnet</v>
      </c>
      <c r="Z135" s="79" t="str">
        <f t="shared" si="35"/>
        <v>wird berechnet</v>
      </c>
      <c r="AA135" s="79" t="str">
        <f t="shared" si="35"/>
        <v>wird berechnet</v>
      </c>
      <c r="AB135" s="79" t="str">
        <f t="shared" si="35"/>
        <v>wird berechnet</v>
      </c>
      <c r="AC135" s="79" t="str">
        <f t="shared" si="35"/>
        <v>wird berechnet</v>
      </c>
      <c r="AD135" s="79" t="str">
        <f t="shared" si="35"/>
        <v>wird berechnet</v>
      </c>
      <c r="AE135" s="79" t="str">
        <f t="shared" si="35"/>
        <v>wird berechnet</v>
      </c>
      <c r="AF135" s="79" t="str">
        <f t="shared" si="35"/>
        <v>wird berechnet</v>
      </c>
      <c r="AG135" s="79" t="str">
        <f t="shared" si="35"/>
        <v>wird berechnet</v>
      </c>
      <c r="AH135" s="79" t="str">
        <f t="shared" si="35"/>
        <v>wird berechnet</v>
      </c>
      <c r="AI135" s="79" t="str">
        <f t="shared" si="35"/>
        <v>wird berechnet</v>
      </c>
      <c r="AJ135" s="79" t="str">
        <f t="shared" si="35"/>
        <v>wird berechnet</v>
      </c>
      <c r="AK135" s="79" t="str">
        <f t="shared" si="35"/>
        <v>wird berechnet</v>
      </c>
      <c r="AL135" s="79" t="str">
        <f t="shared" si="35"/>
        <v>wird berechnet</v>
      </c>
      <c r="AM135" s="276">
        <f>MIN(I135:AL135)</f>
        <v>0</v>
      </c>
      <c r="AN135" s="276" t="e">
        <f>AVERAGE(I135:AL135)</f>
        <v>#DIV/0!</v>
      </c>
      <c r="AO135" s="276">
        <f>MAX(I135:AL135)</f>
        <v>0</v>
      </c>
    </row>
    <row r="136" spans="1:49" s="102" customFormat="1" outlineLevel="1" x14ac:dyDescent="0.25">
      <c r="B136" s="101"/>
      <c r="E136" s="222" t="s">
        <v>117</v>
      </c>
      <c r="F136" s="212"/>
      <c r="G136" s="201" t="s">
        <v>388</v>
      </c>
      <c r="H136" s="190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  <c r="T136" s="336"/>
      <c r="U136" s="336"/>
      <c r="V136" s="336"/>
      <c r="W136" s="336"/>
      <c r="X136" s="336"/>
      <c r="Y136" s="336"/>
      <c r="Z136" s="336"/>
      <c r="AA136" s="336"/>
      <c r="AB136" s="336"/>
      <c r="AC136" s="336"/>
      <c r="AD136" s="336"/>
      <c r="AE136" s="336"/>
      <c r="AF136" s="336"/>
      <c r="AG136" s="336"/>
      <c r="AH136" s="336"/>
      <c r="AI136" s="336"/>
      <c r="AJ136" s="336"/>
      <c r="AK136" s="336"/>
      <c r="AL136" s="336"/>
    </row>
    <row r="137" spans="1:49" s="102" customFormat="1" ht="6.95" customHeight="1" outlineLevel="1" x14ac:dyDescent="0.25">
      <c r="B137" s="101"/>
      <c r="E137" s="202"/>
      <c r="F137" s="203"/>
      <c r="G137" s="204"/>
      <c r="H137" s="190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</row>
    <row r="138" spans="1:49" s="190" customFormat="1" outlineLevel="1" x14ac:dyDescent="0.25">
      <c r="A138" s="102"/>
      <c r="B138" s="101"/>
      <c r="C138" s="102"/>
      <c r="D138" s="102"/>
      <c r="E138" s="102" t="s">
        <v>452</v>
      </c>
      <c r="F138" s="194"/>
      <c r="G138" s="195" t="s">
        <v>450</v>
      </c>
      <c r="I138" s="340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T138" s="334"/>
      <c r="U138" s="334"/>
      <c r="V138" s="340"/>
      <c r="W138" s="340"/>
      <c r="X138" s="340"/>
      <c r="Y138" s="340"/>
      <c r="Z138" s="340"/>
      <c r="AA138" s="340"/>
      <c r="AB138" s="340"/>
      <c r="AC138" s="340"/>
      <c r="AD138" s="340"/>
      <c r="AE138" s="340"/>
      <c r="AF138" s="340"/>
      <c r="AG138" s="340"/>
      <c r="AH138" s="340"/>
      <c r="AI138" s="340"/>
      <c r="AJ138" s="340"/>
      <c r="AK138" s="340"/>
      <c r="AL138" s="340"/>
      <c r="AM138" s="273">
        <f>MIN(I138:AL138)</f>
        <v>0</v>
      </c>
      <c r="AN138" s="273" t="e">
        <f>AVERAGE(I138:AL138)</f>
        <v>#DIV/0!</v>
      </c>
      <c r="AO138" s="273">
        <f>MAX(I138:AL138)</f>
        <v>0</v>
      </c>
      <c r="AP138" s="102"/>
      <c r="AQ138" s="102"/>
      <c r="AR138" s="102"/>
      <c r="AS138" s="102"/>
      <c r="AT138" s="102"/>
      <c r="AU138" s="102"/>
      <c r="AV138" s="102"/>
      <c r="AW138" s="102"/>
    </row>
    <row r="139" spans="1:49" s="102" customFormat="1" ht="27.95" customHeight="1" outlineLevel="1" x14ac:dyDescent="0.25">
      <c r="B139" s="101"/>
      <c r="E139" s="197" t="s">
        <v>207</v>
      </c>
      <c r="F139" s="190"/>
      <c r="G139" s="198" t="s">
        <v>208</v>
      </c>
      <c r="H139" s="190"/>
      <c r="I139" s="79" t="str">
        <f>IF(I138="","wird berechnet",I138/$AN$138)</f>
        <v>wird berechnet</v>
      </c>
      <c r="J139" s="79" t="str">
        <f t="shared" ref="J139:AL139" si="36">IF(J138="","wird berechnet",J138/$AN$138)</f>
        <v>wird berechnet</v>
      </c>
      <c r="K139" s="79" t="str">
        <f t="shared" si="36"/>
        <v>wird berechnet</v>
      </c>
      <c r="L139" s="79" t="str">
        <f t="shared" si="36"/>
        <v>wird berechnet</v>
      </c>
      <c r="M139" s="79" t="str">
        <f t="shared" si="36"/>
        <v>wird berechnet</v>
      </c>
      <c r="N139" s="79" t="str">
        <f t="shared" si="36"/>
        <v>wird berechnet</v>
      </c>
      <c r="O139" s="79" t="str">
        <f t="shared" si="36"/>
        <v>wird berechnet</v>
      </c>
      <c r="P139" s="79">
        <v>0.91</v>
      </c>
      <c r="Q139" s="79" t="str">
        <f t="shared" si="36"/>
        <v>wird berechnet</v>
      </c>
      <c r="R139" s="79" t="str">
        <f t="shared" si="36"/>
        <v>wird berechnet</v>
      </c>
      <c r="S139" s="79" t="str">
        <f t="shared" si="36"/>
        <v>wird berechnet</v>
      </c>
      <c r="T139" s="79" t="str">
        <f t="shared" si="36"/>
        <v>wird berechnet</v>
      </c>
      <c r="U139" s="79" t="str">
        <f t="shared" si="36"/>
        <v>wird berechnet</v>
      </c>
      <c r="V139" s="79" t="str">
        <f t="shared" si="36"/>
        <v>wird berechnet</v>
      </c>
      <c r="W139" s="79" t="str">
        <f t="shared" si="36"/>
        <v>wird berechnet</v>
      </c>
      <c r="X139" s="79" t="str">
        <f t="shared" si="36"/>
        <v>wird berechnet</v>
      </c>
      <c r="Y139" s="79" t="str">
        <f t="shared" si="36"/>
        <v>wird berechnet</v>
      </c>
      <c r="Z139" s="79" t="str">
        <f t="shared" si="36"/>
        <v>wird berechnet</v>
      </c>
      <c r="AA139" s="79" t="str">
        <f t="shared" si="36"/>
        <v>wird berechnet</v>
      </c>
      <c r="AB139" s="79" t="str">
        <f t="shared" si="36"/>
        <v>wird berechnet</v>
      </c>
      <c r="AC139" s="79" t="str">
        <f t="shared" si="36"/>
        <v>wird berechnet</v>
      </c>
      <c r="AD139" s="79" t="str">
        <f t="shared" si="36"/>
        <v>wird berechnet</v>
      </c>
      <c r="AE139" s="79" t="str">
        <f t="shared" si="36"/>
        <v>wird berechnet</v>
      </c>
      <c r="AF139" s="79" t="str">
        <f t="shared" si="36"/>
        <v>wird berechnet</v>
      </c>
      <c r="AG139" s="79" t="str">
        <f t="shared" si="36"/>
        <v>wird berechnet</v>
      </c>
      <c r="AH139" s="79" t="str">
        <f t="shared" si="36"/>
        <v>wird berechnet</v>
      </c>
      <c r="AI139" s="79" t="str">
        <f t="shared" si="36"/>
        <v>wird berechnet</v>
      </c>
      <c r="AJ139" s="79" t="str">
        <f t="shared" si="36"/>
        <v>wird berechnet</v>
      </c>
      <c r="AK139" s="79" t="str">
        <f t="shared" si="36"/>
        <v>wird berechnet</v>
      </c>
      <c r="AL139" s="79" t="str">
        <f t="shared" si="36"/>
        <v>wird berechnet</v>
      </c>
      <c r="AM139" s="276">
        <f>MIN(I139:AL139)</f>
        <v>0.91</v>
      </c>
      <c r="AN139" s="276">
        <f>AVERAGE(I139:AL139)</f>
        <v>0.91</v>
      </c>
      <c r="AO139" s="276">
        <f>MAX(I139:AL139)</f>
        <v>0.91</v>
      </c>
    </row>
    <row r="140" spans="1:49" s="102" customFormat="1" outlineLevel="1" x14ac:dyDescent="0.25">
      <c r="B140" s="101"/>
      <c r="E140" s="222" t="s">
        <v>117</v>
      </c>
      <c r="F140" s="212"/>
      <c r="G140" s="201" t="s">
        <v>388</v>
      </c>
      <c r="H140" s="190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36"/>
      <c r="X140" s="336"/>
      <c r="Y140" s="336"/>
      <c r="Z140" s="336"/>
      <c r="AA140" s="336"/>
      <c r="AB140" s="336"/>
      <c r="AC140" s="336"/>
      <c r="AD140" s="336"/>
      <c r="AE140" s="336"/>
      <c r="AF140" s="336"/>
      <c r="AG140" s="336"/>
      <c r="AH140" s="336"/>
      <c r="AI140" s="336"/>
      <c r="AJ140" s="336"/>
      <c r="AK140" s="336"/>
      <c r="AL140" s="336"/>
    </row>
    <row r="141" spans="1:49" s="102" customFormat="1" x14ac:dyDescent="0.25">
      <c r="B141" s="101"/>
      <c r="F141" s="190"/>
      <c r="G141" s="193"/>
      <c r="H141" s="190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  <c r="AA141" s="193"/>
      <c r="AB141" s="193"/>
      <c r="AC141" s="193"/>
      <c r="AD141" s="193"/>
      <c r="AE141" s="193"/>
      <c r="AF141" s="193"/>
      <c r="AG141" s="193"/>
      <c r="AH141" s="193"/>
      <c r="AI141" s="193"/>
      <c r="AJ141" s="193"/>
      <c r="AK141" s="193"/>
      <c r="AL141" s="193"/>
    </row>
    <row r="142" spans="1:49" s="190" customFormat="1" x14ac:dyDescent="0.25">
      <c r="A142" s="102"/>
      <c r="B142" s="188" t="s">
        <v>104</v>
      </c>
      <c r="C142" s="188"/>
      <c r="D142" s="188"/>
      <c r="E142" s="188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193"/>
      <c r="AK142" s="193"/>
      <c r="AL142" s="193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</row>
    <row r="143" spans="1:49" s="190" customFormat="1" x14ac:dyDescent="0.25">
      <c r="A143" s="102"/>
      <c r="B143" s="101">
        <v>12</v>
      </c>
      <c r="C143" s="191" t="s">
        <v>77</v>
      </c>
      <c r="D143" s="192"/>
      <c r="E143" s="192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3"/>
      <c r="AG143" s="193"/>
      <c r="AH143" s="193"/>
      <c r="AI143" s="193"/>
      <c r="AJ143" s="193"/>
      <c r="AK143" s="193"/>
      <c r="AL143" s="193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</row>
    <row r="144" spans="1:49" s="190" customFormat="1" outlineLevel="1" x14ac:dyDescent="0.25">
      <c r="A144" s="102"/>
      <c r="B144" s="101"/>
      <c r="C144" s="102">
        <v>1</v>
      </c>
      <c r="D144" s="216" t="s">
        <v>78</v>
      </c>
      <c r="E144" s="216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3"/>
      <c r="AK144" s="193"/>
      <c r="AL144" s="193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</row>
    <row r="145" spans="1:49" s="190" customFormat="1" outlineLevel="1" x14ac:dyDescent="0.25">
      <c r="A145" s="102"/>
      <c r="B145" s="101"/>
      <c r="C145" s="102"/>
      <c r="D145" s="69"/>
      <c r="E145" s="69" t="s">
        <v>79</v>
      </c>
      <c r="F145" s="194"/>
      <c r="G145" s="195" t="s">
        <v>379</v>
      </c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0"/>
      <c r="U145" s="340"/>
      <c r="V145" s="340"/>
      <c r="W145" s="340"/>
      <c r="X145" s="340"/>
      <c r="Y145" s="340"/>
      <c r="Z145" s="340"/>
      <c r="AA145" s="340"/>
      <c r="AB145" s="340"/>
      <c r="AC145" s="340"/>
      <c r="AD145" s="340"/>
      <c r="AE145" s="340"/>
      <c r="AF145" s="340"/>
      <c r="AG145" s="340"/>
      <c r="AH145" s="340"/>
      <c r="AI145" s="340"/>
      <c r="AJ145" s="340"/>
      <c r="AK145" s="340"/>
      <c r="AL145" s="340"/>
      <c r="AM145" s="273">
        <f>MIN(I145:AL145)</f>
        <v>0</v>
      </c>
      <c r="AN145" s="273" t="e">
        <f>AVERAGE(I145:AL145)</f>
        <v>#DIV/0!</v>
      </c>
      <c r="AO145" s="273">
        <f>MAX(I145:AL145)</f>
        <v>0</v>
      </c>
      <c r="AP145" s="102"/>
      <c r="AQ145" s="102"/>
      <c r="AR145" s="102"/>
      <c r="AS145" s="102"/>
      <c r="AT145" s="102"/>
      <c r="AU145" s="102"/>
      <c r="AV145" s="102"/>
      <c r="AW145" s="102"/>
    </row>
    <row r="146" spans="1:49" s="102" customFormat="1" ht="27.95" customHeight="1" outlineLevel="1" x14ac:dyDescent="0.25">
      <c r="B146" s="101"/>
      <c r="E146" s="197" t="s">
        <v>207</v>
      </c>
      <c r="F146" s="190"/>
      <c r="G146" s="198" t="s">
        <v>208</v>
      </c>
      <c r="H146" s="190"/>
      <c r="I146" s="79" t="str">
        <f t="shared" ref="I146:W146" si="37">IF(I145="","wird berechnet",I145/$AN$145)</f>
        <v>wird berechnet</v>
      </c>
      <c r="J146" s="79" t="str">
        <f t="shared" si="37"/>
        <v>wird berechnet</v>
      </c>
      <c r="K146" s="79" t="str">
        <f t="shared" si="37"/>
        <v>wird berechnet</v>
      </c>
      <c r="L146" s="79" t="str">
        <f t="shared" si="37"/>
        <v>wird berechnet</v>
      </c>
      <c r="M146" s="79" t="str">
        <f t="shared" si="37"/>
        <v>wird berechnet</v>
      </c>
      <c r="N146" s="79" t="str">
        <f t="shared" si="37"/>
        <v>wird berechnet</v>
      </c>
      <c r="O146" s="79" t="str">
        <f t="shared" si="37"/>
        <v>wird berechnet</v>
      </c>
      <c r="P146" s="79" t="str">
        <f t="shared" si="37"/>
        <v>wird berechnet</v>
      </c>
      <c r="Q146" s="79" t="str">
        <f t="shared" si="37"/>
        <v>wird berechnet</v>
      </c>
      <c r="R146" s="79" t="str">
        <f t="shared" si="37"/>
        <v>wird berechnet</v>
      </c>
      <c r="S146" s="79" t="str">
        <f t="shared" si="37"/>
        <v>wird berechnet</v>
      </c>
      <c r="T146" s="79" t="str">
        <f t="shared" si="37"/>
        <v>wird berechnet</v>
      </c>
      <c r="U146" s="79" t="str">
        <f t="shared" si="37"/>
        <v>wird berechnet</v>
      </c>
      <c r="V146" s="79" t="str">
        <f t="shared" si="37"/>
        <v>wird berechnet</v>
      </c>
      <c r="W146" s="79" t="str">
        <f t="shared" si="37"/>
        <v>wird berechnet</v>
      </c>
      <c r="X146" s="79" t="str">
        <f t="shared" ref="X146:AL146" si="38">IF(X145="","wird berechnet",X145/$AN$145)</f>
        <v>wird berechnet</v>
      </c>
      <c r="Y146" s="79" t="str">
        <f t="shared" si="38"/>
        <v>wird berechnet</v>
      </c>
      <c r="Z146" s="79" t="str">
        <f t="shared" si="38"/>
        <v>wird berechnet</v>
      </c>
      <c r="AA146" s="79" t="str">
        <f t="shared" si="38"/>
        <v>wird berechnet</v>
      </c>
      <c r="AB146" s="79" t="str">
        <f t="shared" si="38"/>
        <v>wird berechnet</v>
      </c>
      <c r="AC146" s="79" t="str">
        <f t="shared" si="38"/>
        <v>wird berechnet</v>
      </c>
      <c r="AD146" s="79" t="str">
        <f t="shared" si="38"/>
        <v>wird berechnet</v>
      </c>
      <c r="AE146" s="79" t="str">
        <f t="shared" si="38"/>
        <v>wird berechnet</v>
      </c>
      <c r="AF146" s="79" t="str">
        <f t="shared" si="38"/>
        <v>wird berechnet</v>
      </c>
      <c r="AG146" s="79" t="str">
        <f t="shared" si="38"/>
        <v>wird berechnet</v>
      </c>
      <c r="AH146" s="79" t="str">
        <f t="shared" si="38"/>
        <v>wird berechnet</v>
      </c>
      <c r="AI146" s="79" t="str">
        <f t="shared" si="38"/>
        <v>wird berechnet</v>
      </c>
      <c r="AJ146" s="79" t="str">
        <f t="shared" si="38"/>
        <v>wird berechnet</v>
      </c>
      <c r="AK146" s="79" t="str">
        <f t="shared" si="38"/>
        <v>wird berechnet</v>
      </c>
      <c r="AL146" s="79" t="str">
        <f t="shared" si="38"/>
        <v>wird berechnet</v>
      </c>
      <c r="AM146" s="276">
        <f>MIN(I146:AL146)</f>
        <v>0</v>
      </c>
      <c r="AN146" s="276" t="e">
        <f>AVERAGE(I146:AL146)</f>
        <v>#DIV/0!</v>
      </c>
      <c r="AO146" s="276">
        <f>MAX(I146:AL146)</f>
        <v>0</v>
      </c>
    </row>
    <row r="147" spans="1:49" s="102" customFormat="1" outlineLevel="1" x14ac:dyDescent="0.25">
      <c r="B147" s="101"/>
      <c r="E147" s="199" t="s">
        <v>117</v>
      </c>
      <c r="F147" s="212"/>
      <c r="G147" s="201" t="s">
        <v>388</v>
      </c>
      <c r="H147" s="190"/>
      <c r="I147" s="336"/>
      <c r="J147" s="336"/>
      <c r="K147" s="336"/>
      <c r="L147" s="336"/>
      <c r="M147" s="336"/>
      <c r="N147" s="336"/>
      <c r="O147" s="336"/>
      <c r="P147" s="336"/>
      <c r="Q147" s="336"/>
      <c r="R147" s="336"/>
      <c r="S147" s="336"/>
      <c r="T147" s="336"/>
      <c r="U147" s="336"/>
      <c r="V147" s="336"/>
      <c r="W147" s="336"/>
      <c r="X147" s="336"/>
      <c r="Y147" s="336"/>
      <c r="Z147" s="336"/>
      <c r="AA147" s="336"/>
      <c r="AB147" s="336"/>
      <c r="AC147" s="336"/>
      <c r="AD147" s="336"/>
      <c r="AE147" s="336"/>
      <c r="AF147" s="336"/>
      <c r="AG147" s="336"/>
      <c r="AH147" s="336"/>
      <c r="AI147" s="336"/>
      <c r="AJ147" s="336"/>
      <c r="AK147" s="336"/>
      <c r="AL147" s="336"/>
    </row>
    <row r="148" spans="1:49" s="102" customFormat="1" x14ac:dyDescent="0.25">
      <c r="B148" s="101"/>
      <c r="F148" s="190"/>
      <c r="G148" s="193"/>
      <c r="H148" s="190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  <c r="AA148" s="193"/>
      <c r="AB148" s="193"/>
      <c r="AC148" s="193"/>
      <c r="AD148" s="193"/>
      <c r="AE148" s="193"/>
      <c r="AF148" s="193"/>
      <c r="AG148" s="193"/>
      <c r="AH148" s="193"/>
      <c r="AI148" s="193"/>
      <c r="AJ148" s="193"/>
      <c r="AK148" s="193"/>
      <c r="AL148" s="193"/>
    </row>
    <row r="149" spans="1:49" s="190" customFormat="1" x14ac:dyDescent="0.25">
      <c r="A149" s="102"/>
      <c r="B149" s="101">
        <v>13</v>
      </c>
      <c r="C149" s="191" t="s">
        <v>82</v>
      </c>
      <c r="D149" s="192"/>
      <c r="E149" s="192"/>
      <c r="G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3"/>
      <c r="AG149" s="193"/>
      <c r="AH149" s="193"/>
      <c r="AI149" s="193"/>
      <c r="AJ149" s="193"/>
      <c r="AK149" s="193"/>
      <c r="AL149" s="193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</row>
    <row r="150" spans="1:49" s="190" customFormat="1" outlineLevel="1" x14ac:dyDescent="0.25">
      <c r="A150" s="102"/>
      <c r="B150" s="101"/>
      <c r="C150" s="102">
        <v>1</v>
      </c>
      <c r="D150" s="102" t="s">
        <v>83</v>
      </c>
      <c r="E150" s="102"/>
      <c r="G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3"/>
      <c r="AE150" s="193"/>
      <c r="AF150" s="193"/>
      <c r="AG150" s="193"/>
      <c r="AH150" s="193"/>
      <c r="AI150" s="193"/>
      <c r="AJ150" s="193"/>
      <c r="AK150" s="193"/>
      <c r="AL150" s="193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</row>
    <row r="151" spans="1:49" s="190" customFormat="1" outlineLevel="1" x14ac:dyDescent="0.25">
      <c r="A151" s="102"/>
      <c r="B151" s="101"/>
      <c r="C151" s="102"/>
      <c r="D151" s="69"/>
      <c r="E151" s="69" t="s">
        <v>66</v>
      </c>
      <c r="F151" s="194"/>
      <c r="G151" s="195" t="s">
        <v>393</v>
      </c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0"/>
      <c r="Z151" s="340"/>
      <c r="AA151" s="340"/>
      <c r="AB151" s="340"/>
      <c r="AC151" s="340"/>
      <c r="AD151" s="340"/>
      <c r="AE151" s="340"/>
      <c r="AF151" s="340"/>
      <c r="AG151" s="340"/>
      <c r="AH151" s="340"/>
      <c r="AI151" s="340"/>
      <c r="AJ151" s="340"/>
      <c r="AK151" s="340"/>
      <c r="AL151" s="340"/>
      <c r="AM151" s="273">
        <f>MIN(I151:AL151)</f>
        <v>0</v>
      </c>
      <c r="AN151" s="273" t="e">
        <f>AVERAGE(I151:AL151)</f>
        <v>#DIV/0!</v>
      </c>
      <c r="AO151" s="273">
        <f>MAX(I151:AL151)</f>
        <v>0</v>
      </c>
      <c r="AP151" s="102"/>
      <c r="AQ151" s="102"/>
      <c r="AR151" s="102"/>
      <c r="AS151" s="102"/>
      <c r="AT151" s="102"/>
      <c r="AU151" s="102"/>
      <c r="AV151" s="102"/>
      <c r="AW151" s="102"/>
    </row>
    <row r="152" spans="1:49" s="102" customFormat="1" ht="27.95" customHeight="1" outlineLevel="1" x14ac:dyDescent="0.25">
      <c r="B152" s="101"/>
      <c r="E152" s="197" t="s">
        <v>207</v>
      </c>
      <c r="F152" s="190"/>
      <c r="G152" s="198" t="s">
        <v>208</v>
      </c>
      <c r="H152" s="190"/>
      <c r="I152" s="79" t="str">
        <f t="shared" ref="I152:AL152" si="39">IF(I151="","wird berechnet",I151/$AN$151)</f>
        <v>wird berechnet</v>
      </c>
      <c r="J152" s="79" t="str">
        <f t="shared" si="39"/>
        <v>wird berechnet</v>
      </c>
      <c r="K152" s="79" t="str">
        <f t="shared" si="39"/>
        <v>wird berechnet</v>
      </c>
      <c r="L152" s="79" t="str">
        <f t="shared" si="39"/>
        <v>wird berechnet</v>
      </c>
      <c r="M152" s="79" t="str">
        <f t="shared" si="39"/>
        <v>wird berechnet</v>
      </c>
      <c r="N152" s="79" t="str">
        <f t="shared" si="39"/>
        <v>wird berechnet</v>
      </c>
      <c r="O152" s="79" t="str">
        <f t="shared" si="39"/>
        <v>wird berechnet</v>
      </c>
      <c r="P152" s="79" t="str">
        <f t="shared" si="39"/>
        <v>wird berechnet</v>
      </c>
      <c r="Q152" s="79" t="str">
        <f t="shared" si="39"/>
        <v>wird berechnet</v>
      </c>
      <c r="R152" s="79" t="str">
        <f t="shared" si="39"/>
        <v>wird berechnet</v>
      </c>
      <c r="S152" s="79" t="str">
        <f t="shared" si="39"/>
        <v>wird berechnet</v>
      </c>
      <c r="T152" s="79" t="str">
        <f t="shared" si="39"/>
        <v>wird berechnet</v>
      </c>
      <c r="U152" s="79" t="str">
        <f t="shared" si="39"/>
        <v>wird berechnet</v>
      </c>
      <c r="V152" s="79" t="str">
        <f t="shared" si="39"/>
        <v>wird berechnet</v>
      </c>
      <c r="W152" s="79" t="str">
        <f t="shared" si="39"/>
        <v>wird berechnet</v>
      </c>
      <c r="X152" s="79" t="str">
        <f t="shared" si="39"/>
        <v>wird berechnet</v>
      </c>
      <c r="Y152" s="79" t="str">
        <f t="shared" si="39"/>
        <v>wird berechnet</v>
      </c>
      <c r="Z152" s="79" t="str">
        <f t="shared" si="39"/>
        <v>wird berechnet</v>
      </c>
      <c r="AA152" s="79" t="str">
        <f t="shared" si="39"/>
        <v>wird berechnet</v>
      </c>
      <c r="AB152" s="79" t="str">
        <f t="shared" si="39"/>
        <v>wird berechnet</v>
      </c>
      <c r="AC152" s="79" t="str">
        <f t="shared" si="39"/>
        <v>wird berechnet</v>
      </c>
      <c r="AD152" s="79" t="str">
        <f t="shared" si="39"/>
        <v>wird berechnet</v>
      </c>
      <c r="AE152" s="79" t="str">
        <f t="shared" si="39"/>
        <v>wird berechnet</v>
      </c>
      <c r="AF152" s="79" t="str">
        <f t="shared" si="39"/>
        <v>wird berechnet</v>
      </c>
      <c r="AG152" s="79" t="str">
        <f t="shared" si="39"/>
        <v>wird berechnet</v>
      </c>
      <c r="AH152" s="79" t="str">
        <f t="shared" si="39"/>
        <v>wird berechnet</v>
      </c>
      <c r="AI152" s="79" t="str">
        <f t="shared" si="39"/>
        <v>wird berechnet</v>
      </c>
      <c r="AJ152" s="79" t="str">
        <f t="shared" si="39"/>
        <v>wird berechnet</v>
      </c>
      <c r="AK152" s="79" t="str">
        <f t="shared" si="39"/>
        <v>wird berechnet</v>
      </c>
      <c r="AL152" s="79" t="str">
        <f t="shared" si="39"/>
        <v>wird berechnet</v>
      </c>
      <c r="AM152" s="276">
        <f>MIN(I152:AL152)</f>
        <v>0</v>
      </c>
      <c r="AN152" s="276" t="e">
        <f>AVERAGE(I152:AL152)</f>
        <v>#DIV/0!</v>
      </c>
      <c r="AO152" s="276">
        <f>MAX(I152:AL152)</f>
        <v>0</v>
      </c>
    </row>
    <row r="153" spans="1:49" s="102" customFormat="1" outlineLevel="1" x14ac:dyDescent="0.25">
      <c r="B153" s="101"/>
      <c r="E153" s="199" t="s">
        <v>117</v>
      </c>
      <c r="F153" s="212"/>
      <c r="G153" s="201" t="s">
        <v>388</v>
      </c>
      <c r="H153" s="190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6"/>
      <c r="U153" s="336"/>
      <c r="V153" s="336"/>
      <c r="W153" s="336"/>
      <c r="X153" s="336"/>
      <c r="Y153" s="336"/>
      <c r="Z153" s="336"/>
      <c r="AA153" s="336"/>
      <c r="AB153" s="336"/>
      <c r="AC153" s="336"/>
      <c r="AD153" s="336"/>
      <c r="AE153" s="336"/>
      <c r="AF153" s="336"/>
      <c r="AG153" s="336"/>
      <c r="AH153" s="336"/>
      <c r="AI153" s="336"/>
      <c r="AJ153" s="336"/>
      <c r="AK153" s="336"/>
      <c r="AL153" s="336"/>
    </row>
    <row r="154" spans="1:49" s="102" customFormat="1" ht="6.95" customHeight="1" outlineLevel="1" x14ac:dyDescent="0.25">
      <c r="B154" s="101"/>
      <c r="E154" s="202"/>
      <c r="F154" s="203"/>
      <c r="G154" s="204"/>
      <c r="H154" s="190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  <c r="AC154" s="205"/>
      <c r="AD154" s="205"/>
      <c r="AE154" s="205"/>
      <c r="AF154" s="205"/>
      <c r="AG154" s="205"/>
      <c r="AH154" s="205"/>
      <c r="AI154" s="205"/>
      <c r="AJ154" s="205"/>
      <c r="AK154" s="205"/>
      <c r="AL154" s="205"/>
    </row>
    <row r="155" spans="1:49" s="190" customFormat="1" outlineLevel="1" x14ac:dyDescent="0.25">
      <c r="A155" s="102"/>
      <c r="B155" s="101"/>
      <c r="C155" s="102"/>
      <c r="D155" s="102"/>
      <c r="E155" s="216" t="s">
        <v>394</v>
      </c>
      <c r="F155" s="194"/>
      <c r="G155" s="217" t="s">
        <v>393</v>
      </c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40"/>
      <c r="W155" s="340"/>
      <c r="X155" s="340"/>
      <c r="Y155" s="340"/>
      <c r="Z155" s="340"/>
      <c r="AA155" s="340"/>
      <c r="AB155" s="340"/>
      <c r="AC155" s="340"/>
      <c r="AD155" s="340"/>
      <c r="AE155" s="340"/>
      <c r="AF155" s="340"/>
      <c r="AG155" s="340"/>
      <c r="AH155" s="340"/>
      <c r="AI155" s="340"/>
      <c r="AJ155" s="340"/>
      <c r="AK155" s="340"/>
      <c r="AL155" s="340"/>
      <c r="AM155" s="273">
        <f>MIN(I155:AL155)</f>
        <v>0</v>
      </c>
      <c r="AN155" s="273" t="e">
        <f>AVERAGE(I155:AL155)</f>
        <v>#DIV/0!</v>
      </c>
      <c r="AO155" s="273">
        <f>MAX(I155:AL155)</f>
        <v>0</v>
      </c>
      <c r="AP155" s="102"/>
      <c r="AQ155" s="102"/>
      <c r="AR155" s="102"/>
      <c r="AS155" s="102"/>
      <c r="AT155" s="102"/>
      <c r="AU155" s="102"/>
      <c r="AV155" s="102"/>
      <c r="AW155" s="102"/>
    </row>
    <row r="156" spans="1:49" s="102" customFormat="1" ht="27.95" customHeight="1" outlineLevel="1" x14ac:dyDescent="0.25">
      <c r="B156" s="101"/>
      <c r="E156" s="197" t="s">
        <v>207</v>
      </c>
      <c r="F156" s="190"/>
      <c r="G156" s="198" t="s">
        <v>208</v>
      </c>
      <c r="H156" s="190"/>
      <c r="I156" s="79" t="str">
        <f t="shared" ref="I156:AL156" si="40">IF(I155="","wird berechnet",I155/$AN$155)</f>
        <v>wird berechnet</v>
      </c>
      <c r="J156" s="79" t="str">
        <f t="shared" si="40"/>
        <v>wird berechnet</v>
      </c>
      <c r="K156" s="79" t="str">
        <f t="shared" si="40"/>
        <v>wird berechnet</v>
      </c>
      <c r="L156" s="79" t="str">
        <f t="shared" si="40"/>
        <v>wird berechnet</v>
      </c>
      <c r="M156" s="79" t="str">
        <f t="shared" si="40"/>
        <v>wird berechnet</v>
      </c>
      <c r="N156" s="79" t="str">
        <f t="shared" si="40"/>
        <v>wird berechnet</v>
      </c>
      <c r="O156" s="79" t="str">
        <f t="shared" si="40"/>
        <v>wird berechnet</v>
      </c>
      <c r="P156" s="79" t="str">
        <f t="shared" si="40"/>
        <v>wird berechnet</v>
      </c>
      <c r="Q156" s="79" t="str">
        <f t="shared" si="40"/>
        <v>wird berechnet</v>
      </c>
      <c r="R156" s="79" t="str">
        <f t="shared" si="40"/>
        <v>wird berechnet</v>
      </c>
      <c r="S156" s="79" t="str">
        <f t="shared" si="40"/>
        <v>wird berechnet</v>
      </c>
      <c r="T156" s="79" t="str">
        <f t="shared" si="40"/>
        <v>wird berechnet</v>
      </c>
      <c r="U156" s="79" t="str">
        <f t="shared" si="40"/>
        <v>wird berechnet</v>
      </c>
      <c r="V156" s="79" t="str">
        <f t="shared" si="40"/>
        <v>wird berechnet</v>
      </c>
      <c r="W156" s="79" t="str">
        <f t="shared" si="40"/>
        <v>wird berechnet</v>
      </c>
      <c r="X156" s="79" t="str">
        <f t="shared" si="40"/>
        <v>wird berechnet</v>
      </c>
      <c r="Y156" s="79" t="str">
        <f t="shared" si="40"/>
        <v>wird berechnet</v>
      </c>
      <c r="Z156" s="79" t="str">
        <f t="shared" si="40"/>
        <v>wird berechnet</v>
      </c>
      <c r="AA156" s="79" t="str">
        <f t="shared" si="40"/>
        <v>wird berechnet</v>
      </c>
      <c r="AB156" s="79" t="str">
        <f t="shared" si="40"/>
        <v>wird berechnet</v>
      </c>
      <c r="AC156" s="79" t="str">
        <f t="shared" si="40"/>
        <v>wird berechnet</v>
      </c>
      <c r="AD156" s="79" t="str">
        <f t="shared" si="40"/>
        <v>wird berechnet</v>
      </c>
      <c r="AE156" s="79" t="str">
        <f t="shared" si="40"/>
        <v>wird berechnet</v>
      </c>
      <c r="AF156" s="79" t="str">
        <f t="shared" si="40"/>
        <v>wird berechnet</v>
      </c>
      <c r="AG156" s="79" t="str">
        <f t="shared" si="40"/>
        <v>wird berechnet</v>
      </c>
      <c r="AH156" s="79" t="str">
        <f t="shared" si="40"/>
        <v>wird berechnet</v>
      </c>
      <c r="AI156" s="79" t="str">
        <f t="shared" si="40"/>
        <v>wird berechnet</v>
      </c>
      <c r="AJ156" s="79" t="str">
        <f t="shared" si="40"/>
        <v>wird berechnet</v>
      </c>
      <c r="AK156" s="79" t="str">
        <f t="shared" si="40"/>
        <v>wird berechnet</v>
      </c>
      <c r="AL156" s="79" t="str">
        <f t="shared" si="40"/>
        <v>wird berechnet</v>
      </c>
      <c r="AM156" s="276">
        <f>MIN(I156:AL156)</f>
        <v>0</v>
      </c>
      <c r="AN156" s="276" t="e">
        <f>AVERAGE(I156:AL156)</f>
        <v>#DIV/0!</v>
      </c>
      <c r="AO156" s="276">
        <f>MAX(I156:AL156)</f>
        <v>0</v>
      </c>
    </row>
    <row r="157" spans="1:49" s="102" customFormat="1" outlineLevel="1" x14ac:dyDescent="0.25">
      <c r="B157" s="101"/>
      <c r="E157" s="199" t="s">
        <v>117</v>
      </c>
      <c r="F157" s="212"/>
      <c r="G157" s="201" t="s">
        <v>388</v>
      </c>
      <c r="H157" s="190"/>
      <c r="I157" s="336"/>
      <c r="J157" s="336"/>
      <c r="K157" s="336"/>
      <c r="L157" s="336"/>
      <c r="M157" s="336"/>
      <c r="N157" s="336"/>
      <c r="O157" s="336"/>
      <c r="P157" s="336"/>
      <c r="Q157" s="336"/>
      <c r="R157" s="336"/>
      <c r="S157" s="336"/>
      <c r="T157" s="336"/>
      <c r="U157" s="336"/>
      <c r="V157" s="336"/>
      <c r="W157" s="336"/>
      <c r="X157" s="336"/>
      <c r="Y157" s="336"/>
      <c r="Z157" s="336"/>
      <c r="AA157" s="336"/>
      <c r="AB157" s="336"/>
      <c r="AC157" s="336"/>
      <c r="AD157" s="336"/>
      <c r="AE157" s="336"/>
      <c r="AF157" s="336"/>
      <c r="AG157" s="336"/>
      <c r="AH157" s="336"/>
      <c r="AI157" s="336"/>
      <c r="AJ157" s="336"/>
      <c r="AK157" s="336"/>
      <c r="AL157" s="336"/>
    </row>
    <row r="158" spans="1:49" s="102" customFormat="1" ht="6.95" customHeight="1" outlineLevel="1" x14ac:dyDescent="0.25">
      <c r="B158" s="101"/>
      <c r="E158" s="202"/>
      <c r="F158" s="203"/>
      <c r="G158" s="204"/>
      <c r="H158" s="190"/>
      <c r="I158" s="205"/>
      <c r="J158" s="205"/>
      <c r="K158" s="205"/>
      <c r="L158" s="205"/>
      <c r="M158" s="205"/>
      <c r="N158" s="205"/>
      <c r="O158" s="205"/>
      <c r="P158" s="205"/>
      <c r="Q158" s="205"/>
      <c r="R158" s="205"/>
      <c r="S158" s="205"/>
      <c r="T158" s="205"/>
      <c r="U158" s="205"/>
      <c r="V158" s="205"/>
      <c r="W158" s="205"/>
      <c r="X158" s="205"/>
      <c r="Y158" s="205"/>
      <c r="Z158" s="205"/>
      <c r="AA158" s="205"/>
      <c r="AB158" s="205"/>
      <c r="AC158" s="205"/>
      <c r="AD158" s="205"/>
      <c r="AE158" s="205"/>
      <c r="AF158" s="205"/>
      <c r="AG158" s="205"/>
      <c r="AH158" s="205"/>
      <c r="AI158" s="205"/>
      <c r="AJ158" s="205"/>
      <c r="AK158" s="205"/>
      <c r="AL158" s="205"/>
    </row>
    <row r="159" spans="1:49" s="190" customFormat="1" ht="27.95" customHeight="1" outlineLevel="1" x14ac:dyDescent="0.25">
      <c r="A159" s="102"/>
      <c r="B159" s="101"/>
      <c r="C159" s="102"/>
      <c r="D159" s="102"/>
      <c r="E159" s="216" t="s">
        <v>395</v>
      </c>
      <c r="F159" s="194"/>
      <c r="G159" s="217" t="s">
        <v>379</v>
      </c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0"/>
      <c r="W159" s="340"/>
      <c r="X159" s="340"/>
      <c r="Y159" s="340"/>
      <c r="Z159" s="340"/>
      <c r="AA159" s="340"/>
      <c r="AB159" s="340"/>
      <c r="AC159" s="340"/>
      <c r="AD159" s="340"/>
      <c r="AE159" s="340"/>
      <c r="AF159" s="340"/>
      <c r="AG159" s="340"/>
      <c r="AH159" s="340"/>
      <c r="AI159" s="340"/>
      <c r="AJ159" s="340"/>
      <c r="AK159" s="340"/>
      <c r="AL159" s="340"/>
      <c r="AM159" s="273">
        <f>MIN(I159:AL159)</f>
        <v>0</v>
      </c>
      <c r="AN159" s="273" t="e">
        <f>AVERAGE(I159:AL159)</f>
        <v>#DIV/0!</v>
      </c>
      <c r="AO159" s="273">
        <f>MAX(I159:AL159)</f>
        <v>0</v>
      </c>
      <c r="AP159" s="102"/>
      <c r="AQ159" s="102"/>
      <c r="AR159" s="102"/>
      <c r="AS159" s="102"/>
      <c r="AT159" s="102"/>
      <c r="AU159" s="102"/>
      <c r="AV159" s="102"/>
      <c r="AW159" s="102"/>
    </row>
    <row r="160" spans="1:49" s="102" customFormat="1" ht="27.95" customHeight="1" outlineLevel="1" x14ac:dyDescent="0.25">
      <c r="B160" s="101"/>
      <c r="E160" s="197" t="s">
        <v>207</v>
      </c>
      <c r="F160" s="190"/>
      <c r="G160" s="198" t="s">
        <v>208</v>
      </c>
      <c r="H160" s="190"/>
      <c r="I160" s="79" t="str">
        <f t="shared" ref="I160:AL160" si="41">IF(I159="","wird berechnet",I159/$AN$159)</f>
        <v>wird berechnet</v>
      </c>
      <c r="J160" s="79" t="str">
        <f t="shared" si="41"/>
        <v>wird berechnet</v>
      </c>
      <c r="K160" s="79" t="str">
        <f t="shared" si="41"/>
        <v>wird berechnet</v>
      </c>
      <c r="L160" s="79" t="str">
        <f t="shared" si="41"/>
        <v>wird berechnet</v>
      </c>
      <c r="M160" s="79" t="str">
        <f t="shared" si="41"/>
        <v>wird berechnet</v>
      </c>
      <c r="N160" s="79" t="str">
        <f t="shared" si="41"/>
        <v>wird berechnet</v>
      </c>
      <c r="O160" s="79" t="str">
        <f t="shared" si="41"/>
        <v>wird berechnet</v>
      </c>
      <c r="P160" s="79" t="str">
        <f t="shared" si="41"/>
        <v>wird berechnet</v>
      </c>
      <c r="Q160" s="79" t="str">
        <f t="shared" si="41"/>
        <v>wird berechnet</v>
      </c>
      <c r="R160" s="79" t="str">
        <f t="shared" si="41"/>
        <v>wird berechnet</v>
      </c>
      <c r="S160" s="79" t="str">
        <f t="shared" si="41"/>
        <v>wird berechnet</v>
      </c>
      <c r="T160" s="79" t="str">
        <f t="shared" si="41"/>
        <v>wird berechnet</v>
      </c>
      <c r="U160" s="79" t="str">
        <f t="shared" si="41"/>
        <v>wird berechnet</v>
      </c>
      <c r="V160" s="79" t="str">
        <f t="shared" si="41"/>
        <v>wird berechnet</v>
      </c>
      <c r="W160" s="79" t="str">
        <f t="shared" si="41"/>
        <v>wird berechnet</v>
      </c>
      <c r="X160" s="79" t="str">
        <f t="shared" si="41"/>
        <v>wird berechnet</v>
      </c>
      <c r="Y160" s="79" t="str">
        <f t="shared" si="41"/>
        <v>wird berechnet</v>
      </c>
      <c r="Z160" s="79" t="str">
        <f t="shared" si="41"/>
        <v>wird berechnet</v>
      </c>
      <c r="AA160" s="79" t="str">
        <f t="shared" si="41"/>
        <v>wird berechnet</v>
      </c>
      <c r="AB160" s="79" t="str">
        <f t="shared" si="41"/>
        <v>wird berechnet</v>
      </c>
      <c r="AC160" s="79" t="str">
        <f t="shared" si="41"/>
        <v>wird berechnet</v>
      </c>
      <c r="AD160" s="79" t="str">
        <f t="shared" si="41"/>
        <v>wird berechnet</v>
      </c>
      <c r="AE160" s="79" t="str">
        <f t="shared" si="41"/>
        <v>wird berechnet</v>
      </c>
      <c r="AF160" s="79" t="str">
        <f t="shared" si="41"/>
        <v>wird berechnet</v>
      </c>
      <c r="AG160" s="79" t="str">
        <f t="shared" si="41"/>
        <v>wird berechnet</v>
      </c>
      <c r="AH160" s="79" t="str">
        <f t="shared" si="41"/>
        <v>wird berechnet</v>
      </c>
      <c r="AI160" s="79" t="str">
        <f t="shared" si="41"/>
        <v>wird berechnet</v>
      </c>
      <c r="AJ160" s="79" t="str">
        <f t="shared" si="41"/>
        <v>wird berechnet</v>
      </c>
      <c r="AK160" s="79" t="str">
        <f t="shared" si="41"/>
        <v>wird berechnet</v>
      </c>
      <c r="AL160" s="79" t="str">
        <f t="shared" si="41"/>
        <v>wird berechnet</v>
      </c>
      <c r="AM160" s="276">
        <f>MIN(I160:AL160)</f>
        <v>0</v>
      </c>
      <c r="AN160" s="276" t="e">
        <f>AVERAGE(I160:AL160)</f>
        <v>#DIV/0!</v>
      </c>
      <c r="AO160" s="276">
        <f>MAX(I160:AL160)</f>
        <v>0</v>
      </c>
    </row>
    <row r="161" spans="1:49" s="102" customFormat="1" outlineLevel="1" x14ac:dyDescent="0.25">
      <c r="B161" s="101"/>
      <c r="E161" s="199" t="s">
        <v>117</v>
      </c>
      <c r="F161" s="212"/>
      <c r="G161" s="201" t="s">
        <v>388</v>
      </c>
      <c r="H161" s="190"/>
      <c r="I161" s="336"/>
      <c r="J161" s="336"/>
      <c r="K161" s="336"/>
      <c r="L161" s="336"/>
      <c r="M161" s="336"/>
      <c r="N161" s="336"/>
      <c r="O161" s="336"/>
      <c r="P161" s="336"/>
      <c r="Q161" s="336"/>
      <c r="R161" s="336"/>
      <c r="S161" s="336"/>
      <c r="T161" s="336"/>
      <c r="U161" s="336"/>
      <c r="V161" s="336"/>
      <c r="W161" s="336"/>
      <c r="X161" s="336"/>
      <c r="Y161" s="336"/>
      <c r="Z161" s="336"/>
      <c r="AA161" s="336"/>
      <c r="AB161" s="336"/>
      <c r="AC161" s="336"/>
      <c r="AD161" s="336"/>
      <c r="AE161" s="336"/>
      <c r="AF161" s="336"/>
      <c r="AG161" s="336"/>
      <c r="AH161" s="336"/>
      <c r="AI161" s="336"/>
      <c r="AJ161" s="336"/>
      <c r="AK161" s="336"/>
      <c r="AL161" s="336"/>
    </row>
    <row r="162" spans="1:49" s="102" customFormat="1" ht="6.95" customHeight="1" outlineLevel="1" x14ac:dyDescent="0.25">
      <c r="B162" s="101"/>
      <c r="E162" s="202"/>
      <c r="F162" s="203"/>
      <c r="G162" s="204"/>
      <c r="H162" s="190"/>
      <c r="I162" s="205"/>
      <c r="J162" s="205"/>
      <c r="K162" s="205"/>
      <c r="L162" s="205"/>
      <c r="M162" s="205"/>
      <c r="N162" s="205"/>
      <c r="O162" s="205"/>
      <c r="P162" s="205"/>
      <c r="Q162" s="205"/>
      <c r="R162" s="205"/>
      <c r="S162" s="205"/>
      <c r="T162" s="205"/>
      <c r="U162" s="205"/>
      <c r="V162" s="205"/>
      <c r="W162" s="205"/>
      <c r="X162" s="205"/>
      <c r="Y162" s="205"/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5"/>
      <c r="AJ162" s="205"/>
      <c r="AK162" s="205"/>
      <c r="AL162" s="205"/>
    </row>
    <row r="163" spans="1:49" s="190" customFormat="1" ht="27.95" customHeight="1" outlineLevel="1" x14ac:dyDescent="0.25">
      <c r="A163" s="102"/>
      <c r="B163" s="101"/>
      <c r="C163" s="102"/>
      <c r="D163" s="102"/>
      <c r="E163" s="102" t="s">
        <v>67</v>
      </c>
      <c r="G163" s="193" t="s">
        <v>396</v>
      </c>
      <c r="I163" s="214" t="str">
        <f>IFERROR(I159/I155,"wird berechnet")</f>
        <v>wird berechnet</v>
      </c>
      <c r="J163" s="214" t="str">
        <f t="shared" ref="J163:AL163" si="42">IFERROR(J159/J155,"wird berechnet")</f>
        <v>wird berechnet</v>
      </c>
      <c r="K163" s="214" t="str">
        <f t="shared" si="42"/>
        <v>wird berechnet</v>
      </c>
      <c r="L163" s="214" t="str">
        <f t="shared" si="42"/>
        <v>wird berechnet</v>
      </c>
      <c r="M163" s="214" t="str">
        <f t="shared" si="42"/>
        <v>wird berechnet</v>
      </c>
      <c r="N163" s="214" t="str">
        <f t="shared" si="42"/>
        <v>wird berechnet</v>
      </c>
      <c r="O163" s="214" t="str">
        <f t="shared" si="42"/>
        <v>wird berechnet</v>
      </c>
      <c r="P163" s="214" t="str">
        <f t="shared" si="42"/>
        <v>wird berechnet</v>
      </c>
      <c r="Q163" s="214" t="str">
        <f t="shared" si="42"/>
        <v>wird berechnet</v>
      </c>
      <c r="R163" s="214" t="str">
        <f t="shared" si="42"/>
        <v>wird berechnet</v>
      </c>
      <c r="S163" s="214" t="str">
        <f>IFERROR(S159/S155,"wird berechnet")</f>
        <v>wird berechnet</v>
      </c>
      <c r="T163" s="214" t="str">
        <f t="shared" si="42"/>
        <v>wird berechnet</v>
      </c>
      <c r="U163" s="214" t="str">
        <f t="shared" si="42"/>
        <v>wird berechnet</v>
      </c>
      <c r="V163" s="214" t="str">
        <f t="shared" si="42"/>
        <v>wird berechnet</v>
      </c>
      <c r="W163" s="214" t="str">
        <f t="shared" si="42"/>
        <v>wird berechnet</v>
      </c>
      <c r="X163" s="214" t="str">
        <f>IFERROR(X159/X155,"wird berechnet")</f>
        <v>wird berechnet</v>
      </c>
      <c r="Y163" s="214" t="str">
        <f t="shared" si="42"/>
        <v>wird berechnet</v>
      </c>
      <c r="Z163" s="214" t="str">
        <f t="shared" si="42"/>
        <v>wird berechnet</v>
      </c>
      <c r="AA163" s="214" t="str">
        <f t="shared" si="42"/>
        <v>wird berechnet</v>
      </c>
      <c r="AB163" s="214" t="str">
        <f t="shared" si="42"/>
        <v>wird berechnet</v>
      </c>
      <c r="AC163" s="214" t="str">
        <f t="shared" si="42"/>
        <v>wird berechnet</v>
      </c>
      <c r="AD163" s="214" t="str">
        <f t="shared" si="42"/>
        <v>wird berechnet</v>
      </c>
      <c r="AE163" s="214" t="str">
        <f t="shared" si="42"/>
        <v>wird berechnet</v>
      </c>
      <c r="AF163" s="214" t="str">
        <f t="shared" si="42"/>
        <v>wird berechnet</v>
      </c>
      <c r="AG163" s="214" t="str">
        <f t="shared" si="42"/>
        <v>wird berechnet</v>
      </c>
      <c r="AH163" s="214" t="str">
        <f t="shared" si="42"/>
        <v>wird berechnet</v>
      </c>
      <c r="AI163" s="214" t="str">
        <f t="shared" si="42"/>
        <v>wird berechnet</v>
      </c>
      <c r="AJ163" s="214" t="str">
        <f t="shared" si="42"/>
        <v>wird berechnet</v>
      </c>
      <c r="AK163" s="214" t="str">
        <f t="shared" si="42"/>
        <v>wird berechnet</v>
      </c>
      <c r="AL163" s="214" t="str">
        <f t="shared" si="42"/>
        <v>wird berechnet</v>
      </c>
      <c r="AM163" s="215">
        <f>MIN(I163:AL163)</f>
        <v>0</v>
      </c>
      <c r="AN163" s="215" t="e">
        <f>AVERAGE(I163:AL163)</f>
        <v>#DIV/0!</v>
      </c>
      <c r="AO163" s="215">
        <f>MAX(I163:AL163)</f>
        <v>0</v>
      </c>
      <c r="AP163" s="102"/>
      <c r="AQ163" s="102"/>
      <c r="AR163" s="102"/>
      <c r="AS163" s="102"/>
      <c r="AT163" s="102"/>
      <c r="AU163" s="102"/>
      <c r="AV163" s="102"/>
      <c r="AW163" s="102"/>
    </row>
    <row r="164" spans="1:49" s="102" customFormat="1" ht="27.95" customHeight="1" outlineLevel="1" x14ac:dyDescent="0.25">
      <c r="B164" s="101"/>
      <c r="E164" s="197" t="s">
        <v>207</v>
      </c>
      <c r="F164" s="190"/>
      <c r="G164" s="198" t="s">
        <v>208</v>
      </c>
      <c r="H164" s="190"/>
      <c r="I164" s="79" t="str">
        <f t="shared" ref="I164:AL164" si="43">IF(I163="wird berechnet","wird berechnet",I163/$AN$163)</f>
        <v>wird berechnet</v>
      </c>
      <c r="J164" s="79" t="str">
        <f t="shared" si="43"/>
        <v>wird berechnet</v>
      </c>
      <c r="K164" s="79" t="str">
        <f t="shared" si="43"/>
        <v>wird berechnet</v>
      </c>
      <c r="L164" s="79" t="str">
        <f t="shared" si="43"/>
        <v>wird berechnet</v>
      </c>
      <c r="M164" s="79" t="str">
        <f t="shared" si="43"/>
        <v>wird berechnet</v>
      </c>
      <c r="N164" s="79" t="str">
        <f t="shared" si="43"/>
        <v>wird berechnet</v>
      </c>
      <c r="O164" s="79" t="str">
        <f t="shared" si="43"/>
        <v>wird berechnet</v>
      </c>
      <c r="P164" s="79" t="str">
        <f t="shared" si="43"/>
        <v>wird berechnet</v>
      </c>
      <c r="Q164" s="79" t="str">
        <f t="shared" si="43"/>
        <v>wird berechnet</v>
      </c>
      <c r="R164" s="79" t="str">
        <f t="shared" si="43"/>
        <v>wird berechnet</v>
      </c>
      <c r="S164" s="79" t="str">
        <f t="shared" si="43"/>
        <v>wird berechnet</v>
      </c>
      <c r="T164" s="79" t="str">
        <f t="shared" si="43"/>
        <v>wird berechnet</v>
      </c>
      <c r="U164" s="79" t="str">
        <f t="shared" si="43"/>
        <v>wird berechnet</v>
      </c>
      <c r="V164" s="79" t="str">
        <f t="shared" si="43"/>
        <v>wird berechnet</v>
      </c>
      <c r="W164" s="79" t="str">
        <f t="shared" si="43"/>
        <v>wird berechnet</v>
      </c>
      <c r="X164" s="79" t="str">
        <f t="shared" si="43"/>
        <v>wird berechnet</v>
      </c>
      <c r="Y164" s="79" t="str">
        <f t="shared" si="43"/>
        <v>wird berechnet</v>
      </c>
      <c r="Z164" s="79" t="str">
        <f t="shared" si="43"/>
        <v>wird berechnet</v>
      </c>
      <c r="AA164" s="79" t="str">
        <f t="shared" si="43"/>
        <v>wird berechnet</v>
      </c>
      <c r="AB164" s="79" t="str">
        <f t="shared" si="43"/>
        <v>wird berechnet</v>
      </c>
      <c r="AC164" s="79" t="str">
        <f t="shared" si="43"/>
        <v>wird berechnet</v>
      </c>
      <c r="AD164" s="79" t="str">
        <f t="shared" si="43"/>
        <v>wird berechnet</v>
      </c>
      <c r="AE164" s="79" t="str">
        <f t="shared" si="43"/>
        <v>wird berechnet</v>
      </c>
      <c r="AF164" s="79" t="str">
        <f t="shared" si="43"/>
        <v>wird berechnet</v>
      </c>
      <c r="AG164" s="79" t="str">
        <f t="shared" si="43"/>
        <v>wird berechnet</v>
      </c>
      <c r="AH164" s="79" t="str">
        <f t="shared" si="43"/>
        <v>wird berechnet</v>
      </c>
      <c r="AI164" s="79" t="str">
        <f t="shared" si="43"/>
        <v>wird berechnet</v>
      </c>
      <c r="AJ164" s="79" t="str">
        <f t="shared" si="43"/>
        <v>wird berechnet</v>
      </c>
      <c r="AK164" s="79" t="str">
        <f t="shared" si="43"/>
        <v>wird berechnet</v>
      </c>
      <c r="AL164" s="79" t="str">
        <f t="shared" si="43"/>
        <v>wird berechnet</v>
      </c>
      <c r="AM164" s="276">
        <f>MIN(I164:AL164)</f>
        <v>0</v>
      </c>
      <c r="AN164" s="276" t="e">
        <f>AVERAGE(I164:AL164)</f>
        <v>#DIV/0!</v>
      </c>
      <c r="AO164" s="276">
        <f>MAX(I164:AL164)</f>
        <v>0</v>
      </c>
    </row>
    <row r="165" spans="1:49" s="102" customFormat="1" outlineLevel="1" x14ac:dyDescent="0.25">
      <c r="B165" s="101"/>
      <c r="E165" s="199" t="s">
        <v>117</v>
      </c>
      <c r="F165" s="212"/>
      <c r="G165" s="201" t="s">
        <v>388</v>
      </c>
      <c r="H165" s="190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/>
      <c r="AE165" s="336"/>
      <c r="AF165" s="336"/>
      <c r="AG165" s="336"/>
      <c r="AH165" s="336"/>
      <c r="AI165" s="336"/>
      <c r="AJ165" s="336"/>
      <c r="AK165" s="336"/>
      <c r="AL165" s="336"/>
    </row>
    <row r="166" spans="1:49" s="102" customFormat="1" ht="6.95" customHeight="1" outlineLevel="1" x14ac:dyDescent="0.25">
      <c r="B166" s="101"/>
      <c r="E166" s="202"/>
      <c r="F166" s="203"/>
      <c r="G166" s="204"/>
      <c r="H166" s="190"/>
      <c r="I166" s="205"/>
      <c r="J166" s="205"/>
      <c r="K166" s="205"/>
      <c r="L166" s="205"/>
      <c r="M166" s="205"/>
      <c r="N166" s="205"/>
      <c r="O166" s="205"/>
      <c r="P166" s="205"/>
      <c r="Q166" s="205"/>
      <c r="R166" s="205"/>
      <c r="S166" s="205"/>
      <c r="T166" s="205"/>
      <c r="U166" s="205"/>
      <c r="V166" s="205"/>
      <c r="W166" s="205"/>
      <c r="X166" s="205"/>
      <c r="Y166" s="205"/>
      <c r="Z166" s="205"/>
      <c r="AA166" s="205"/>
      <c r="AB166" s="205"/>
      <c r="AC166" s="205"/>
      <c r="AD166" s="205"/>
      <c r="AE166" s="205"/>
      <c r="AF166" s="205"/>
      <c r="AG166" s="205"/>
      <c r="AH166" s="205"/>
      <c r="AI166" s="205"/>
      <c r="AJ166" s="205"/>
      <c r="AK166" s="205"/>
      <c r="AL166" s="205"/>
    </row>
    <row r="167" spans="1:49" s="190" customFormat="1" outlineLevel="1" x14ac:dyDescent="0.25">
      <c r="A167" s="102"/>
      <c r="B167" s="101"/>
      <c r="C167" s="102">
        <v>4</v>
      </c>
      <c r="D167" s="102" t="s">
        <v>518</v>
      </c>
      <c r="E167" s="102"/>
      <c r="G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  <c r="AA167" s="193"/>
      <c r="AB167" s="193"/>
      <c r="AC167" s="193"/>
      <c r="AD167" s="193"/>
      <c r="AE167" s="193"/>
      <c r="AF167" s="193"/>
      <c r="AG167" s="193"/>
      <c r="AH167" s="193"/>
      <c r="AI167" s="193"/>
      <c r="AJ167" s="193"/>
      <c r="AK167" s="193"/>
      <c r="AL167" s="193"/>
      <c r="AM167" s="193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</row>
    <row r="168" spans="1:49" s="190" customFormat="1" ht="17.25" outlineLevel="1" x14ac:dyDescent="0.25">
      <c r="A168" s="102"/>
      <c r="B168" s="101"/>
      <c r="C168" s="102"/>
      <c r="D168" s="69"/>
      <c r="E168" s="69" t="s">
        <v>519</v>
      </c>
      <c r="F168" s="194"/>
      <c r="G168" s="195" t="s">
        <v>401</v>
      </c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40"/>
      <c r="W168" s="340"/>
      <c r="X168" s="340"/>
      <c r="Y168" s="340"/>
      <c r="Z168" s="340"/>
      <c r="AA168" s="340"/>
      <c r="AB168" s="340"/>
      <c r="AC168" s="340"/>
      <c r="AD168" s="340"/>
      <c r="AE168" s="340"/>
      <c r="AF168" s="340"/>
      <c r="AG168" s="340"/>
      <c r="AH168" s="340"/>
      <c r="AI168" s="340"/>
      <c r="AJ168" s="340"/>
      <c r="AK168" s="340"/>
      <c r="AL168" s="340"/>
      <c r="AM168" s="273">
        <f>MIN(I168:AL168)</f>
        <v>0</v>
      </c>
      <c r="AN168" s="273" t="e">
        <f>AVERAGE(I168:AL168)</f>
        <v>#DIV/0!</v>
      </c>
      <c r="AO168" s="273">
        <f>MAX(I168:AL168)</f>
        <v>0</v>
      </c>
      <c r="AP168" s="102"/>
      <c r="AQ168" s="102"/>
      <c r="AR168" s="102"/>
      <c r="AS168" s="102"/>
      <c r="AT168" s="102"/>
      <c r="AU168" s="102"/>
      <c r="AV168" s="102"/>
      <c r="AW168" s="102"/>
    </row>
    <row r="169" spans="1:49" s="102" customFormat="1" ht="27.95" customHeight="1" outlineLevel="1" x14ac:dyDescent="0.25">
      <c r="B169" s="101"/>
      <c r="E169" s="197" t="s">
        <v>207</v>
      </c>
      <c r="F169" s="190"/>
      <c r="G169" s="198" t="s">
        <v>208</v>
      </c>
      <c r="H169" s="190"/>
      <c r="I169" s="79" t="str">
        <f>IF(I168="","wird berechnet",I168/$AN$168)</f>
        <v>wird berechnet</v>
      </c>
      <c r="J169" s="79" t="str">
        <f t="shared" ref="J169:AL169" si="44">IF(J168="","wird berechnet",J168/$AN$168)</f>
        <v>wird berechnet</v>
      </c>
      <c r="K169" s="79" t="str">
        <f t="shared" si="44"/>
        <v>wird berechnet</v>
      </c>
      <c r="L169" s="79" t="str">
        <f t="shared" si="44"/>
        <v>wird berechnet</v>
      </c>
      <c r="M169" s="79" t="str">
        <f t="shared" si="44"/>
        <v>wird berechnet</v>
      </c>
      <c r="N169" s="79" t="str">
        <f t="shared" si="44"/>
        <v>wird berechnet</v>
      </c>
      <c r="O169" s="79" t="str">
        <f t="shared" si="44"/>
        <v>wird berechnet</v>
      </c>
      <c r="P169" s="79" t="str">
        <f t="shared" si="44"/>
        <v>wird berechnet</v>
      </c>
      <c r="Q169" s="79" t="str">
        <f t="shared" si="44"/>
        <v>wird berechnet</v>
      </c>
      <c r="R169" s="79" t="str">
        <f t="shared" si="44"/>
        <v>wird berechnet</v>
      </c>
      <c r="S169" s="79" t="str">
        <f t="shared" si="44"/>
        <v>wird berechnet</v>
      </c>
      <c r="T169" s="79" t="str">
        <f t="shared" si="44"/>
        <v>wird berechnet</v>
      </c>
      <c r="U169" s="79" t="str">
        <f t="shared" si="44"/>
        <v>wird berechnet</v>
      </c>
      <c r="V169" s="79" t="str">
        <f t="shared" si="44"/>
        <v>wird berechnet</v>
      </c>
      <c r="W169" s="79" t="str">
        <f t="shared" si="44"/>
        <v>wird berechnet</v>
      </c>
      <c r="X169" s="79" t="str">
        <f t="shared" si="44"/>
        <v>wird berechnet</v>
      </c>
      <c r="Y169" s="79" t="str">
        <f t="shared" si="44"/>
        <v>wird berechnet</v>
      </c>
      <c r="Z169" s="79" t="str">
        <f t="shared" si="44"/>
        <v>wird berechnet</v>
      </c>
      <c r="AA169" s="79" t="str">
        <f t="shared" si="44"/>
        <v>wird berechnet</v>
      </c>
      <c r="AB169" s="79" t="str">
        <f t="shared" si="44"/>
        <v>wird berechnet</v>
      </c>
      <c r="AC169" s="79" t="str">
        <f t="shared" si="44"/>
        <v>wird berechnet</v>
      </c>
      <c r="AD169" s="79" t="str">
        <f t="shared" si="44"/>
        <v>wird berechnet</v>
      </c>
      <c r="AE169" s="79" t="str">
        <f t="shared" si="44"/>
        <v>wird berechnet</v>
      </c>
      <c r="AF169" s="79" t="str">
        <f t="shared" si="44"/>
        <v>wird berechnet</v>
      </c>
      <c r="AG169" s="79" t="str">
        <f t="shared" si="44"/>
        <v>wird berechnet</v>
      </c>
      <c r="AH169" s="79" t="str">
        <f t="shared" si="44"/>
        <v>wird berechnet</v>
      </c>
      <c r="AI169" s="79" t="str">
        <f t="shared" si="44"/>
        <v>wird berechnet</v>
      </c>
      <c r="AJ169" s="79" t="str">
        <f t="shared" si="44"/>
        <v>wird berechnet</v>
      </c>
      <c r="AK169" s="79" t="str">
        <f t="shared" si="44"/>
        <v>wird berechnet</v>
      </c>
      <c r="AL169" s="79" t="str">
        <f t="shared" si="44"/>
        <v>wird berechnet</v>
      </c>
      <c r="AM169" s="276">
        <f>MIN(I169:AL169)</f>
        <v>0</v>
      </c>
      <c r="AN169" s="276" t="e">
        <f>AVERAGE(I169:AL169)</f>
        <v>#DIV/0!</v>
      </c>
      <c r="AO169" s="276">
        <f>MAX(I169:AL169)</f>
        <v>0</v>
      </c>
    </row>
    <row r="170" spans="1:49" s="102" customFormat="1" outlineLevel="1" x14ac:dyDescent="0.25">
      <c r="B170" s="101"/>
      <c r="E170" s="199" t="s">
        <v>117</v>
      </c>
      <c r="F170" s="212"/>
      <c r="G170" s="201" t="s">
        <v>388</v>
      </c>
      <c r="H170" s="190"/>
      <c r="I170" s="336"/>
      <c r="J170" s="336"/>
      <c r="K170" s="336"/>
      <c r="L170" s="336"/>
      <c r="M170" s="336"/>
      <c r="N170" s="336"/>
      <c r="O170" s="336"/>
      <c r="P170" s="336"/>
      <c r="Q170" s="336"/>
      <c r="R170" s="336"/>
      <c r="S170" s="336"/>
      <c r="T170" s="336"/>
      <c r="U170" s="336"/>
      <c r="V170" s="336"/>
      <c r="W170" s="336"/>
      <c r="X170" s="336"/>
      <c r="Y170" s="336"/>
      <c r="Z170" s="336"/>
      <c r="AA170" s="336"/>
      <c r="AB170" s="336"/>
      <c r="AC170" s="336"/>
      <c r="AD170" s="336"/>
      <c r="AE170" s="336"/>
      <c r="AF170" s="336"/>
      <c r="AG170" s="336"/>
      <c r="AH170" s="336"/>
      <c r="AI170" s="336"/>
      <c r="AJ170" s="336"/>
      <c r="AK170" s="336"/>
      <c r="AL170" s="336"/>
    </row>
    <row r="171" spans="1:49" s="102" customFormat="1" ht="6.95" customHeight="1" outlineLevel="1" x14ac:dyDescent="0.25">
      <c r="B171" s="101"/>
      <c r="E171" s="202"/>
      <c r="F171" s="203"/>
      <c r="G171" s="204"/>
      <c r="H171" s="190"/>
      <c r="I171" s="205"/>
      <c r="J171" s="205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  <c r="V171" s="205"/>
      <c r="W171" s="205"/>
      <c r="X171" s="205"/>
      <c r="Y171" s="205"/>
      <c r="Z171" s="205"/>
      <c r="AA171" s="205"/>
      <c r="AB171" s="205"/>
      <c r="AC171" s="205"/>
      <c r="AD171" s="205"/>
      <c r="AE171" s="205"/>
      <c r="AF171" s="205"/>
      <c r="AG171" s="205"/>
      <c r="AH171" s="205"/>
      <c r="AI171" s="205"/>
      <c r="AJ171" s="205"/>
      <c r="AK171" s="205"/>
      <c r="AL171" s="205"/>
    </row>
    <row r="172" spans="1:49" s="190" customFormat="1" outlineLevel="1" x14ac:dyDescent="0.25">
      <c r="A172" s="102"/>
      <c r="B172" s="101"/>
      <c r="C172" s="102"/>
      <c r="D172" s="69"/>
      <c r="E172" s="69" t="s">
        <v>512</v>
      </c>
      <c r="F172" s="194"/>
      <c r="G172" s="195" t="s">
        <v>398</v>
      </c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340"/>
      <c r="Z172" s="340"/>
      <c r="AA172" s="340"/>
      <c r="AB172" s="340"/>
      <c r="AC172" s="340"/>
      <c r="AD172" s="340"/>
      <c r="AE172" s="340"/>
      <c r="AF172" s="340"/>
      <c r="AG172" s="340"/>
      <c r="AH172" s="340"/>
      <c r="AI172" s="340"/>
      <c r="AJ172" s="340"/>
      <c r="AK172" s="340"/>
      <c r="AL172" s="340"/>
      <c r="AM172" s="273">
        <f>MIN(I172:AL172)</f>
        <v>0</v>
      </c>
      <c r="AN172" s="273" t="e">
        <f>AVERAGE(I172:AL172)</f>
        <v>#DIV/0!</v>
      </c>
      <c r="AO172" s="273">
        <f>MAX(I172:AL172)</f>
        <v>0</v>
      </c>
      <c r="AP172" s="102"/>
      <c r="AQ172" s="102"/>
      <c r="AR172" s="102"/>
      <c r="AS172" s="102"/>
      <c r="AT172" s="102"/>
      <c r="AU172" s="102"/>
      <c r="AV172" s="102"/>
      <c r="AW172" s="102"/>
    </row>
    <row r="173" spans="1:49" s="102" customFormat="1" ht="27.95" customHeight="1" outlineLevel="1" x14ac:dyDescent="0.25">
      <c r="B173" s="101"/>
      <c r="E173" s="197" t="s">
        <v>207</v>
      </c>
      <c r="F173" s="190"/>
      <c r="G173" s="198" t="s">
        <v>208</v>
      </c>
      <c r="H173" s="190"/>
      <c r="I173" s="79" t="str">
        <f t="shared" ref="I173:AL173" si="45">IF(I172="","wird berechnet",I172/$AN$186)</f>
        <v>wird berechnet</v>
      </c>
      <c r="J173" s="79" t="str">
        <f t="shared" si="45"/>
        <v>wird berechnet</v>
      </c>
      <c r="K173" s="79" t="str">
        <f t="shared" si="45"/>
        <v>wird berechnet</v>
      </c>
      <c r="L173" s="79" t="str">
        <f t="shared" si="45"/>
        <v>wird berechnet</v>
      </c>
      <c r="M173" s="79" t="str">
        <f t="shared" si="45"/>
        <v>wird berechnet</v>
      </c>
      <c r="N173" s="79" t="str">
        <f t="shared" si="45"/>
        <v>wird berechnet</v>
      </c>
      <c r="O173" s="79" t="str">
        <f t="shared" si="45"/>
        <v>wird berechnet</v>
      </c>
      <c r="P173" s="79" t="str">
        <f t="shared" si="45"/>
        <v>wird berechnet</v>
      </c>
      <c r="Q173" s="79" t="str">
        <f t="shared" si="45"/>
        <v>wird berechnet</v>
      </c>
      <c r="R173" s="79" t="str">
        <f t="shared" si="45"/>
        <v>wird berechnet</v>
      </c>
      <c r="S173" s="79" t="str">
        <f t="shared" si="45"/>
        <v>wird berechnet</v>
      </c>
      <c r="T173" s="79" t="str">
        <f t="shared" si="45"/>
        <v>wird berechnet</v>
      </c>
      <c r="U173" s="79" t="str">
        <f t="shared" si="45"/>
        <v>wird berechnet</v>
      </c>
      <c r="V173" s="79" t="str">
        <f t="shared" si="45"/>
        <v>wird berechnet</v>
      </c>
      <c r="W173" s="79" t="str">
        <f t="shared" si="45"/>
        <v>wird berechnet</v>
      </c>
      <c r="X173" s="79" t="str">
        <f t="shared" si="45"/>
        <v>wird berechnet</v>
      </c>
      <c r="Y173" s="79" t="str">
        <f t="shared" si="45"/>
        <v>wird berechnet</v>
      </c>
      <c r="Z173" s="79" t="str">
        <f t="shared" si="45"/>
        <v>wird berechnet</v>
      </c>
      <c r="AA173" s="79" t="str">
        <f t="shared" si="45"/>
        <v>wird berechnet</v>
      </c>
      <c r="AB173" s="79" t="str">
        <f t="shared" si="45"/>
        <v>wird berechnet</v>
      </c>
      <c r="AC173" s="79" t="str">
        <f t="shared" si="45"/>
        <v>wird berechnet</v>
      </c>
      <c r="AD173" s="79" t="str">
        <f t="shared" si="45"/>
        <v>wird berechnet</v>
      </c>
      <c r="AE173" s="79" t="str">
        <f t="shared" si="45"/>
        <v>wird berechnet</v>
      </c>
      <c r="AF173" s="79" t="str">
        <f t="shared" si="45"/>
        <v>wird berechnet</v>
      </c>
      <c r="AG173" s="79" t="str">
        <f t="shared" si="45"/>
        <v>wird berechnet</v>
      </c>
      <c r="AH173" s="79" t="str">
        <f t="shared" si="45"/>
        <v>wird berechnet</v>
      </c>
      <c r="AI173" s="79" t="str">
        <f t="shared" si="45"/>
        <v>wird berechnet</v>
      </c>
      <c r="AJ173" s="79" t="str">
        <f t="shared" si="45"/>
        <v>wird berechnet</v>
      </c>
      <c r="AK173" s="79" t="str">
        <f t="shared" si="45"/>
        <v>wird berechnet</v>
      </c>
      <c r="AL173" s="79" t="str">
        <f t="shared" si="45"/>
        <v>wird berechnet</v>
      </c>
      <c r="AM173" s="276">
        <f>MIN(I173:AL173)</f>
        <v>0</v>
      </c>
      <c r="AN173" s="276" t="e">
        <f>AVERAGE(I173:AL173)</f>
        <v>#DIV/0!</v>
      </c>
      <c r="AO173" s="276">
        <f>MAX(I173:AL173)</f>
        <v>0</v>
      </c>
    </row>
    <row r="174" spans="1:49" s="102" customFormat="1" outlineLevel="1" x14ac:dyDescent="0.25">
      <c r="B174" s="101"/>
      <c r="E174" s="199" t="s">
        <v>117</v>
      </c>
      <c r="F174" s="212"/>
      <c r="G174" s="201" t="s">
        <v>388</v>
      </c>
      <c r="H174" s="190"/>
      <c r="I174" s="336"/>
      <c r="J174" s="336"/>
      <c r="K174" s="336"/>
      <c r="L174" s="336"/>
      <c r="M174" s="336"/>
      <c r="N174" s="336"/>
      <c r="O174" s="336"/>
      <c r="P174" s="336"/>
      <c r="Q174" s="336"/>
      <c r="R174" s="336"/>
      <c r="S174" s="336"/>
      <c r="T174" s="336"/>
      <c r="U174" s="336"/>
      <c r="V174" s="336"/>
      <c r="W174" s="336"/>
      <c r="X174" s="336"/>
      <c r="Y174" s="336"/>
      <c r="Z174" s="336"/>
      <c r="AA174" s="336"/>
      <c r="AB174" s="336"/>
      <c r="AC174" s="336"/>
      <c r="AD174" s="336"/>
      <c r="AE174" s="336"/>
      <c r="AF174" s="336"/>
      <c r="AG174" s="336"/>
      <c r="AH174" s="336"/>
      <c r="AI174" s="336"/>
      <c r="AJ174" s="336"/>
      <c r="AK174" s="336"/>
      <c r="AL174" s="336"/>
    </row>
    <row r="175" spans="1:49" s="102" customFormat="1" ht="6.95" customHeight="1" outlineLevel="1" x14ac:dyDescent="0.25">
      <c r="B175" s="101"/>
      <c r="E175" s="202"/>
      <c r="F175" s="203"/>
      <c r="G175" s="204"/>
      <c r="H175" s="190"/>
      <c r="I175" s="205"/>
      <c r="J175" s="205"/>
      <c r="K175" s="205"/>
      <c r="L175" s="205"/>
      <c r="M175" s="205"/>
      <c r="N175" s="205"/>
      <c r="O175" s="205"/>
      <c r="P175" s="205"/>
      <c r="Q175" s="205"/>
      <c r="R175" s="205"/>
      <c r="S175" s="205"/>
      <c r="T175" s="205"/>
      <c r="U175" s="205"/>
      <c r="V175" s="205"/>
      <c r="W175" s="205"/>
      <c r="X175" s="205"/>
      <c r="Y175" s="205"/>
      <c r="Z175" s="205"/>
      <c r="AA175" s="205"/>
      <c r="AB175" s="205"/>
      <c r="AC175" s="205"/>
      <c r="AD175" s="205"/>
      <c r="AE175" s="205"/>
      <c r="AF175" s="205"/>
      <c r="AG175" s="205"/>
      <c r="AH175" s="205"/>
      <c r="AI175" s="205"/>
      <c r="AJ175" s="205"/>
      <c r="AK175" s="205"/>
      <c r="AL175" s="205"/>
    </row>
    <row r="176" spans="1:49" s="190" customFormat="1" outlineLevel="1" x14ac:dyDescent="0.25">
      <c r="A176" s="102"/>
      <c r="B176" s="101"/>
      <c r="C176" s="102"/>
      <c r="D176" s="102"/>
      <c r="E176" s="102" t="s">
        <v>513</v>
      </c>
      <c r="F176" s="194"/>
      <c r="G176" s="193" t="s">
        <v>398</v>
      </c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  <c r="V176" s="340"/>
      <c r="W176" s="340"/>
      <c r="X176" s="340"/>
      <c r="Y176" s="340"/>
      <c r="Z176" s="340"/>
      <c r="AA176" s="340"/>
      <c r="AB176" s="340"/>
      <c r="AC176" s="340"/>
      <c r="AD176" s="340"/>
      <c r="AE176" s="340"/>
      <c r="AF176" s="340"/>
      <c r="AG176" s="340"/>
      <c r="AH176" s="340"/>
      <c r="AI176" s="340"/>
      <c r="AJ176" s="340"/>
      <c r="AK176" s="340"/>
      <c r="AL176" s="340"/>
      <c r="AM176" s="273">
        <f>MIN(I176:AL176)</f>
        <v>0</v>
      </c>
      <c r="AN176" s="273" t="e">
        <f>AVERAGE(I176:AL176)</f>
        <v>#DIV/0!</v>
      </c>
      <c r="AO176" s="273">
        <f>MAX(I176:AL176)</f>
        <v>0</v>
      </c>
      <c r="AP176" s="102"/>
      <c r="AQ176" s="102"/>
      <c r="AR176" s="102"/>
      <c r="AS176" s="102"/>
      <c r="AT176" s="102"/>
      <c r="AU176" s="102"/>
      <c r="AV176" s="102"/>
      <c r="AW176" s="102"/>
    </row>
    <row r="177" spans="1:49" s="102" customFormat="1" ht="27.95" customHeight="1" outlineLevel="1" x14ac:dyDescent="0.25">
      <c r="B177" s="101"/>
      <c r="E177" s="197" t="s">
        <v>207</v>
      </c>
      <c r="F177" s="190"/>
      <c r="G177" s="198" t="s">
        <v>208</v>
      </c>
      <c r="H177" s="190"/>
      <c r="I177" s="79" t="str">
        <f t="shared" ref="I177:AL177" si="46">IF(I176="","wird berechnet",I176/$AN$190)</f>
        <v>wird berechnet</v>
      </c>
      <c r="J177" s="79" t="str">
        <f t="shared" si="46"/>
        <v>wird berechnet</v>
      </c>
      <c r="K177" s="79" t="str">
        <f t="shared" si="46"/>
        <v>wird berechnet</v>
      </c>
      <c r="L177" s="79" t="str">
        <f t="shared" si="46"/>
        <v>wird berechnet</v>
      </c>
      <c r="M177" s="79" t="str">
        <f t="shared" si="46"/>
        <v>wird berechnet</v>
      </c>
      <c r="N177" s="79" t="str">
        <f t="shared" si="46"/>
        <v>wird berechnet</v>
      </c>
      <c r="O177" s="79" t="str">
        <f t="shared" si="46"/>
        <v>wird berechnet</v>
      </c>
      <c r="P177" s="79" t="str">
        <f t="shared" si="46"/>
        <v>wird berechnet</v>
      </c>
      <c r="Q177" s="79" t="str">
        <f t="shared" si="46"/>
        <v>wird berechnet</v>
      </c>
      <c r="R177" s="79" t="str">
        <f t="shared" si="46"/>
        <v>wird berechnet</v>
      </c>
      <c r="S177" s="79" t="str">
        <f t="shared" si="46"/>
        <v>wird berechnet</v>
      </c>
      <c r="T177" s="79" t="str">
        <f t="shared" si="46"/>
        <v>wird berechnet</v>
      </c>
      <c r="U177" s="79" t="str">
        <f t="shared" si="46"/>
        <v>wird berechnet</v>
      </c>
      <c r="V177" s="79" t="str">
        <f t="shared" si="46"/>
        <v>wird berechnet</v>
      </c>
      <c r="W177" s="79" t="str">
        <f t="shared" si="46"/>
        <v>wird berechnet</v>
      </c>
      <c r="X177" s="79" t="str">
        <f t="shared" si="46"/>
        <v>wird berechnet</v>
      </c>
      <c r="Y177" s="79" t="str">
        <f t="shared" si="46"/>
        <v>wird berechnet</v>
      </c>
      <c r="Z177" s="79" t="str">
        <f t="shared" si="46"/>
        <v>wird berechnet</v>
      </c>
      <c r="AA177" s="79" t="str">
        <f t="shared" si="46"/>
        <v>wird berechnet</v>
      </c>
      <c r="AB177" s="79" t="str">
        <f t="shared" si="46"/>
        <v>wird berechnet</v>
      </c>
      <c r="AC177" s="79" t="str">
        <f t="shared" si="46"/>
        <v>wird berechnet</v>
      </c>
      <c r="AD177" s="79" t="str">
        <f t="shared" si="46"/>
        <v>wird berechnet</v>
      </c>
      <c r="AE177" s="79" t="str">
        <f t="shared" si="46"/>
        <v>wird berechnet</v>
      </c>
      <c r="AF177" s="79" t="str">
        <f t="shared" si="46"/>
        <v>wird berechnet</v>
      </c>
      <c r="AG177" s="79" t="str">
        <f t="shared" si="46"/>
        <v>wird berechnet</v>
      </c>
      <c r="AH177" s="79" t="str">
        <f t="shared" si="46"/>
        <v>wird berechnet</v>
      </c>
      <c r="AI177" s="79" t="str">
        <f t="shared" si="46"/>
        <v>wird berechnet</v>
      </c>
      <c r="AJ177" s="79" t="str">
        <f t="shared" si="46"/>
        <v>wird berechnet</v>
      </c>
      <c r="AK177" s="79" t="str">
        <f t="shared" si="46"/>
        <v>wird berechnet</v>
      </c>
      <c r="AL177" s="79" t="str">
        <f t="shared" si="46"/>
        <v>wird berechnet</v>
      </c>
      <c r="AM177" s="276">
        <f>MIN(I177:AL177)</f>
        <v>0</v>
      </c>
      <c r="AN177" s="276" t="e">
        <f>AVERAGE(I177:AL177)</f>
        <v>#DIV/0!</v>
      </c>
      <c r="AO177" s="276">
        <f>MAX(I177:AL177)</f>
        <v>0</v>
      </c>
    </row>
    <row r="178" spans="1:49" s="102" customFormat="1" outlineLevel="1" x14ac:dyDescent="0.25">
      <c r="B178" s="101"/>
      <c r="E178" s="199" t="s">
        <v>117</v>
      </c>
      <c r="F178" s="212"/>
      <c r="G178" s="201" t="s">
        <v>388</v>
      </c>
      <c r="H178" s="190"/>
      <c r="I178" s="336"/>
      <c r="J178" s="336"/>
      <c r="K178" s="336"/>
      <c r="L178" s="336"/>
      <c r="M178" s="336"/>
      <c r="N178" s="336"/>
      <c r="O178" s="336"/>
      <c r="P178" s="336"/>
      <c r="Q178" s="336"/>
      <c r="R178" s="336"/>
      <c r="S178" s="336"/>
      <c r="T178" s="336"/>
      <c r="U178" s="336"/>
      <c r="V178" s="336"/>
      <c r="W178" s="336"/>
      <c r="X178" s="336"/>
      <c r="Y178" s="336"/>
      <c r="Z178" s="336"/>
      <c r="AA178" s="336"/>
      <c r="AB178" s="336"/>
      <c r="AC178" s="336"/>
      <c r="AD178" s="336"/>
      <c r="AE178" s="336"/>
      <c r="AF178" s="336"/>
      <c r="AG178" s="336"/>
      <c r="AH178" s="336"/>
      <c r="AI178" s="336"/>
      <c r="AJ178" s="336"/>
      <c r="AK178" s="336"/>
      <c r="AL178" s="336"/>
    </row>
    <row r="179" spans="1:49" s="102" customFormat="1" x14ac:dyDescent="0.25">
      <c r="B179" s="101"/>
      <c r="F179" s="190"/>
      <c r="G179" s="193"/>
      <c r="H179" s="190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  <c r="AA179" s="193"/>
      <c r="AB179" s="193"/>
      <c r="AC179" s="193"/>
      <c r="AD179" s="193"/>
      <c r="AE179" s="193"/>
      <c r="AF179" s="193"/>
      <c r="AG179" s="193"/>
      <c r="AH179" s="193"/>
      <c r="AI179" s="193"/>
      <c r="AJ179" s="193"/>
      <c r="AK179" s="193"/>
      <c r="AL179" s="193"/>
      <c r="AM179" s="193"/>
    </row>
    <row r="180" spans="1:49" s="190" customFormat="1" x14ac:dyDescent="0.25">
      <c r="A180" s="102"/>
      <c r="B180" s="101">
        <v>14</v>
      </c>
      <c r="C180" s="191" t="s">
        <v>88</v>
      </c>
      <c r="D180" s="192"/>
      <c r="E180" s="192"/>
      <c r="G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  <c r="AA180" s="193"/>
      <c r="AB180" s="193"/>
      <c r="AC180" s="193"/>
      <c r="AD180" s="193"/>
      <c r="AE180" s="193"/>
      <c r="AF180" s="193"/>
      <c r="AG180" s="193"/>
      <c r="AH180" s="193"/>
      <c r="AI180" s="193"/>
      <c r="AJ180" s="193"/>
      <c r="AK180" s="193"/>
      <c r="AL180" s="193"/>
      <c r="AM180" s="193"/>
      <c r="AN180" s="102"/>
      <c r="AO180" s="102"/>
      <c r="AP180" s="102"/>
      <c r="AQ180" s="102"/>
      <c r="AR180" s="102"/>
      <c r="AS180" s="102"/>
      <c r="AT180" s="102"/>
      <c r="AU180" s="102"/>
      <c r="AV180" s="102"/>
      <c r="AW180" s="102"/>
    </row>
    <row r="181" spans="1:49" s="190" customFormat="1" outlineLevel="1" x14ac:dyDescent="0.25">
      <c r="A181" s="102"/>
      <c r="B181" s="101"/>
      <c r="C181" s="102">
        <v>1</v>
      </c>
      <c r="D181" s="102" t="s">
        <v>89</v>
      </c>
      <c r="E181" s="102"/>
      <c r="G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  <c r="AA181" s="193"/>
      <c r="AB181" s="193"/>
      <c r="AC181" s="193"/>
      <c r="AD181" s="193"/>
      <c r="AE181" s="193"/>
      <c r="AF181" s="193"/>
      <c r="AG181" s="193"/>
      <c r="AH181" s="193"/>
      <c r="AI181" s="193"/>
      <c r="AJ181" s="193"/>
      <c r="AK181" s="193"/>
      <c r="AL181" s="193"/>
      <c r="AM181" s="193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</row>
    <row r="182" spans="1:49" s="190" customFormat="1" ht="17.25" outlineLevel="1" x14ac:dyDescent="0.25">
      <c r="A182" s="102"/>
      <c r="B182" s="101"/>
      <c r="C182" s="102"/>
      <c r="D182" s="69"/>
      <c r="E182" s="69" t="s">
        <v>400</v>
      </c>
      <c r="F182" s="194"/>
      <c r="G182" s="195" t="s">
        <v>401</v>
      </c>
      <c r="I182" s="340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T182" s="334"/>
      <c r="U182" s="334"/>
      <c r="V182" s="340"/>
      <c r="W182" s="340"/>
      <c r="X182" s="340"/>
      <c r="Y182" s="340"/>
      <c r="Z182" s="340"/>
      <c r="AA182" s="340"/>
      <c r="AB182" s="340"/>
      <c r="AC182" s="340"/>
      <c r="AD182" s="340"/>
      <c r="AE182" s="340"/>
      <c r="AF182" s="340"/>
      <c r="AG182" s="340"/>
      <c r="AH182" s="340"/>
      <c r="AI182" s="340"/>
      <c r="AJ182" s="340"/>
      <c r="AK182" s="340"/>
      <c r="AL182" s="340"/>
      <c r="AM182" s="273">
        <f>MIN(I182:AL182)</f>
        <v>0</v>
      </c>
      <c r="AN182" s="273" t="e">
        <f>AVERAGE(I182:AL182)</f>
        <v>#DIV/0!</v>
      </c>
      <c r="AO182" s="273">
        <f>MAX(I182:AL182)</f>
        <v>0</v>
      </c>
      <c r="AP182" s="102"/>
      <c r="AQ182" s="102"/>
      <c r="AR182" s="102"/>
      <c r="AS182" s="102"/>
      <c r="AT182" s="102"/>
      <c r="AU182" s="102"/>
      <c r="AV182" s="102"/>
      <c r="AW182" s="102"/>
    </row>
    <row r="183" spans="1:49" s="102" customFormat="1" ht="27.95" customHeight="1" outlineLevel="1" x14ac:dyDescent="0.25">
      <c r="B183" s="101"/>
      <c r="E183" s="197" t="s">
        <v>207</v>
      </c>
      <c r="F183" s="190"/>
      <c r="G183" s="198" t="s">
        <v>208</v>
      </c>
      <c r="H183" s="190"/>
      <c r="I183" s="79" t="str">
        <f>IF(I182="","wird berechnet",I182/$AN$182)</f>
        <v>wird berechnet</v>
      </c>
      <c r="J183" s="79" t="str">
        <f t="shared" ref="J183:AL183" si="47">IF(J182="","wird berechnet",J182/$AN$182)</f>
        <v>wird berechnet</v>
      </c>
      <c r="K183" s="79" t="str">
        <f t="shared" si="47"/>
        <v>wird berechnet</v>
      </c>
      <c r="L183" s="79" t="str">
        <f t="shared" si="47"/>
        <v>wird berechnet</v>
      </c>
      <c r="M183" s="79" t="str">
        <f t="shared" si="47"/>
        <v>wird berechnet</v>
      </c>
      <c r="N183" s="79" t="str">
        <f t="shared" si="47"/>
        <v>wird berechnet</v>
      </c>
      <c r="O183" s="79" t="str">
        <f t="shared" si="47"/>
        <v>wird berechnet</v>
      </c>
      <c r="P183" s="79" t="str">
        <f t="shared" si="47"/>
        <v>wird berechnet</v>
      </c>
      <c r="Q183" s="79" t="str">
        <f t="shared" si="47"/>
        <v>wird berechnet</v>
      </c>
      <c r="R183" s="79" t="str">
        <f t="shared" si="47"/>
        <v>wird berechnet</v>
      </c>
      <c r="S183" s="79" t="str">
        <f t="shared" si="47"/>
        <v>wird berechnet</v>
      </c>
      <c r="T183" s="79" t="str">
        <f t="shared" si="47"/>
        <v>wird berechnet</v>
      </c>
      <c r="U183" s="79" t="str">
        <f>IF(U182="","wird berechnet",U182/$AN$182)</f>
        <v>wird berechnet</v>
      </c>
      <c r="V183" s="79" t="str">
        <f t="shared" si="47"/>
        <v>wird berechnet</v>
      </c>
      <c r="W183" s="79" t="str">
        <f t="shared" si="47"/>
        <v>wird berechnet</v>
      </c>
      <c r="X183" s="79" t="str">
        <f t="shared" si="47"/>
        <v>wird berechnet</v>
      </c>
      <c r="Y183" s="79" t="str">
        <f t="shared" si="47"/>
        <v>wird berechnet</v>
      </c>
      <c r="Z183" s="79" t="str">
        <f t="shared" si="47"/>
        <v>wird berechnet</v>
      </c>
      <c r="AA183" s="79" t="str">
        <f t="shared" si="47"/>
        <v>wird berechnet</v>
      </c>
      <c r="AB183" s="79" t="str">
        <f t="shared" si="47"/>
        <v>wird berechnet</v>
      </c>
      <c r="AC183" s="79" t="str">
        <f t="shared" si="47"/>
        <v>wird berechnet</v>
      </c>
      <c r="AD183" s="79" t="str">
        <f t="shared" si="47"/>
        <v>wird berechnet</v>
      </c>
      <c r="AE183" s="79" t="str">
        <f t="shared" si="47"/>
        <v>wird berechnet</v>
      </c>
      <c r="AF183" s="79" t="str">
        <f t="shared" si="47"/>
        <v>wird berechnet</v>
      </c>
      <c r="AG183" s="79" t="str">
        <f t="shared" si="47"/>
        <v>wird berechnet</v>
      </c>
      <c r="AH183" s="79" t="str">
        <f t="shared" si="47"/>
        <v>wird berechnet</v>
      </c>
      <c r="AI183" s="79" t="str">
        <f t="shared" si="47"/>
        <v>wird berechnet</v>
      </c>
      <c r="AJ183" s="79" t="str">
        <f t="shared" si="47"/>
        <v>wird berechnet</v>
      </c>
      <c r="AK183" s="79" t="str">
        <f t="shared" si="47"/>
        <v>wird berechnet</v>
      </c>
      <c r="AL183" s="79" t="str">
        <f t="shared" si="47"/>
        <v>wird berechnet</v>
      </c>
      <c r="AM183" s="276">
        <f>MIN(I183:AL183)</f>
        <v>0</v>
      </c>
      <c r="AN183" s="276" t="e">
        <f>AVERAGE(I183:AL183)</f>
        <v>#DIV/0!</v>
      </c>
      <c r="AO183" s="276">
        <f>MAX(I183:AL183)</f>
        <v>0</v>
      </c>
    </row>
    <row r="184" spans="1:49" s="102" customFormat="1" outlineLevel="1" x14ac:dyDescent="0.25">
      <c r="B184" s="101"/>
      <c r="E184" s="199" t="s">
        <v>117</v>
      </c>
      <c r="F184" s="212"/>
      <c r="G184" s="201" t="s">
        <v>388</v>
      </c>
      <c r="H184" s="190"/>
      <c r="I184" s="336"/>
      <c r="J184" s="336"/>
      <c r="K184" s="336"/>
      <c r="L184" s="336"/>
      <c r="M184" s="336"/>
      <c r="N184" s="336"/>
      <c r="O184" s="336"/>
      <c r="P184" s="336"/>
      <c r="Q184" s="336"/>
      <c r="R184" s="336"/>
      <c r="S184" s="336"/>
      <c r="T184" s="336"/>
      <c r="U184" s="336"/>
      <c r="V184" s="336"/>
      <c r="W184" s="336"/>
      <c r="X184" s="336"/>
      <c r="Y184" s="336"/>
      <c r="Z184" s="336"/>
      <c r="AA184" s="336"/>
      <c r="AB184" s="336"/>
      <c r="AC184" s="336"/>
      <c r="AD184" s="336"/>
      <c r="AE184" s="336"/>
      <c r="AF184" s="336"/>
      <c r="AG184" s="336"/>
      <c r="AH184" s="336"/>
      <c r="AI184" s="336"/>
      <c r="AJ184" s="336"/>
      <c r="AK184" s="336"/>
      <c r="AL184" s="336"/>
    </row>
    <row r="185" spans="1:49" s="102" customFormat="1" ht="6.95" customHeight="1" outlineLevel="1" x14ac:dyDescent="0.25">
      <c r="B185" s="101"/>
      <c r="E185" s="202"/>
      <c r="F185" s="203"/>
      <c r="G185" s="204"/>
      <c r="H185" s="190"/>
      <c r="I185" s="205"/>
      <c r="J185" s="205"/>
      <c r="K185" s="205"/>
      <c r="L185" s="205"/>
      <c r="M185" s="205"/>
      <c r="N185" s="205"/>
      <c r="O185" s="205"/>
      <c r="P185" s="205"/>
      <c r="Q185" s="205"/>
      <c r="R185" s="205"/>
      <c r="S185" s="205"/>
      <c r="T185" s="205"/>
      <c r="U185" s="205"/>
      <c r="V185" s="205"/>
      <c r="W185" s="205"/>
      <c r="X185" s="205"/>
      <c r="Y185" s="205"/>
      <c r="Z185" s="205"/>
      <c r="AA185" s="205"/>
      <c r="AB185" s="205"/>
      <c r="AC185" s="205"/>
      <c r="AD185" s="205"/>
      <c r="AE185" s="205"/>
      <c r="AF185" s="205"/>
      <c r="AG185" s="205"/>
      <c r="AH185" s="205"/>
      <c r="AI185" s="205"/>
      <c r="AJ185" s="205"/>
      <c r="AK185" s="205"/>
      <c r="AL185" s="205"/>
    </row>
    <row r="186" spans="1:49" s="190" customFormat="1" outlineLevel="1" x14ac:dyDescent="0.25">
      <c r="A186" s="102"/>
      <c r="B186" s="101"/>
      <c r="C186" s="102"/>
      <c r="D186" s="69"/>
      <c r="E186" s="69" t="s">
        <v>89</v>
      </c>
      <c r="F186" s="194"/>
      <c r="G186" s="195" t="s">
        <v>398</v>
      </c>
      <c r="I186" s="340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T186" s="334"/>
      <c r="U186" s="334"/>
      <c r="V186" s="340"/>
      <c r="W186" s="340"/>
      <c r="X186" s="340"/>
      <c r="Y186" s="340"/>
      <c r="Z186" s="340"/>
      <c r="AA186" s="340"/>
      <c r="AB186" s="340"/>
      <c r="AC186" s="340"/>
      <c r="AD186" s="340"/>
      <c r="AE186" s="340"/>
      <c r="AF186" s="340"/>
      <c r="AG186" s="340"/>
      <c r="AH186" s="340"/>
      <c r="AI186" s="340"/>
      <c r="AJ186" s="340"/>
      <c r="AK186" s="340"/>
      <c r="AL186" s="340"/>
      <c r="AM186" s="273">
        <f>MIN(I186:AL186)</f>
        <v>0</v>
      </c>
      <c r="AN186" s="273" t="e">
        <f>AVERAGE(I186:AL186)</f>
        <v>#DIV/0!</v>
      </c>
      <c r="AO186" s="273">
        <f>MAX(I186:AL186)</f>
        <v>0</v>
      </c>
      <c r="AP186" s="102"/>
      <c r="AQ186" s="102"/>
      <c r="AR186" s="102"/>
      <c r="AS186" s="102"/>
      <c r="AT186" s="102"/>
      <c r="AU186" s="102"/>
      <c r="AV186" s="102"/>
      <c r="AW186" s="102"/>
    </row>
    <row r="187" spans="1:49" s="102" customFormat="1" ht="27.95" customHeight="1" outlineLevel="1" x14ac:dyDescent="0.25">
      <c r="B187" s="101"/>
      <c r="E187" s="197" t="s">
        <v>207</v>
      </c>
      <c r="F187" s="190"/>
      <c r="G187" s="198" t="s">
        <v>208</v>
      </c>
      <c r="H187" s="190"/>
      <c r="I187" s="79" t="str">
        <f t="shared" ref="I187:AL187" si="48">IF(I186="","wird berechnet",I186/$AN$186)</f>
        <v>wird berechnet</v>
      </c>
      <c r="J187" s="79" t="str">
        <f t="shared" si="48"/>
        <v>wird berechnet</v>
      </c>
      <c r="K187" s="79" t="str">
        <f t="shared" si="48"/>
        <v>wird berechnet</v>
      </c>
      <c r="L187" s="79" t="str">
        <f t="shared" si="48"/>
        <v>wird berechnet</v>
      </c>
      <c r="M187" s="79" t="str">
        <f t="shared" si="48"/>
        <v>wird berechnet</v>
      </c>
      <c r="N187" s="79" t="str">
        <f t="shared" si="48"/>
        <v>wird berechnet</v>
      </c>
      <c r="O187" s="79" t="str">
        <f t="shared" si="48"/>
        <v>wird berechnet</v>
      </c>
      <c r="P187" s="79" t="str">
        <f t="shared" si="48"/>
        <v>wird berechnet</v>
      </c>
      <c r="Q187" s="79" t="str">
        <f t="shared" si="48"/>
        <v>wird berechnet</v>
      </c>
      <c r="R187" s="79" t="str">
        <f t="shared" si="48"/>
        <v>wird berechnet</v>
      </c>
      <c r="S187" s="79" t="str">
        <f t="shared" si="48"/>
        <v>wird berechnet</v>
      </c>
      <c r="T187" s="79" t="str">
        <f t="shared" si="48"/>
        <v>wird berechnet</v>
      </c>
      <c r="U187" s="79" t="str">
        <f t="shared" si="48"/>
        <v>wird berechnet</v>
      </c>
      <c r="V187" s="79" t="str">
        <f t="shared" si="48"/>
        <v>wird berechnet</v>
      </c>
      <c r="W187" s="79" t="str">
        <f t="shared" si="48"/>
        <v>wird berechnet</v>
      </c>
      <c r="X187" s="79" t="str">
        <f t="shared" si="48"/>
        <v>wird berechnet</v>
      </c>
      <c r="Y187" s="79" t="str">
        <f t="shared" si="48"/>
        <v>wird berechnet</v>
      </c>
      <c r="Z187" s="79" t="str">
        <f t="shared" si="48"/>
        <v>wird berechnet</v>
      </c>
      <c r="AA187" s="79" t="str">
        <f t="shared" si="48"/>
        <v>wird berechnet</v>
      </c>
      <c r="AB187" s="79" t="str">
        <f t="shared" si="48"/>
        <v>wird berechnet</v>
      </c>
      <c r="AC187" s="79" t="str">
        <f t="shared" si="48"/>
        <v>wird berechnet</v>
      </c>
      <c r="AD187" s="79" t="str">
        <f t="shared" si="48"/>
        <v>wird berechnet</v>
      </c>
      <c r="AE187" s="79" t="str">
        <f t="shared" si="48"/>
        <v>wird berechnet</v>
      </c>
      <c r="AF187" s="79" t="str">
        <f t="shared" si="48"/>
        <v>wird berechnet</v>
      </c>
      <c r="AG187" s="79" t="str">
        <f t="shared" si="48"/>
        <v>wird berechnet</v>
      </c>
      <c r="AH187" s="79" t="str">
        <f t="shared" si="48"/>
        <v>wird berechnet</v>
      </c>
      <c r="AI187" s="79" t="str">
        <f t="shared" si="48"/>
        <v>wird berechnet</v>
      </c>
      <c r="AJ187" s="79" t="str">
        <f t="shared" si="48"/>
        <v>wird berechnet</v>
      </c>
      <c r="AK187" s="79" t="str">
        <f t="shared" si="48"/>
        <v>wird berechnet</v>
      </c>
      <c r="AL187" s="79" t="str">
        <f t="shared" si="48"/>
        <v>wird berechnet</v>
      </c>
      <c r="AM187" s="276">
        <f>MIN(I187:AL187)</f>
        <v>0</v>
      </c>
      <c r="AN187" s="276" t="e">
        <f>AVERAGE(I187:AL187)</f>
        <v>#DIV/0!</v>
      </c>
      <c r="AO187" s="276">
        <f>MAX(I187:AL187)</f>
        <v>0</v>
      </c>
    </row>
    <row r="188" spans="1:49" s="102" customFormat="1" outlineLevel="1" x14ac:dyDescent="0.25">
      <c r="B188" s="101"/>
      <c r="E188" s="199" t="s">
        <v>117</v>
      </c>
      <c r="F188" s="212"/>
      <c r="G188" s="201" t="s">
        <v>388</v>
      </c>
      <c r="H188" s="190"/>
      <c r="I188" s="336"/>
      <c r="J188" s="336"/>
      <c r="K188" s="336"/>
      <c r="L188" s="336"/>
      <c r="M188" s="336"/>
      <c r="N188" s="336"/>
      <c r="O188" s="336"/>
      <c r="P188" s="336"/>
      <c r="Q188" s="336"/>
      <c r="R188" s="336"/>
      <c r="S188" s="336"/>
      <c r="T188" s="336"/>
      <c r="U188" s="336"/>
      <c r="V188" s="336"/>
      <c r="W188" s="336"/>
      <c r="X188" s="336"/>
      <c r="Y188" s="336"/>
      <c r="Z188" s="336"/>
      <c r="AA188" s="336"/>
      <c r="AB188" s="336"/>
      <c r="AC188" s="336"/>
      <c r="AD188" s="336"/>
      <c r="AE188" s="336"/>
      <c r="AF188" s="336"/>
      <c r="AG188" s="336"/>
      <c r="AH188" s="336"/>
      <c r="AI188" s="336"/>
      <c r="AJ188" s="336"/>
      <c r="AK188" s="336"/>
      <c r="AL188" s="336"/>
    </row>
    <row r="189" spans="1:49" s="102" customFormat="1" ht="6.95" customHeight="1" outlineLevel="1" x14ac:dyDescent="0.25">
      <c r="B189" s="101"/>
      <c r="E189" s="202"/>
      <c r="F189" s="203"/>
      <c r="G189" s="204"/>
      <c r="H189" s="190"/>
      <c r="I189" s="205"/>
      <c r="J189" s="205"/>
      <c r="K189" s="205"/>
      <c r="L189" s="205"/>
      <c r="M189" s="205"/>
      <c r="N189" s="205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/>
      <c r="AC189" s="205"/>
      <c r="AD189" s="205"/>
      <c r="AE189" s="205"/>
      <c r="AF189" s="205"/>
      <c r="AG189" s="205"/>
      <c r="AH189" s="205"/>
      <c r="AI189" s="205"/>
      <c r="AJ189" s="205"/>
      <c r="AK189" s="205"/>
      <c r="AL189" s="205"/>
    </row>
    <row r="190" spans="1:49" s="190" customFormat="1" outlineLevel="1" x14ac:dyDescent="0.25">
      <c r="A190" s="102"/>
      <c r="B190" s="101"/>
      <c r="C190" s="102"/>
      <c r="D190" s="102"/>
      <c r="E190" s="102" t="s">
        <v>90</v>
      </c>
      <c r="F190" s="194"/>
      <c r="G190" s="193" t="s">
        <v>398</v>
      </c>
      <c r="I190" s="340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T190" s="334"/>
      <c r="U190" s="334"/>
      <c r="V190" s="340"/>
      <c r="W190" s="340"/>
      <c r="X190" s="340"/>
      <c r="Y190" s="340"/>
      <c r="Z190" s="340"/>
      <c r="AA190" s="340"/>
      <c r="AB190" s="340"/>
      <c r="AC190" s="340"/>
      <c r="AD190" s="340"/>
      <c r="AE190" s="340"/>
      <c r="AF190" s="340"/>
      <c r="AG190" s="340"/>
      <c r="AH190" s="340"/>
      <c r="AI190" s="340"/>
      <c r="AJ190" s="340"/>
      <c r="AK190" s="340"/>
      <c r="AL190" s="340"/>
      <c r="AM190" s="273">
        <f>MIN(I190:AL190)</f>
        <v>0</v>
      </c>
      <c r="AN190" s="273" t="e">
        <f>AVERAGE(I190:AL190)</f>
        <v>#DIV/0!</v>
      </c>
      <c r="AO190" s="273">
        <f>MAX(I190:AL190)</f>
        <v>0</v>
      </c>
      <c r="AP190" s="102"/>
      <c r="AQ190" s="102"/>
      <c r="AR190" s="102"/>
      <c r="AS190" s="102"/>
      <c r="AT190" s="102"/>
      <c r="AU190" s="102"/>
      <c r="AV190" s="102"/>
      <c r="AW190" s="102"/>
    </row>
    <row r="191" spans="1:49" s="102" customFormat="1" ht="27.95" customHeight="1" outlineLevel="1" x14ac:dyDescent="0.25">
      <c r="B191" s="101"/>
      <c r="E191" s="197" t="s">
        <v>207</v>
      </c>
      <c r="F191" s="190"/>
      <c r="G191" s="198" t="s">
        <v>208</v>
      </c>
      <c r="H191" s="190"/>
      <c r="I191" s="79" t="str">
        <f t="shared" ref="I191:AL191" si="49">IF(I190="","wird berechnet",I190/$AN$190)</f>
        <v>wird berechnet</v>
      </c>
      <c r="J191" s="79" t="str">
        <f t="shared" si="49"/>
        <v>wird berechnet</v>
      </c>
      <c r="K191" s="79" t="str">
        <f t="shared" si="49"/>
        <v>wird berechnet</v>
      </c>
      <c r="L191" s="79" t="str">
        <f t="shared" si="49"/>
        <v>wird berechnet</v>
      </c>
      <c r="M191" s="79" t="str">
        <f t="shared" si="49"/>
        <v>wird berechnet</v>
      </c>
      <c r="N191" s="79" t="str">
        <f t="shared" si="49"/>
        <v>wird berechnet</v>
      </c>
      <c r="O191" s="79" t="str">
        <f t="shared" si="49"/>
        <v>wird berechnet</v>
      </c>
      <c r="P191" s="79" t="str">
        <f t="shared" si="49"/>
        <v>wird berechnet</v>
      </c>
      <c r="Q191" s="79" t="str">
        <f t="shared" si="49"/>
        <v>wird berechnet</v>
      </c>
      <c r="R191" s="79" t="str">
        <f t="shared" si="49"/>
        <v>wird berechnet</v>
      </c>
      <c r="S191" s="79" t="str">
        <f t="shared" si="49"/>
        <v>wird berechnet</v>
      </c>
      <c r="T191" s="79" t="str">
        <f t="shared" si="49"/>
        <v>wird berechnet</v>
      </c>
      <c r="U191" s="79" t="str">
        <f t="shared" si="49"/>
        <v>wird berechnet</v>
      </c>
      <c r="V191" s="79" t="str">
        <f t="shared" si="49"/>
        <v>wird berechnet</v>
      </c>
      <c r="W191" s="79" t="str">
        <f t="shared" si="49"/>
        <v>wird berechnet</v>
      </c>
      <c r="X191" s="79" t="str">
        <f t="shared" si="49"/>
        <v>wird berechnet</v>
      </c>
      <c r="Y191" s="79" t="str">
        <f t="shared" si="49"/>
        <v>wird berechnet</v>
      </c>
      <c r="Z191" s="79" t="str">
        <f t="shared" si="49"/>
        <v>wird berechnet</v>
      </c>
      <c r="AA191" s="79" t="str">
        <f t="shared" si="49"/>
        <v>wird berechnet</v>
      </c>
      <c r="AB191" s="79" t="str">
        <f t="shared" si="49"/>
        <v>wird berechnet</v>
      </c>
      <c r="AC191" s="79" t="str">
        <f t="shared" si="49"/>
        <v>wird berechnet</v>
      </c>
      <c r="AD191" s="79" t="str">
        <f t="shared" si="49"/>
        <v>wird berechnet</v>
      </c>
      <c r="AE191" s="79" t="str">
        <f t="shared" si="49"/>
        <v>wird berechnet</v>
      </c>
      <c r="AF191" s="79" t="str">
        <f t="shared" si="49"/>
        <v>wird berechnet</v>
      </c>
      <c r="AG191" s="79" t="str">
        <f t="shared" si="49"/>
        <v>wird berechnet</v>
      </c>
      <c r="AH191" s="79" t="str">
        <f t="shared" si="49"/>
        <v>wird berechnet</v>
      </c>
      <c r="AI191" s="79" t="str">
        <f t="shared" si="49"/>
        <v>wird berechnet</v>
      </c>
      <c r="AJ191" s="79" t="str">
        <f t="shared" si="49"/>
        <v>wird berechnet</v>
      </c>
      <c r="AK191" s="79" t="str">
        <f t="shared" si="49"/>
        <v>wird berechnet</v>
      </c>
      <c r="AL191" s="79" t="str">
        <f t="shared" si="49"/>
        <v>wird berechnet</v>
      </c>
      <c r="AM191" s="276">
        <f>MIN(I191:AL191)</f>
        <v>0</v>
      </c>
      <c r="AN191" s="276" t="e">
        <f>AVERAGE(I191:AL191)</f>
        <v>#DIV/0!</v>
      </c>
      <c r="AO191" s="276">
        <f>MAX(I191:AL191)</f>
        <v>0</v>
      </c>
    </row>
    <row r="192" spans="1:49" s="102" customFormat="1" outlineLevel="1" x14ac:dyDescent="0.25">
      <c r="B192" s="101"/>
      <c r="E192" s="199" t="s">
        <v>117</v>
      </c>
      <c r="F192" s="212"/>
      <c r="G192" s="201" t="s">
        <v>388</v>
      </c>
      <c r="H192" s="190"/>
      <c r="I192" s="336"/>
      <c r="J192" s="336"/>
      <c r="K192" s="336"/>
      <c r="L192" s="336"/>
      <c r="M192" s="336"/>
      <c r="N192" s="336"/>
      <c r="O192" s="336"/>
      <c r="P192" s="336"/>
      <c r="Q192" s="336"/>
      <c r="R192" s="336"/>
      <c r="S192" s="336"/>
      <c r="T192" s="336"/>
      <c r="U192" s="336"/>
      <c r="V192" s="336"/>
      <c r="W192" s="336"/>
      <c r="X192" s="336"/>
      <c r="Y192" s="336"/>
      <c r="Z192" s="336"/>
      <c r="AA192" s="336"/>
      <c r="AB192" s="336"/>
      <c r="AC192" s="336"/>
      <c r="AD192" s="336"/>
      <c r="AE192" s="336"/>
      <c r="AF192" s="336"/>
      <c r="AG192" s="336"/>
      <c r="AH192" s="336"/>
      <c r="AI192" s="336"/>
      <c r="AJ192" s="336"/>
      <c r="AK192" s="336"/>
      <c r="AL192" s="336"/>
    </row>
    <row r="193" spans="1:49" s="102" customFormat="1" ht="6.95" customHeight="1" outlineLevel="1" x14ac:dyDescent="0.25">
      <c r="B193" s="101"/>
      <c r="E193" s="202"/>
      <c r="F193" s="203"/>
      <c r="G193" s="204"/>
      <c r="H193" s="190"/>
      <c r="I193" s="205"/>
      <c r="J193" s="205"/>
      <c r="K193" s="205"/>
      <c r="L193" s="205"/>
      <c r="M193" s="205"/>
      <c r="N193" s="205"/>
      <c r="O193" s="205"/>
      <c r="P193" s="205"/>
      <c r="Q193" s="205"/>
      <c r="R193" s="205"/>
      <c r="S193" s="205"/>
      <c r="T193" s="205"/>
      <c r="U193" s="205"/>
      <c r="V193" s="205"/>
      <c r="W193" s="205"/>
      <c r="X193" s="205"/>
      <c r="Y193" s="205"/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5"/>
      <c r="AJ193" s="205"/>
      <c r="AK193" s="205"/>
      <c r="AL193" s="205"/>
    </row>
    <row r="194" spans="1:49" s="190" customFormat="1" outlineLevel="1" x14ac:dyDescent="0.25">
      <c r="A194" s="102"/>
      <c r="B194" s="101"/>
      <c r="C194" s="102"/>
      <c r="D194" s="102"/>
      <c r="E194" s="102" t="s">
        <v>95</v>
      </c>
      <c r="F194" s="194"/>
      <c r="G194" s="193" t="s">
        <v>398</v>
      </c>
      <c r="I194" s="340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T194" s="334"/>
      <c r="U194" s="334"/>
      <c r="V194" s="340"/>
      <c r="W194" s="340"/>
      <c r="X194" s="340"/>
      <c r="Y194" s="340"/>
      <c r="Z194" s="340"/>
      <c r="AA194" s="340"/>
      <c r="AB194" s="340"/>
      <c r="AC194" s="340"/>
      <c r="AD194" s="340"/>
      <c r="AE194" s="340"/>
      <c r="AF194" s="340"/>
      <c r="AG194" s="340"/>
      <c r="AH194" s="340"/>
      <c r="AI194" s="340"/>
      <c r="AJ194" s="340"/>
      <c r="AK194" s="340"/>
      <c r="AL194" s="340"/>
      <c r="AM194" s="273">
        <f>MIN(I194:AL194)</f>
        <v>0</v>
      </c>
      <c r="AN194" s="273" t="e">
        <f>AVERAGE(I194:AL194)</f>
        <v>#DIV/0!</v>
      </c>
      <c r="AO194" s="273">
        <f>MAX(I194:AL194)</f>
        <v>0</v>
      </c>
      <c r="AP194" s="102"/>
      <c r="AQ194" s="102"/>
      <c r="AR194" s="102"/>
      <c r="AS194" s="102"/>
      <c r="AT194" s="102"/>
      <c r="AU194" s="102"/>
      <c r="AV194" s="102"/>
      <c r="AW194" s="102"/>
    </row>
    <row r="195" spans="1:49" s="102" customFormat="1" ht="27.95" customHeight="1" outlineLevel="1" x14ac:dyDescent="0.25">
      <c r="B195" s="101"/>
      <c r="E195" s="197" t="s">
        <v>207</v>
      </c>
      <c r="F195" s="190"/>
      <c r="G195" s="198" t="s">
        <v>208</v>
      </c>
      <c r="H195" s="190"/>
      <c r="I195" s="79" t="str">
        <f>IF(I194="","wird berechnet",I194/$AN$194)</f>
        <v>wird berechnet</v>
      </c>
      <c r="J195" s="79" t="str">
        <f t="shared" ref="J195:V195" si="50">IF(J194="","wird berechnet",J194/$AN$194)</f>
        <v>wird berechnet</v>
      </c>
      <c r="K195" s="79" t="str">
        <f t="shared" si="50"/>
        <v>wird berechnet</v>
      </c>
      <c r="L195" s="79" t="str">
        <f t="shared" si="50"/>
        <v>wird berechnet</v>
      </c>
      <c r="M195" s="79" t="str">
        <f t="shared" si="50"/>
        <v>wird berechnet</v>
      </c>
      <c r="N195" s="79" t="str">
        <f t="shared" si="50"/>
        <v>wird berechnet</v>
      </c>
      <c r="O195" s="79" t="str">
        <f t="shared" si="50"/>
        <v>wird berechnet</v>
      </c>
      <c r="P195" s="79" t="str">
        <f t="shared" si="50"/>
        <v>wird berechnet</v>
      </c>
      <c r="Q195" s="79" t="str">
        <f t="shared" si="50"/>
        <v>wird berechnet</v>
      </c>
      <c r="R195" s="79" t="str">
        <f t="shared" si="50"/>
        <v>wird berechnet</v>
      </c>
      <c r="S195" s="79" t="str">
        <f t="shared" si="50"/>
        <v>wird berechnet</v>
      </c>
      <c r="T195" s="79" t="str">
        <f t="shared" si="50"/>
        <v>wird berechnet</v>
      </c>
      <c r="U195" s="79" t="str">
        <f t="shared" si="50"/>
        <v>wird berechnet</v>
      </c>
      <c r="V195" s="79" t="str">
        <f t="shared" si="50"/>
        <v>wird berechnet</v>
      </c>
      <c r="W195" s="79" t="str">
        <f t="shared" ref="W195:AL195" si="51">IF(W194="","wird berechnet",W194/$AN$198)</f>
        <v>wird berechnet</v>
      </c>
      <c r="X195" s="79" t="str">
        <f t="shared" si="51"/>
        <v>wird berechnet</v>
      </c>
      <c r="Y195" s="79" t="str">
        <f t="shared" si="51"/>
        <v>wird berechnet</v>
      </c>
      <c r="Z195" s="79" t="str">
        <f t="shared" si="51"/>
        <v>wird berechnet</v>
      </c>
      <c r="AA195" s="79" t="str">
        <f t="shared" si="51"/>
        <v>wird berechnet</v>
      </c>
      <c r="AB195" s="79" t="str">
        <f t="shared" si="51"/>
        <v>wird berechnet</v>
      </c>
      <c r="AC195" s="79" t="str">
        <f t="shared" si="51"/>
        <v>wird berechnet</v>
      </c>
      <c r="AD195" s="79" t="str">
        <f t="shared" si="51"/>
        <v>wird berechnet</v>
      </c>
      <c r="AE195" s="79" t="str">
        <f t="shared" si="51"/>
        <v>wird berechnet</v>
      </c>
      <c r="AF195" s="79" t="str">
        <f t="shared" si="51"/>
        <v>wird berechnet</v>
      </c>
      <c r="AG195" s="79" t="str">
        <f t="shared" si="51"/>
        <v>wird berechnet</v>
      </c>
      <c r="AH195" s="79" t="str">
        <f t="shared" si="51"/>
        <v>wird berechnet</v>
      </c>
      <c r="AI195" s="79" t="str">
        <f t="shared" si="51"/>
        <v>wird berechnet</v>
      </c>
      <c r="AJ195" s="79" t="str">
        <f t="shared" si="51"/>
        <v>wird berechnet</v>
      </c>
      <c r="AK195" s="79" t="str">
        <f t="shared" si="51"/>
        <v>wird berechnet</v>
      </c>
      <c r="AL195" s="79" t="str">
        <f t="shared" si="51"/>
        <v>wird berechnet</v>
      </c>
      <c r="AM195" s="276">
        <f>MIN(I195:AL195)</f>
        <v>0</v>
      </c>
      <c r="AN195" s="276" t="e">
        <f>AVERAGE(I195:AL195)</f>
        <v>#DIV/0!</v>
      </c>
      <c r="AO195" s="276">
        <f>MAX(I195:AL195)</f>
        <v>0</v>
      </c>
    </row>
    <row r="196" spans="1:49" s="102" customFormat="1" outlineLevel="1" x14ac:dyDescent="0.25">
      <c r="B196" s="101"/>
      <c r="E196" s="199" t="s">
        <v>117</v>
      </c>
      <c r="F196" s="212"/>
      <c r="G196" s="201" t="s">
        <v>388</v>
      </c>
      <c r="H196" s="190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  <c r="T196" s="336"/>
      <c r="U196" s="336"/>
      <c r="V196" s="336"/>
      <c r="W196" s="336"/>
      <c r="X196" s="336"/>
      <c r="Y196" s="336"/>
      <c r="Z196" s="336"/>
      <c r="AA196" s="336"/>
      <c r="AB196" s="336"/>
      <c r="AC196" s="336"/>
      <c r="AD196" s="336"/>
      <c r="AE196" s="336"/>
      <c r="AF196" s="336"/>
      <c r="AG196" s="336"/>
      <c r="AH196" s="336"/>
      <c r="AI196" s="336"/>
      <c r="AJ196" s="336"/>
      <c r="AK196" s="336"/>
      <c r="AL196" s="336"/>
    </row>
    <row r="197" spans="1:49" s="102" customFormat="1" ht="6.95" customHeight="1" outlineLevel="1" x14ac:dyDescent="0.25">
      <c r="B197" s="101"/>
      <c r="E197" s="202"/>
      <c r="F197" s="203"/>
      <c r="G197" s="204"/>
      <c r="H197" s="190"/>
      <c r="I197" s="205"/>
      <c r="J197" s="205"/>
      <c r="K197" s="205"/>
      <c r="L197" s="205"/>
      <c r="M197" s="205"/>
      <c r="N197" s="205"/>
      <c r="O197" s="205"/>
      <c r="P197" s="205"/>
      <c r="Q197" s="205"/>
      <c r="R197" s="205"/>
      <c r="S197" s="205"/>
      <c r="T197" s="205"/>
      <c r="U197" s="205"/>
      <c r="V197" s="205"/>
      <c r="W197" s="205"/>
      <c r="X197" s="205"/>
      <c r="Y197" s="205"/>
      <c r="Z197" s="205"/>
      <c r="AA197" s="205"/>
      <c r="AB197" s="205"/>
      <c r="AC197" s="205"/>
      <c r="AD197" s="205"/>
      <c r="AE197" s="205"/>
      <c r="AF197" s="205"/>
      <c r="AG197" s="205"/>
      <c r="AH197" s="205"/>
      <c r="AI197" s="205"/>
      <c r="AJ197" s="205"/>
      <c r="AK197" s="205"/>
      <c r="AL197" s="205"/>
    </row>
    <row r="198" spans="1:49" s="190" customFormat="1" outlineLevel="1" x14ac:dyDescent="0.25">
      <c r="A198" s="102"/>
      <c r="B198" s="101"/>
      <c r="C198" s="102"/>
      <c r="D198" s="102"/>
      <c r="E198" s="102" t="s">
        <v>91</v>
      </c>
      <c r="F198" s="194"/>
      <c r="G198" s="193" t="s">
        <v>398</v>
      </c>
      <c r="I198" s="340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T198" s="334"/>
      <c r="U198" s="334"/>
      <c r="V198" s="340"/>
      <c r="W198" s="340"/>
      <c r="X198" s="340"/>
      <c r="Y198" s="340"/>
      <c r="Z198" s="340"/>
      <c r="AA198" s="340"/>
      <c r="AB198" s="340"/>
      <c r="AC198" s="340"/>
      <c r="AD198" s="340"/>
      <c r="AE198" s="340"/>
      <c r="AF198" s="340"/>
      <c r="AG198" s="340"/>
      <c r="AH198" s="340"/>
      <c r="AI198" s="340"/>
      <c r="AJ198" s="340"/>
      <c r="AK198" s="340"/>
      <c r="AL198" s="340"/>
      <c r="AM198" s="273">
        <f>MIN(I198:AL198)</f>
        <v>0</v>
      </c>
      <c r="AN198" s="273" t="e">
        <f>AVERAGE(I198:AL198)</f>
        <v>#DIV/0!</v>
      </c>
      <c r="AO198" s="273">
        <f>MAX(I198:AL198)</f>
        <v>0</v>
      </c>
      <c r="AP198" s="102"/>
      <c r="AQ198" s="102"/>
      <c r="AR198" s="102"/>
      <c r="AS198" s="102"/>
      <c r="AT198" s="102"/>
      <c r="AU198" s="102"/>
      <c r="AV198" s="102"/>
      <c r="AW198" s="102"/>
    </row>
    <row r="199" spans="1:49" s="102" customFormat="1" ht="27.95" customHeight="1" outlineLevel="1" x14ac:dyDescent="0.25">
      <c r="B199" s="101"/>
      <c r="E199" s="197" t="s">
        <v>207</v>
      </c>
      <c r="F199" s="190"/>
      <c r="G199" s="198" t="s">
        <v>208</v>
      </c>
      <c r="H199" s="190"/>
      <c r="I199" s="79" t="str">
        <f t="shared" ref="I199:AL199" si="52">IF(I198="","wird berechnet",I198/$AN$198)</f>
        <v>wird berechnet</v>
      </c>
      <c r="J199" s="79" t="str">
        <f t="shared" si="52"/>
        <v>wird berechnet</v>
      </c>
      <c r="K199" s="79" t="str">
        <f t="shared" si="52"/>
        <v>wird berechnet</v>
      </c>
      <c r="L199" s="79" t="str">
        <f t="shared" si="52"/>
        <v>wird berechnet</v>
      </c>
      <c r="M199" s="79" t="str">
        <f t="shared" si="52"/>
        <v>wird berechnet</v>
      </c>
      <c r="N199" s="79" t="str">
        <f t="shared" si="52"/>
        <v>wird berechnet</v>
      </c>
      <c r="O199" s="79" t="str">
        <f t="shared" si="52"/>
        <v>wird berechnet</v>
      </c>
      <c r="P199" s="79" t="str">
        <f t="shared" si="52"/>
        <v>wird berechnet</v>
      </c>
      <c r="Q199" s="79" t="str">
        <f t="shared" si="52"/>
        <v>wird berechnet</v>
      </c>
      <c r="R199" s="79" t="str">
        <f t="shared" si="52"/>
        <v>wird berechnet</v>
      </c>
      <c r="S199" s="79" t="str">
        <f t="shared" si="52"/>
        <v>wird berechnet</v>
      </c>
      <c r="T199" s="79" t="str">
        <f t="shared" si="52"/>
        <v>wird berechnet</v>
      </c>
      <c r="U199" s="79" t="str">
        <f t="shared" si="52"/>
        <v>wird berechnet</v>
      </c>
      <c r="V199" s="79" t="str">
        <f t="shared" si="52"/>
        <v>wird berechnet</v>
      </c>
      <c r="W199" s="79" t="str">
        <f t="shared" si="52"/>
        <v>wird berechnet</v>
      </c>
      <c r="X199" s="79" t="str">
        <f t="shared" si="52"/>
        <v>wird berechnet</v>
      </c>
      <c r="Y199" s="79" t="str">
        <f t="shared" si="52"/>
        <v>wird berechnet</v>
      </c>
      <c r="Z199" s="79" t="str">
        <f t="shared" si="52"/>
        <v>wird berechnet</v>
      </c>
      <c r="AA199" s="79" t="str">
        <f t="shared" si="52"/>
        <v>wird berechnet</v>
      </c>
      <c r="AB199" s="79" t="str">
        <f t="shared" si="52"/>
        <v>wird berechnet</v>
      </c>
      <c r="AC199" s="79" t="str">
        <f t="shared" si="52"/>
        <v>wird berechnet</v>
      </c>
      <c r="AD199" s="79" t="str">
        <f t="shared" si="52"/>
        <v>wird berechnet</v>
      </c>
      <c r="AE199" s="79" t="str">
        <f t="shared" si="52"/>
        <v>wird berechnet</v>
      </c>
      <c r="AF199" s="79" t="str">
        <f t="shared" si="52"/>
        <v>wird berechnet</v>
      </c>
      <c r="AG199" s="79" t="str">
        <f t="shared" si="52"/>
        <v>wird berechnet</v>
      </c>
      <c r="AH199" s="79" t="str">
        <f t="shared" si="52"/>
        <v>wird berechnet</v>
      </c>
      <c r="AI199" s="79" t="str">
        <f t="shared" si="52"/>
        <v>wird berechnet</v>
      </c>
      <c r="AJ199" s="79" t="str">
        <f t="shared" si="52"/>
        <v>wird berechnet</v>
      </c>
      <c r="AK199" s="79" t="str">
        <f t="shared" si="52"/>
        <v>wird berechnet</v>
      </c>
      <c r="AL199" s="79" t="str">
        <f t="shared" si="52"/>
        <v>wird berechnet</v>
      </c>
      <c r="AM199" s="276">
        <f>MIN(I199:AL199)</f>
        <v>0</v>
      </c>
      <c r="AN199" s="276" t="e">
        <f>AVERAGE(I199:AL199)</f>
        <v>#DIV/0!</v>
      </c>
      <c r="AO199" s="276">
        <f>MAX(I199:AL199)</f>
        <v>0</v>
      </c>
    </row>
    <row r="200" spans="1:49" s="102" customFormat="1" outlineLevel="1" x14ac:dyDescent="0.25">
      <c r="B200" s="101"/>
      <c r="E200" s="199" t="s">
        <v>117</v>
      </c>
      <c r="F200" s="212"/>
      <c r="G200" s="201" t="s">
        <v>388</v>
      </c>
      <c r="H200" s="190"/>
      <c r="I200" s="336"/>
      <c r="J200" s="336"/>
      <c r="K200" s="336"/>
      <c r="L200" s="336"/>
      <c r="M200" s="336"/>
      <c r="N200" s="336"/>
      <c r="O200" s="336"/>
      <c r="P200" s="336"/>
      <c r="Q200" s="336"/>
      <c r="R200" s="336"/>
      <c r="S200" s="336"/>
      <c r="T200" s="336"/>
      <c r="U200" s="336"/>
      <c r="V200" s="336"/>
      <c r="W200" s="336"/>
      <c r="X200" s="336"/>
      <c r="Y200" s="336"/>
      <c r="Z200" s="336"/>
      <c r="AA200" s="336"/>
      <c r="AB200" s="336"/>
      <c r="AC200" s="336"/>
      <c r="AD200" s="336"/>
      <c r="AE200" s="336"/>
      <c r="AF200" s="336"/>
      <c r="AG200" s="336"/>
      <c r="AH200" s="336"/>
      <c r="AI200" s="336"/>
      <c r="AJ200" s="336"/>
      <c r="AK200" s="336"/>
      <c r="AL200" s="336"/>
    </row>
    <row r="201" spans="1:49" s="102" customFormat="1" ht="6.95" customHeight="1" outlineLevel="1" x14ac:dyDescent="0.25">
      <c r="B201" s="101"/>
      <c r="E201" s="202"/>
      <c r="F201" s="203"/>
      <c r="G201" s="204"/>
      <c r="H201" s="190"/>
      <c r="I201" s="205"/>
      <c r="J201" s="205"/>
      <c r="K201" s="205"/>
      <c r="L201" s="205"/>
      <c r="M201" s="205"/>
      <c r="N201" s="205"/>
      <c r="O201" s="205"/>
      <c r="P201" s="205"/>
      <c r="Q201" s="205"/>
      <c r="R201" s="205"/>
      <c r="S201" s="205"/>
      <c r="T201" s="205"/>
      <c r="U201" s="205"/>
      <c r="V201" s="205"/>
      <c r="W201" s="205"/>
      <c r="X201" s="205"/>
      <c r="Y201" s="205"/>
      <c r="Z201" s="205"/>
      <c r="AA201" s="205"/>
      <c r="AB201" s="205"/>
      <c r="AC201" s="205"/>
      <c r="AD201" s="205"/>
      <c r="AE201" s="205"/>
      <c r="AF201" s="205"/>
      <c r="AG201" s="205"/>
      <c r="AH201" s="205"/>
      <c r="AI201" s="205"/>
      <c r="AJ201" s="205"/>
      <c r="AK201" s="205"/>
      <c r="AL201" s="205"/>
    </row>
    <row r="202" spans="1:49" s="190" customFormat="1" outlineLevel="1" x14ac:dyDescent="0.25">
      <c r="A202" s="102"/>
      <c r="B202" s="101"/>
      <c r="C202" s="102"/>
      <c r="D202" s="102"/>
      <c r="E202" s="102" t="s">
        <v>92</v>
      </c>
      <c r="F202" s="194"/>
      <c r="G202" s="193" t="s">
        <v>398</v>
      </c>
      <c r="I202" s="340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T202" s="334"/>
      <c r="U202" s="334"/>
      <c r="V202" s="340"/>
      <c r="W202" s="340"/>
      <c r="X202" s="340"/>
      <c r="Y202" s="340"/>
      <c r="Z202" s="340"/>
      <c r="AA202" s="340"/>
      <c r="AB202" s="340"/>
      <c r="AC202" s="340"/>
      <c r="AD202" s="340"/>
      <c r="AE202" s="340"/>
      <c r="AF202" s="340"/>
      <c r="AG202" s="340"/>
      <c r="AH202" s="340"/>
      <c r="AI202" s="340"/>
      <c r="AJ202" s="340"/>
      <c r="AK202" s="340"/>
      <c r="AL202" s="340"/>
      <c r="AM202" s="273">
        <f>MIN(I202:AL202)</f>
        <v>0</v>
      </c>
      <c r="AN202" s="273" t="e">
        <f>AVERAGE(I202:AL202)</f>
        <v>#DIV/0!</v>
      </c>
      <c r="AO202" s="273">
        <f>MAX(I202:AL202)</f>
        <v>0</v>
      </c>
      <c r="AP202" s="102"/>
      <c r="AQ202" s="102"/>
      <c r="AR202" s="102"/>
      <c r="AS202" s="102"/>
      <c r="AT202" s="102"/>
      <c r="AU202" s="102"/>
      <c r="AV202" s="102"/>
      <c r="AW202" s="102"/>
    </row>
    <row r="203" spans="1:49" s="102" customFormat="1" ht="27.95" customHeight="1" outlineLevel="1" x14ac:dyDescent="0.25">
      <c r="B203" s="101"/>
      <c r="E203" s="197" t="s">
        <v>207</v>
      </c>
      <c r="F203" s="190"/>
      <c r="G203" s="198" t="s">
        <v>208</v>
      </c>
      <c r="H203" s="190"/>
      <c r="I203" s="79" t="str">
        <f t="shared" ref="I203:AL203" si="53">IF(I202="","wird berechnet",I202/$AN$202)</f>
        <v>wird berechnet</v>
      </c>
      <c r="J203" s="79" t="str">
        <f t="shared" si="53"/>
        <v>wird berechnet</v>
      </c>
      <c r="K203" s="79" t="str">
        <f t="shared" si="53"/>
        <v>wird berechnet</v>
      </c>
      <c r="L203" s="79" t="str">
        <f t="shared" si="53"/>
        <v>wird berechnet</v>
      </c>
      <c r="M203" s="79" t="str">
        <f t="shared" si="53"/>
        <v>wird berechnet</v>
      </c>
      <c r="N203" s="79" t="str">
        <f t="shared" si="53"/>
        <v>wird berechnet</v>
      </c>
      <c r="O203" s="79" t="str">
        <f t="shared" si="53"/>
        <v>wird berechnet</v>
      </c>
      <c r="P203" s="79" t="str">
        <f t="shared" si="53"/>
        <v>wird berechnet</v>
      </c>
      <c r="Q203" s="79" t="str">
        <f t="shared" si="53"/>
        <v>wird berechnet</v>
      </c>
      <c r="R203" s="79" t="str">
        <f t="shared" si="53"/>
        <v>wird berechnet</v>
      </c>
      <c r="S203" s="79" t="str">
        <f t="shared" si="53"/>
        <v>wird berechnet</v>
      </c>
      <c r="T203" s="79" t="str">
        <f t="shared" si="53"/>
        <v>wird berechnet</v>
      </c>
      <c r="U203" s="79" t="str">
        <f t="shared" si="53"/>
        <v>wird berechnet</v>
      </c>
      <c r="V203" s="79" t="str">
        <f t="shared" si="53"/>
        <v>wird berechnet</v>
      </c>
      <c r="W203" s="79" t="str">
        <f t="shared" si="53"/>
        <v>wird berechnet</v>
      </c>
      <c r="X203" s="79" t="str">
        <f t="shared" si="53"/>
        <v>wird berechnet</v>
      </c>
      <c r="Y203" s="79" t="str">
        <f t="shared" si="53"/>
        <v>wird berechnet</v>
      </c>
      <c r="Z203" s="79" t="str">
        <f t="shared" si="53"/>
        <v>wird berechnet</v>
      </c>
      <c r="AA203" s="79" t="str">
        <f t="shared" si="53"/>
        <v>wird berechnet</v>
      </c>
      <c r="AB203" s="79" t="str">
        <f t="shared" si="53"/>
        <v>wird berechnet</v>
      </c>
      <c r="AC203" s="79" t="str">
        <f t="shared" si="53"/>
        <v>wird berechnet</v>
      </c>
      <c r="AD203" s="79" t="str">
        <f t="shared" si="53"/>
        <v>wird berechnet</v>
      </c>
      <c r="AE203" s="79" t="str">
        <f t="shared" si="53"/>
        <v>wird berechnet</v>
      </c>
      <c r="AF203" s="79" t="str">
        <f t="shared" si="53"/>
        <v>wird berechnet</v>
      </c>
      <c r="AG203" s="79" t="str">
        <f t="shared" si="53"/>
        <v>wird berechnet</v>
      </c>
      <c r="AH203" s="79" t="str">
        <f t="shared" si="53"/>
        <v>wird berechnet</v>
      </c>
      <c r="AI203" s="79" t="str">
        <f t="shared" si="53"/>
        <v>wird berechnet</v>
      </c>
      <c r="AJ203" s="79" t="str">
        <f t="shared" si="53"/>
        <v>wird berechnet</v>
      </c>
      <c r="AK203" s="79" t="str">
        <f t="shared" si="53"/>
        <v>wird berechnet</v>
      </c>
      <c r="AL203" s="79" t="str">
        <f t="shared" si="53"/>
        <v>wird berechnet</v>
      </c>
      <c r="AM203" s="276">
        <f>MIN(I203:AL203)</f>
        <v>0</v>
      </c>
      <c r="AN203" s="276" t="e">
        <f>AVERAGE(I203:AL203)</f>
        <v>#DIV/0!</v>
      </c>
      <c r="AO203" s="276">
        <f>MAX(I203:AL203)</f>
        <v>0</v>
      </c>
    </row>
    <row r="204" spans="1:49" s="102" customFormat="1" outlineLevel="1" x14ac:dyDescent="0.25">
      <c r="B204" s="101"/>
      <c r="E204" s="199" t="s">
        <v>117</v>
      </c>
      <c r="F204" s="212"/>
      <c r="G204" s="201" t="s">
        <v>388</v>
      </c>
      <c r="H204" s="190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  <c r="T204" s="336"/>
      <c r="U204" s="336"/>
      <c r="V204" s="336"/>
      <c r="W204" s="336"/>
      <c r="X204" s="336"/>
      <c r="Y204" s="336"/>
      <c r="Z204" s="336"/>
      <c r="AA204" s="336"/>
      <c r="AB204" s="336"/>
      <c r="AC204" s="336"/>
      <c r="AD204" s="336"/>
      <c r="AE204" s="336"/>
      <c r="AF204" s="336"/>
      <c r="AG204" s="336"/>
      <c r="AH204" s="336"/>
      <c r="AI204" s="336"/>
      <c r="AJ204" s="336"/>
      <c r="AK204" s="336"/>
      <c r="AL204" s="336"/>
    </row>
    <row r="205" spans="1:49" s="102" customFormat="1" ht="6.95" customHeight="1" outlineLevel="1" x14ac:dyDescent="0.25">
      <c r="B205" s="101"/>
      <c r="E205" s="202"/>
      <c r="F205" s="203"/>
      <c r="G205" s="204"/>
      <c r="H205" s="190"/>
      <c r="I205" s="205"/>
      <c r="J205" s="205"/>
      <c r="K205" s="205"/>
      <c r="L205" s="205"/>
      <c r="M205" s="205"/>
      <c r="N205" s="205"/>
      <c r="O205" s="205"/>
      <c r="P205" s="205"/>
      <c r="Q205" s="205"/>
      <c r="R205" s="205"/>
      <c r="S205" s="205"/>
      <c r="T205" s="205"/>
      <c r="U205" s="205"/>
      <c r="V205" s="205"/>
      <c r="W205" s="205"/>
      <c r="X205" s="205"/>
      <c r="Y205" s="205"/>
      <c r="Z205" s="205"/>
      <c r="AA205" s="205"/>
      <c r="AB205" s="205"/>
      <c r="AC205" s="205"/>
      <c r="AD205" s="205"/>
      <c r="AE205" s="205"/>
      <c r="AF205" s="205"/>
      <c r="AG205" s="205"/>
      <c r="AH205" s="205"/>
      <c r="AI205" s="205"/>
      <c r="AJ205" s="205"/>
      <c r="AK205" s="205"/>
      <c r="AL205" s="205"/>
    </row>
    <row r="206" spans="1:49" s="190" customFormat="1" outlineLevel="1" x14ac:dyDescent="0.25">
      <c r="A206" s="102"/>
      <c r="B206" s="101"/>
      <c r="C206" s="102"/>
      <c r="D206" s="102"/>
      <c r="E206" s="102" t="s">
        <v>93</v>
      </c>
      <c r="F206" s="194"/>
      <c r="G206" s="193" t="s">
        <v>398</v>
      </c>
      <c r="I206" s="340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T206" s="334"/>
      <c r="U206" s="334"/>
      <c r="V206" s="340"/>
      <c r="W206" s="340"/>
      <c r="X206" s="340"/>
      <c r="Y206" s="340"/>
      <c r="Z206" s="340"/>
      <c r="AA206" s="340"/>
      <c r="AB206" s="340"/>
      <c r="AC206" s="340"/>
      <c r="AD206" s="340"/>
      <c r="AE206" s="340"/>
      <c r="AF206" s="340"/>
      <c r="AG206" s="340"/>
      <c r="AH206" s="340"/>
      <c r="AI206" s="340"/>
      <c r="AJ206" s="340"/>
      <c r="AK206" s="340"/>
      <c r="AL206" s="340"/>
      <c r="AM206" s="273">
        <f>MIN(I206:AL206)</f>
        <v>0</v>
      </c>
      <c r="AN206" s="273" t="e">
        <f>AVERAGE(I206:AL206)</f>
        <v>#DIV/0!</v>
      </c>
      <c r="AO206" s="273">
        <f>MAX(I206:AL206)</f>
        <v>0</v>
      </c>
      <c r="AP206" s="102"/>
      <c r="AQ206" s="102"/>
      <c r="AR206" s="102"/>
      <c r="AS206" s="102"/>
      <c r="AT206" s="102"/>
      <c r="AU206" s="102"/>
      <c r="AV206" s="102"/>
      <c r="AW206" s="102"/>
    </row>
    <row r="207" spans="1:49" s="102" customFormat="1" ht="27.95" customHeight="1" outlineLevel="1" x14ac:dyDescent="0.25">
      <c r="B207" s="101"/>
      <c r="E207" s="197" t="s">
        <v>207</v>
      </c>
      <c r="F207" s="190"/>
      <c r="G207" s="198" t="s">
        <v>208</v>
      </c>
      <c r="H207" s="190"/>
      <c r="I207" s="79" t="str">
        <f t="shared" ref="I207:AL207" si="54">IF(I206="","wird berechnet",I206/$AN$206)</f>
        <v>wird berechnet</v>
      </c>
      <c r="J207" s="79" t="str">
        <f t="shared" si="54"/>
        <v>wird berechnet</v>
      </c>
      <c r="K207" s="79" t="str">
        <f t="shared" si="54"/>
        <v>wird berechnet</v>
      </c>
      <c r="L207" s="79" t="str">
        <f t="shared" si="54"/>
        <v>wird berechnet</v>
      </c>
      <c r="M207" s="79" t="str">
        <f t="shared" si="54"/>
        <v>wird berechnet</v>
      </c>
      <c r="N207" s="79" t="str">
        <f t="shared" si="54"/>
        <v>wird berechnet</v>
      </c>
      <c r="O207" s="79" t="str">
        <f t="shared" si="54"/>
        <v>wird berechnet</v>
      </c>
      <c r="P207" s="79" t="str">
        <f t="shared" si="54"/>
        <v>wird berechnet</v>
      </c>
      <c r="Q207" s="79" t="str">
        <f t="shared" si="54"/>
        <v>wird berechnet</v>
      </c>
      <c r="R207" s="79" t="str">
        <f t="shared" si="54"/>
        <v>wird berechnet</v>
      </c>
      <c r="S207" s="79" t="str">
        <f t="shared" si="54"/>
        <v>wird berechnet</v>
      </c>
      <c r="T207" s="79" t="str">
        <f t="shared" si="54"/>
        <v>wird berechnet</v>
      </c>
      <c r="U207" s="79" t="str">
        <f t="shared" si="54"/>
        <v>wird berechnet</v>
      </c>
      <c r="V207" s="79" t="str">
        <f t="shared" si="54"/>
        <v>wird berechnet</v>
      </c>
      <c r="W207" s="79" t="str">
        <f t="shared" si="54"/>
        <v>wird berechnet</v>
      </c>
      <c r="X207" s="79" t="str">
        <f t="shared" si="54"/>
        <v>wird berechnet</v>
      </c>
      <c r="Y207" s="79" t="str">
        <f t="shared" si="54"/>
        <v>wird berechnet</v>
      </c>
      <c r="Z207" s="79" t="str">
        <f t="shared" si="54"/>
        <v>wird berechnet</v>
      </c>
      <c r="AA207" s="79" t="str">
        <f t="shared" si="54"/>
        <v>wird berechnet</v>
      </c>
      <c r="AB207" s="79" t="str">
        <f t="shared" si="54"/>
        <v>wird berechnet</v>
      </c>
      <c r="AC207" s="79" t="str">
        <f t="shared" si="54"/>
        <v>wird berechnet</v>
      </c>
      <c r="AD207" s="79" t="str">
        <f t="shared" si="54"/>
        <v>wird berechnet</v>
      </c>
      <c r="AE207" s="79" t="str">
        <f t="shared" si="54"/>
        <v>wird berechnet</v>
      </c>
      <c r="AF207" s="79" t="str">
        <f t="shared" si="54"/>
        <v>wird berechnet</v>
      </c>
      <c r="AG207" s="79" t="str">
        <f t="shared" si="54"/>
        <v>wird berechnet</v>
      </c>
      <c r="AH207" s="79" t="str">
        <f t="shared" si="54"/>
        <v>wird berechnet</v>
      </c>
      <c r="AI207" s="79" t="str">
        <f t="shared" si="54"/>
        <v>wird berechnet</v>
      </c>
      <c r="AJ207" s="79" t="str">
        <f t="shared" si="54"/>
        <v>wird berechnet</v>
      </c>
      <c r="AK207" s="79" t="str">
        <f t="shared" si="54"/>
        <v>wird berechnet</v>
      </c>
      <c r="AL207" s="79" t="str">
        <f t="shared" si="54"/>
        <v>wird berechnet</v>
      </c>
      <c r="AM207" s="276">
        <f>MIN(I207:AL207)</f>
        <v>0</v>
      </c>
      <c r="AN207" s="276" t="e">
        <f>AVERAGE(I207:AL207)</f>
        <v>#DIV/0!</v>
      </c>
      <c r="AO207" s="276">
        <f>MAX(I207:AL207)</f>
        <v>0</v>
      </c>
    </row>
    <row r="208" spans="1:49" s="102" customFormat="1" outlineLevel="1" x14ac:dyDescent="0.25">
      <c r="B208" s="101"/>
      <c r="E208" s="199" t="s">
        <v>117</v>
      </c>
      <c r="F208" s="212"/>
      <c r="G208" s="201" t="s">
        <v>388</v>
      </c>
      <c r="H208" s="190"/>
      <c r="I208" s="336"/>
      <c r="J208" s="336"/>
      <c r="K208" s="336"/>
      <c r="L208" s="336"/>
      <c r="M208" s="336"/>
      <c r="N208" s="336"/>
      <c r="O208" s="336"/>
      <c r="P208" s="336"/>
      <c r="Q208" s="336"/>
      <c r="R208" s="336"/>
      <c r="S208" s="336"/>
      <c r="T208" s="336"/>
      <c r="U208" s="336"/>
      <c r="V208" s="336"/>
      <c r="W208" s="336"/>
      <c r="X208" s="336"/>
      <c r="Y208" s="336"/>
      <c r="Z208" s="336"/>
      <c r="AA208" s="336"/>
      <c r="AB208" s="336"/>
      <c r="AC208" s="336"/>
      <c r="AD208" s="336"/>
      <c r="AE208" s="336"/>
      <c r="AF208" s="336"/>
      <c r="AG208" s="336"/>
      <c r="AH208" s="336"/>
      <c r="AI208" s="336"/>
      <c r="AJ208" s="336"/>
      <c r="AK208" s="336"/>
      <c r="AL208" s="336"/>
    </row>
    <row r="209" spans="1:49" s="102" customFormat="1" x14ac:dyDescent="0.25">
      <c r="B209" s="101"/>
      <c r="F209" s="190"/>
      <c r="G209" s="193"/>
      <c r="H209" s="190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  <c r="AA209" s="193"/>
      <c r="AB209" s="193"/>
      <c r="AC209" s="193"/>
      <c r="AD209" s="193"/>
      <c r="AE209" s="193"/>
      <c r="AF209" s="193"/>
      <c r="AG209" s="193"/>
      <c r="AH209" s="193"/>
      <c r="AI209" s="193"/>
      <c r="AJ209" s="193"/>
      <c r="AK209" s="193"/>
      <c r="AL209" s="193"/>
    </row>
    <row r="210" spans="1:49" s="190" customFormat="1" x14ac:dyDescent="0.25">
      <c r="A210" s="102"/>
      <c r="B210" s="101">
        <v>15</v>
      </c>
      <c r="C210" s="191" t="s">
        <v>76</v>
      </c>
      <c r="D210" s="192"/>
      <c r="E210" s="192"/>
      <c r="G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  <c r="AA210" s="193"/>
      <c r="AB210" s="193"/>
      <c r="AC210" s="193"/>
      <c r="AD210" s="193"/>
      <c r="AE210" s="193"/>
      <c r="AF210" s="193"/>
      <c r="AG210" s="193"/>
      <c r="AH210" s="193"/>
      <c r="AI210" s="193"/>
      <c r="AJ210" s="193"/>
      <c r="AK210" s="193"/>
      <c r="AL210" s="193"/>
      <c r="AM210" s="102"/>
      <c r="AN210" s="102"/>
      <c r="AO210" s="102"/>
      <c r="AP210" s="102"/>
      <c r="AQ210" s="102"/>
      <c r="AR210" s="102"/>
      <c r="AS210" s="102"/>
      <c r="AT210" s="102"/>
      <c r="AU210" s="102"/>
      <c r="AV210" s="102"/>
      <c r="AW210" s="102"/>
    </row>
    <row r="211" spans="1:49" s="190" customFormat="1" outlineLevel="1" x14ac:dyDescent="0.25">
      <c r="A211" s="102"/>
      <c r="B211" s="101"/>
      <c r="C211" s="102">
        <v>1</v>
      </c>
      <c r="D211" s="102" t="s">
        <v>520</v>
      </c>
      <c r="E211" s="102"/>
      <c r="G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  <c r="AA211" s="193"/>
      <c r="AB211" s="193"/>
      <c r="AC211" s="193"/>
      <c r="AD211" s="193"/>
      <c r="AE211" s="193"/>
      <c r="AF211" s="193"/>
      <c r="AG211" s="193"/>
      <c r="AH211" s="193"/>
      <c r="AI211" s="193"/>
      <c r="AJ211" s="193"/>
      <c r="AK211" s="193"/>
      <c r="AL211" s="193"/>
      <c r="AM211" s="102"/>
      <c r="AN211" s="102"/>
      <c r="AO211" s="102"/>
      <c r="AP211" s="102"/>
      <c r="AQ211" s="102"/>
      <c r="AR211" s="102"/>
      <c r="AS211" s="102"/>
      <c r="AT211" s="102"/>
      <c r="AU211" s="102"/>
      <c r="AV211" s="102"/>
      <c r="AW211" s="102"/>
    </row>
    <row r="212" spans="1:49" s="190" customFormat="1" outlineLevel="1" x14ac:dyDescent="0.25">
      <c r="A212" s="102"/>
      <c r="B212" s="101"/>
      <c r="C212" s="102"/>
      <c r="D212" s="69"/>
      <c r="E212" s="213" t="s">
        <v>75</v>
      </c>
      <c r="F212" s="194"/>
      <c r="G212" s="209" t="s">
        <v>398</v>
      </c>
      <c r="I212" s="340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T212" s="334"/>
      <c r="U212" s="334"/>
      <c r="V212" s="340"/>
      <c r="W212" s="340"/>
      <c r="X212" s="340"/>
      <c r="Y212" s="340"/>
      <c r="Z212" s="340"/>
      <c r="AA212" s="340"/>
      <c r="AB212" s="340"/>
      <c r="AC212" s="340"/>
      <c r="AD212" s="340"/>
      <c r="AE212" s="340"/>
      <c r="AF212" s="340"/>
      <c r="AG212" s="340"/>
      <c r="AH212" s="340"/>
      <c r="AI212" s="340"/>
      <c r="AJ212" s="340"/>
      <c r="AK212" s="340"/>
      <c r="AL212" s="340"/>
      <c r="AM212" s="273">
        <f>MIN(I212:AL212)</f>
        <v>0</v>
      </c>
      <c r="AN212" s="273" t="e">
        <f>AVERAGE(I212:AL212)</f>
        <v>#DIV/0!</v>
      </c>
      <c r="AO212" s="273">
        <f>MAX(I212:AL212)</f>
        <v>0</v>
      </c>
      <c r="AP212" s="102"/>
      <c r="AQ212" s="102"/>
      <c r="AR212" s="102"/>
      <c r="AS212" s="102"/>
      <c r="AT212" s="102"/>
      <c r="AU212" s="102"/>
      <c r="AV212" s="102"/>
      <c r="AW212" s="102"/>
    </row>
    <row r="213" spans="1:49" s="190" customFormat="1" outlineLevel="1" x14ac:dyDescent="0.25">
      <c r="A213" s="102"/>
      <c r="B213" s="101"/>
      <c r="C213" s="102"/>
      <c r="D213" s="102"/>
      <c r="E213" s="68" t="s">
        <v>521</v>
      </c>
      <c r="F213" s="194"/>
      <c r="G213" s="198" t="s">
        <v>398</v>
      </c>
      <c r="I213" s="341"/>
      <c r="J213" s="341"/>
      <c r="K213" s="341"/>
      <c r="L213" s="341"/>
      <c r="M213" s="341"/>
      <c r="N213" s="341"/>
      <c r="O213" s="341"/>
      <c r="P213" s="341"/>
      <c r="Q213" s="341"/>
      <c r="R213" s="341"/>
      <c r="S213" s="341"/>
      <c r="T213" s="341"/>
      <c r="U213" s="341"/>
      <c r="V213" s="341"/>
      <c r="W213" s="341"/>
      <c r="X213" s="341"/>
      <c r="Y213" s="341"/>
      <c r="Z213" s="341"/>
      <c r="AA213" s="341"/>
      <c r="AB213" s="341"/>
      <c r="AC213" s="341"/>
      <c r="AD213" s="341"/>
      <c r="AE213" s="341"/>
      <c r="AF213" s="341"/>
      <c r="AG213" s="341"/>
      <c r="AH213" s="341"/>
      <c r="AI213" s="341"/>
      <c r="AJ213" s="341"/>
      <c r="AK213" s="341"/>
      <c r="AL213" s="341"/>
      <c r="AM213" s="275">
        <f>MIN(I213:AL213)</f>
        <v>0</v>
      </c>
      <c r="AN213" s="275" t="e">
        <f>AVERAGE(I213:AL213)</f>
        <v>#DIV/0!</v>
      </c>
      <c r="AO213" s="275">
        <f>MAX(I213:AL213)</f>
        <v>0</v>
      </c>
      <c r="AP213" s="102"/>
      <c r="AQ213" s="102"/>
      <c r="AR213" s="102"/>
      <c r="AS213" s="102"/>
      <c r="AT213" s="102"/>
      <c r="AU213" s="102"/>
      <c r="AV213" s="102"/>
      <c r="AW213" s="102"/>
    </row>
    <row r="214" spans="1:49" s="190" customFormat="1" ht="27.95" customHeight="1" outlineLevel="1" x14ac:dyDescent="0.25">
      <c r="A214" s="102"/>
      <c r="B214" s="101"/>
      <c r="C214" s="102"/>
      <c r="D214" s="102"/>
      <c r="E214" s="102" t="s">
        <v>522</v>
      </c>
      <c r="G214" s="193" t="s">
        <v>208</v>
      </c>
      <c r="I214" s="79" t="str">
        <f t="shared" ref="I214:AL214" si="55">IFERROR(I213/I212,"wird berechnet")</f>
        <v>wird berechnet</v>
      </c>
      <c r="J214" s="79" t="str">
        <f t="shared" si="55"/>
        <v>wird berechnet</v>
      </c>
      <c r="K214" s="79" t="str">
        <f t="shared" si="55"/>
        <v>wird berechnet</v>
      </c>
      <c r="L214" s="79" t="str">
        <f t="shared" si="55"/>
        <v>wird berechnet</v>
      </c>
      <c r="M214" s="79" t="str">
        <f t="shared" si="55"/>
        <v>wird berechnet</v>
      </c>
      <c r="N214" s="79" t="str">
        <f t="shared" si="55"/>
        <v>wird berechnet</v>
      </c>
      <c r="O214" s="79" t="str">
        <f t="shared" si="55"/>
        <v>wird berechnet</v>
      </c>
      <c r="P214" s="79" t="str">
        <f t="shared" si="55"/>
        <v>wird berechnet</v>
      </c>
      <c r="Q214" s="79" t="str">
        <f t="shared" si="55"/>
        <v>wird berechnet</v>
      </c>
      <c r="R214" s="79" t="str">
        <f t="shared" si="55"/>
        <v>wird berechnet</v>
      </c>
      <c r="S214" s="79" t="str">
        <f t="shared" si="55"/>
        <v>wird berechnet</v>
      </c>
      <c r="T214" s="79" t="str">
        <f t="shared" si="55"/>
        <v>wird berechnet</v>
      </c>
      <c r="U214" s="79" t="str">
        <f t="shared" si="55"/>
        <v>wird berechnet</v>
      </c>
      <c r="V214" s="79" t="str">
        <f t="shared" si="55"/>
        <v>wird berechnet</v>
      </c>
      <c r="W214" s="79" t="str">
        <f t="shared" si="55"/>
        <v>wird berechnet</v>
      </c>
      <c r="X214" s="79" t="str">
        <f t="shared" si="55"/>
        <v>wird berechnet</v>
      </c>
      <c r="Y214" s="79" t="str">
        <f t="shared" si="55"/>
        <v>wird berechnet</v>
      </c>
      <c r="Z214" s="79" t="str">
        <f t="shared" si="55"/>
        <v>wird berechnet</v>
      </c>
      <c r="AA214" s="79" t="str">
        <f t="shared" si="55"/>
        <v>wird berechnet</v>
      </c>
      <c r="AB214" s="79" t="str">
        <f t="shared" si="55"/>
        <v>wird berechnet</v>
      </c>
      <c r="AC214" s="79" t="str">
        <f t="shared" si="55"/>
        <v>wird berechnet</v>
      </c>
      <c r="AD214" s="79" t="str">
        <f t="shared" si="55"/>
        <v>wird berechnet</v>
      </c>
      <c r="AE214" s="79" t="str">
        <f t="shared" si="55"/>
        <v>wird berechnet</v>
      </c>
      <c r="AF214" s="79" t="str">
        <f t="shared" si="55"/>
        <v>wird berechnet</v>
      </c>
      <c r="AG214" s="79" t="str">
        <f t="shared" si="55"/>
        <v>wird berechnet</v>
      </c>
      <c r="AH214" s="79" t="str">
        <f t="shared" si="55"/>
        <v>wird berechnet</v>
      </c>
      <c r="AI214" s="79" t="str">
        <f t="shared" si="55"/>
        <v>wird berechnet</v>
      </c>
      <c r="AJ214" s="79" t="str">
        <f t="shared" si="55"/>
        <v>wird berechnet</v>
      </c>
      <c r="AK214" s="79" t="str">
        <f t="shared" si="55"/>
        <v>wird berechnet</v>
      </c>
      <c r="AL214" s="79" t="str">
        <f t="shared" si="55"/>
        <v>wird berechnet</v>
      </c>
      <c r="AM214" s="276">
        <f>MIN(I214:AL214)</f>
        <v>0</v>
      </c>
      <c r="AN214" s="276" t="e">
        <f>AVERAGE(I214:AL214)</f>
        <v>#DIV/0!</v>
      </c>
      <c r="AO214" s="276">
        <f>MAX(I214:AL214)</f>
        <v>0</v>
      </c>
      <c r="AP214" s="102"/>
      <c r="AQ214" s="102"/>
      <c r="AR214" s="102"/>
      <c r="AS214" s="102"/>
      <c r="AT214" s="102"/>
      <c r="AU214" s="102"/>
      <c r="AV214" s="102"/>
      <c r="AW214" s="102"/>
    </row>
    <row r="215" spans="1:49" s="102" customFormat="1" ht="27.95" customHeight="1" outlineLevel="1" x14ac:dyDescent="0.25">
      <c r="B215" s="101"/>
      <c r="E215" s="197" t="s">
        <v>207</v>
      </c>
      <c r="F215" s="190"/>
      <c r="G215" s="198" t="s">
        <v>208</v>
      </c>
      <c r="H215" s="190"/>
      <c r="I215" s="79" t="str">
        <f t="shared" ref="I215:AL215" si="56">IF(I214="wird berechnet","wird berechnet",I214/$AN$221)</f>
        <v>wird berechnet</v>
      </c>
      <c r="J215" s="79" t="str">
        <f t="shared" si="56"/>
        <v>wird berechnet</v>
      </c>
      <c r="K215" s="79" t="str">
        <f t="shared" si="56"/>
        <v>wird berechnet</v>
      </c>
      <c r="L215" s="79" t="str">
        <f t="shared" si="56"/>
        <v>wird berechnet</v>
      </c>
      <c r="M215" s="79" t="str">
        <f t="shared" si="56"/>
        <v>wird berechnet</v>
      </c>
      <c r="N215" s="79" t="str">
        <f t="shared" si="56"/>
        <v>wird berechnet</v>
      </c>
      <c r="O215" s="79" t="str">
        <f t="shared" si="56"/>
        <v>wird berechnet</v>
      </c>
      <c r="P215" s="79" t="str">
        <f t="shared" si="56"/>
        <v>wird berechnet</v>
      </c>
      <c r="Q215" s="79" t="str">
        <f t="shared" si="56"/>
        <v>wird berechnet</v>
      </c>
      <c r="R215" s="79" t="str">
        <f t="shared" si="56"/>
        <v>wird berechnet</v>
      </c>
      <c r="S215" s="79" t="str">
        <f t="shared" si="56"/>
        <v>wird berechnet</v>
      </c>
      <c r="T215" s="79" t="str">
        <f t="shared" si="56"/>
        <v>wird berechnet</v>
      </c>
      <c r="U215" s="79" t="str">
        <f t="shared" si="56"/>
        <v>wird berechnet</v>
      </c>
      <c r="V215" s="79" t="str">
        <f t="shared" si="56"/>
        <v>wird berechnet</v>
      </c>
      <c r="W215" s="79" t="str">
        <f t="shared" si="56"/>
        <v>wird berechnet</v>
      </c>
      <c r="X215" s="79" t="str">
        <f t="shared" si="56"/>
        <v>wird berechnet</v>
      </c>
      <c r="Y215" s="79" t="str">
        <f t="shared" si="56"/>
        <v>wird berechnet</v>
      </c>
      <c r="Z215" s="79" t="str">
        <f t="shared" si="56"/>
        <v>wird berechnet</v>
      </c>
      <c r="AA215" s="79" t="str">
        <f t="shared" si="56"/>
        <v>wird berechnet</v>
      </c>
      <c r="AB215" s="79" t="str">
        <f t="shared" si="56"/>
        <v>wird berechnet</v>
      </c>
      <c r="AC215" s="79" t="str">
        <f t="shared" si="56"/>
        <v>wird berechnet</v>
      </c>
      <c r="AD215" s="79" t="str">
        <f t="shared" si="56"/>
        <v>wird berechnet</v>
      </c>
      <c r="AE215" s="79" t="str">
        <f t="shared" si="56"/>
        <v>wird berechnet</v>
      </c>
      <c r="AF215" s="79" t="str">
        <f t="shared" si="56"/>
        <v>wird berechnet</v>
      </c>
      <c r="AG215" s="79" t="str">
        <f t="shared" si="56"/>
        <v>wird berechnet</v>
      </c>
      <c r="AH215" s="79" t="str">
        <f t="shared" si="56"/>
        <v>wird berechnet</v>
      </c>
      <c r="AI215" s="79" t="str">
        <f t="shared" si="56"/>
        <v>wird berechnet</v>
      </c>
      <c r="AJ215" s="79" t="str">
        <f t="shared" si="56"/>
        <v>wird berechnet</v>
      </c>
      <c r="AK215" s="79" t="str">
        <f t="shared" si="56"/>
        <v>wird berechnet</v>
      </c>
      <c r="AL215" s="79" t="str">
        <f t="shared" si="56"/>
        <v>wird berechnet</v>
      </c>
      <c r="AM215" s="276">
        <f>MIN(I215:AL215)</f>
        <v>0</v>
      </c>
      <c r="AN215" s="276" t="e">
        <f>AVERAGE(I215:AL215)</f>
        <v>#DIV/0!</v>
      </c>
      <c r="AO215" s="276">
        <f>MAX(I215:AL215)</f>
        <v>0</v>
      </c>
    </row>
    <row r="216" spans="1:49" s="102" customFormat="1" outlineLevel="1" x14ac:dyDescent="0.25">
      <c r="B216" s="101"/>
      <c r="E216" s="199" t="s">
        <v>117</v>
      </c>
      <c r="F216" s="212"/>
      <c r="G216" s="201" t="s">
        <v>388</v>
      </c>
      <c r="H216" s="190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  <c r="T216" s="336"/>
      <c r="U216" s="336"/>
      <c r="V216" s="336"/>
      <c r="W216" s="336"/>
      <c r="X216" s="336"/>
      <c r="Y216" s="336"/>
      <c r="Z216" s="336"/>
      <c r="AA216" s="336"/>
      <c r="AB216" s="336"/>
      <c r="AC216" s="336"/>
      <c r="AD216" s="336"/>
      <c r="AE216" s="336"/>
      <c r="AF216" s="336"/>
      <c r="AG216" s="336"/>
      <c r="AH216" s="336"/>
      <c r="AI216" s="336"/>
      <c r="AJ216" s="336"/>
      <c r="AK216" s="336"/>
      <c r="AL216" s="336"/>
    </row>
    <row r="217" spans="1:49" s="102" customFormat="1" ht="6.95" customHeight="1" outlineLevel="1" x14ac:dyDescent="0.25">
      <c r="B217" s="101"/>
      <c r="E217" s="202"/>
      <c r="F217" s="203"/>
      <c r="G217" s="204"/>
      <c r="H217" s="190"/>
      <c r="I217" s="205"/>
      <c r="J217" s="205"/>
      <c r="K217" s="205"/>
      <c r="L217" s="205"/>
      <c r="M217" s="205"/>
      <c r="N217" s="205"/>
      <c r="O217" s="205"/>
      <c r="P217" s="205"/>
      <c r="Q217" s="205"/>
      <c r="R217" s="205"/>
      <c r="S217" s="205"/>
      <c r="T217" s="205"/>
      <c r="U217" s="205"/>
      <c r="V217" s="205"/>
      <c r="W217" s="205"/>
      <c r="X217" s="205"/>
      <c r="Y217" s="205"/>
      <c r="Z217" s="205"/>
      <c r="AA217" s="205"/>
      <c r="AB217" s="205"/>
      <c r="AC217" s="205"/>
      <c r="AD217" s="205"/>
      <c r="AE217" s="205"/>
      <c r="AF217" s="205"/>
      <c r="AG217" s="205"/>
      <c r="AH217" s="205"/>
      <c r="AI217" s="205"/>
      <c r="AJ217" s="205"/>
      <c r="AK217" s="205"/>
      <c r="AL217" s="205"/>
    </row>
    <row r="218" spans="1:49" s="190" customFormat="1" outlineLevel="1" x14ac:dyDescent="0.25">
      <c r="A218" s="102"/>
      <c r="B218" s="101"/>
      <c r="C218" s="102"/>
      <c r="D218" s="102" t="s">
        <v>94</v>
      </c>
      <c r="E218" s="102"/>
      <c r="G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  <c r="AA218" s="193"/>
      <c r="AB218" s="193"/>
      <c r="AC218" s="193"/>
      <c r="AD218" s="193"/>
      <c r="AE218" s="193"/>
      <c r="AF218" s="193"/>
      <c r="AG218" s="193"/>
      <c r="AH218" s="193"/>
      <c r="AI218" s="193"/>
      <c r="AJ218" s="193"/>
      <c r="AK218" s="193"/>
      <c r="AL218" s="193"/>
      <c r="AM218" s="102"/>
      <c r="AN218" s="102"/>
      <c r="AO218" s="102"/>
      <c r="AP218" s="102"/>
      <c r="AQ218" s="102"/>
      <c r="AR218" s="102"/>
      <c r="AS218" s="102"/>
      <c r="AT218" s="102"/>
      <c r="AU218" s="102"/>
      <c r="AV218" s="102"/>
      <c r="AW218" s="102"/>
    </row>
    <row r="219" spans="1:49" s="190" customFormat="1" outlineLevel="1" x14ac:dyDescent="0.25">
      <c r="A219" s="102"/>
      <c r="B219" s="101"/>
      <c r="C219" s="102"/>
      <c r="D219" s="69"/>
      <c r="E219" s="213" t="s">
        <v>402</v>
      </c>
      <c r="F219" s="194"/>
      <c r="G219" s="209" t="s">
        <v>398</v>
      </c>
      <c r="I219" s="340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T219" s="334"/>
      <c r="U219" s="334"/>
      <c r="V219" s="340"/>
      <c r="W219" s="340"/>
      <c r="X219" s="340"/>
      <c r="Y219" s="340"/>
      <c r="Z219" s="340"/>
      <c r="AA219" s="340"/>
      <c r="AB219" s="340"/>
      <c r="AC219" s="340"/>
      <c r="AD219" s="340"/>
      <c r="AE219" s="340"/>
      <c r="AF219" s="340"/>
      <c r="AG219" s="340"/>
      <c r="AH219" s="340"/>
      <c r="AI219" s="340"/>
      <c r="AJ219" s="340"/>
      <c r="AK219" s="340"/>
      <c r="AL219" s="340"/>
      <c r="AM219" s="273">
        <f>MIN(I219:AL219)</f>
        <v>0</v>
      </c>
      <c r="AN219" s="273" t="e">
        <f>AVERAGE(I219:AL219)</f>
        <v>#DIV/0!</v>
      </c>
      <c r="AO219" s="273">
        <f>MAX(I219:AL219)</f>
        <v>0</v>
      </c>
      <c r="AP219" s="102"/>
      <c r="AQ219" s="102"/>
      <c r="AR219" s="102"/>
      <c r="AS219" s="102"/>
      <c r="AT219" s="102"/>
      <c r="AU219" s="102"/>
      <c r="AV219" s="102"/>
      <c r="AW219" s="102"/>
    </row>
    <row r="220" spans="1:49" s="190" customFormat="1" outlineLevel="1" x14ac:dyDescent="0.25">
      <c r="A220" s="102"/>
      <c r="B220" s="101"/>
      <c r="C220" s="102"/>
      <c r="D220" s="102"/>
      <c r="E220" s="68" t="s">
        <v>458</v>
      </c>
      <c r="F220" s="194"/>
      <c r="G220" s="198" t="s">
        <v>398</v>
      </c>
      <c r="I220" s="341"/>
      <c r="J220" s="341"/>
      <c r="K220" s="341"/>
      <c r="L220" s="341"/>
      <c r="M220" s="341"/>
      <c r="N220" s="341"/>
      <c r="O220" s="341"/>
      <c r="P220" s="341"/>
      <c r="Q220" s="341"/>
      <c r="R220" s="341"/>
      <c r="S220" s="341"/>
      <c r="T220" s="341"/>
      <c r="U220" s="341"/>
      <c r="V220" s="341"/>
      <c r="W220" s="341"/>
      <c r="X220" s="341"/>
      <c r="Y220" s="341"/>
      <c r="Z220" s="341"/>
      <c r="AA220" s="341"/>
      <c r="AB220" s="341"/>
      <c r="AC220" s="341"/>
      <c r="AD220" s="341"/>
      <c r="AE220" s="341"/>
      <c r="AF220" s="341"/>
      <c r="AG220" s="341"/>
      <c r="AH220" s="341"/>
      <c r="AI220" s="341"/>
      <c r="AJ220" s="341"/>
      <c r="AK220" s="341"/>
      <c r="AL220" s="341"/>
      <c r="AM220" s="275">
        <f>MIN(I220:AL220)</f>
        <v>0</v>
      </c>
      <c r="AN220" s="275" t="e">
        <f>AVERAGE(I220:AL220)</f>
        <v>#DIV/0!</v>
      </c>
      <c r="AO220" s="275">
        <f>MAX(I220:AL220)</f>
        <v>0</v>
      </c>
      <c r="AP220" s="102"/>
      <c r="AQ220" s="102"/>
      <c r="AR220" s="102"/>
      <c r="AS220" s="102"/>
      <c r="AT220" s="102"/>
      <c r="AU220" s="102"/>
      <c r="AV220" s="102"/>
      <c r="AW220" s="102"/>
    </row>
    <row r="221" spans="1:49" s="190" customFormat="1" ht="27.95" customHeight="1" outlineLevel="1" x14ac:dyDescent="0.25">
      <c r="A221" s="102"/>
      <c r="B221" s="101"/>
      <c r="C221" s="102"/>
      <c r="D221" s="102"/>
      <c r="E221" s="102" t="s">
        <v>505</v>
      </c>
      <c r="G221" s="193" t="s">
        <v>208</v>
      </c>
      <c r="I221" s="79" t="str">
        <f t="shared" ref="I221:AL221" si="57">IFERROR(I220/I219,"wird berechnet")</f>
        <v>wird berechnet</v>
      </c>
      <c r="J221" s="79" t="str">
        <f t="shared" si="57"/>
        <v>wird berechnet</v>
      </c>
      <c r="K221" s="79" t="str">
        <f t="shared" si="57"/>
        <v>wird berechnet</v>
      </c>
      <c r="L221" s="79" t="str">
        <f t="shared" si="57"/>
        <v>wird berechnet</v>
      </c>
      <c r="M221" s="79" t="str">
        <f t="shared" si="57"/>
        <v>wird berechnet</v>
      </c>
      <c r="N221" s="79" t="str">
        <f t="shared" si="57"/>
        <v>wird berechnet</v>
      </c>
      <c r="O221" s="79" t="str">
        <f t="shared" si="57"/>
        <v>wird berechnet</v>
      </c>
      <c r="P221" s="79" t="str">
        <f t="shared" si="57"/>
        <v>wird berechnet</v>
      </c>
      <c r="Q221" s="79" t="str">
        <f t="shared" si="57"/>
        <v>wird berechnet</v>
      </c>
      <c r="R221" s="79" t="str">
        <f t="shared" si="57"/>
        <v>wird berechnet</v>
      </c>
      <c r="S221" s="79" t="str">
        <f t="shared" si="57"/>
        <v>wird berechnet</v>
      </c>
      <c r="T221" s="79" t="str">
        <f t="shared" si="57"/>
        <v>wird berechnet</v>
      </c>
      <c r="U221" s="79" t="str">
        <f t="shared" si="57"/>
        <v>wird berechnet</v>
      </c>
      <c r="V221" s="79" t="str">
        <f t="shared" si="57"/>
        <v>wird berechnet</v>
      </c>
      <c r="W221" s="79" t="str">
        <f t="shared" si="57"/>
        <v>wird berechnet</v>
      </c>
      <c r="X221" s="79" t="str">
        <f t="shared" si="57"/>
        <v>wird berechnet</v>
      </c>
      <c r="Y221" s="79" t="str">
        <f t="shared" si="57"/>
        <v>wird berechnet</v>
      </c>
      <c r="Z221" s="79" t="str">
        <f t="shared" si="57"/>
        <v>wird berechnet</v>
      </c>
      <c r="AA221" s="79" t="str">
        <f t="shared" si="57"/>
        <v>wird berechnet</v>
      </c>
      <c r="AB221" s="79" t="str">
        <f t="shared" si="57"/>
        <v>wird berechnet</v>
      </c>
      <c r="AC221" s="79" t="str">
        <f t="shared" si="57"/>
        <v>wird berechnet</v>
      </c>
      <c r="AD221" s="79" t="str">
        <f t="shared" si="57"/>
        <v>wird berechnet</v>
      </c>
      <c r="AE221" s="79" t="str">
        <f t="shared" si="57"/>
        <v>wird berechnet</v>
      </c>
      <c r="AF221" s="79" t="str">
        <f t="shared" si="57"/>
        <v>wird berechnet</v>
      </c>
      <c r="AG221" s="79" t="str">
        <f t="shared" si="57"/>
        <v>wird berechnet</v>
      </c>
      <c r="AH221" s="79" t="str">
        <f t="shared" si="57"/>
        <v>wird berechnet</v>
      </c>
      <c r="AI221" s="79" t="str">
        <f t="shared" si="57"/>
        <v>wird berechnet</v>
      </c>
      <c r="AJ221" s="79" t="str">
        <f t="shared" si="57"/>
        <v>wird berechnet</v>
      </c>
      <c r="AK221" s="79" t="str">
        <f t="shared" si="57"/>
        <v>wird berechnet</v>
      </c>
      <c r="AL221" s="79" t="str">
        <f t="shared" si="57"/>
        <v>wird berechnet</v>
      </c>
      <c r="AM221" s="276">
        <f>MIN(I221:AL221)</f>
        <v>0</v>
      </c>
      <c r="AN221" s="276" t="e">
        <f>AVERAGE(I221:AL221)</f>
        <v>#DIV/0!</v>
      </c>
      <c r="AO221" s="276">
        <f>MAX(I221:AL221)</f>
        <v>0</v>
      </c>
      <c r="AP221" s="102"/>
      <c r="AQ221" s="102"/>
      <c r="AR221" s="102"/>
      <c r="AS221" s="102"/>
      <c r="AT221" s="102"/>
      <c r="AU221" s="102"/>
      <c r="AV221" s="102"/>
      <c r="AW221" s="102"/>
    </row>
    <row r="222" spans="1:49" s="102" customFormat="1" ht="27.95" customHeight="1" outlineLevel="1" x14ac:dyDescent="0.25">
      <c r="B222" s="101"/>
      <c r="E222" s="197" t="s">
        <v>207</v>
      </c>
      <c r="F222" s="190"/>
      <c r="G222" s="198" t="s">
        <v>208</v>
      </c>
      <c r="H222" s="190"/>
      <c r="I222" s="79" t="str">
        <f t="shared" ref="I222:AL222" si="58">IF(I221="wird berechnet","wird berechnet",I221/$AN$221)</f>
        <v>wird berechnet</v>
      </c>
      <c r="J222" s="79" t="str">
        <f t="shared" si="58"/>
        <v>wird berechnet</v>
      </c>
      <c r="K222" s="79" t="str">
        <f t="shared" si="58"/>
        <v>wird berechnet</v>
      </c>
      <c r="L222" s="79" t="str">
        <f t="shared" si="58"/>
        <v>wird berechnet</v>
      </c>
      <c r="M222" s="79" t="str">
        <f t="shared" si="58"/>
        <v>wird berechnet</v>
      </c>
      <c r="N222" s="79" t="str">
        <f t="shared" si="58"/>
        <v>wird berechnet</v>
      </c>
      <c r="O222" s="79" t="str">
        <f t="shared" si="58"/>
        <v>wird berechnet</v>
      </c>
      <c r="P222" s="79" t="str">
        <f t="shared" si="58"/>
        <v>wird berechnet</v>
      </c>
      <c r="Q222" s="79" t="str">
        <f t="shared" si="58"/>
        <v>wird berechnet</v>
      </c>
      <c r="R222" s="79" t="str">
        <f t="shared" si="58"/>
        <v>wird berechnet</v>
      </c>
      <c r="S222" s="79" t="str">
        <f t="shared" si="58"/>
        <v>wird berechnet</v>
      </c>
      <c r="T222" s="79" t="str">
        <f t="shared" si="58"/>
        <v>wird berechnet</v>
      </c>
      <c r="U222" s="79" t="str">
        <f t="shared" si="58"/>
        <v>wird berechnet</v>
      </c>
      <c r="V222" s="79" t="str">
        <f t="shared" si="58"/>
        <v>wird berechnet</v>
      </c>
      <c r="W222" s="79" t="str">
        <f t="shared" si="58"/>
        <v>wird berechnet</v>
      </c>
      <c r="X222" s="79" t="str">
        <f t="shared" si="58"/>
        <v>wird berechnet</v>
      </c>
      <c r="Y222" s="79" t="str">
        <f t="shared" si="58"/>
        <v>wird berechnet</v>
      </c>
      <c r="Z222" s="79" t="str">
        <f t="shared" si="58"/>
        <v>wird berechnet</v>
      </c>
      <c r="AA222" s="79" t="str">
        <f t="shared" si="58"/>
        <v>wird berechnet</v>
      </c>
      <c r="AB222" s="79" t="str">
        <f t="shared" si="58"/>
        <v>wird berechnet</v>
      </c>
      <c r="AC222" s="79" t="str">
        <f t="shared" si="58"/>
        <v>wird berechnet</v>
      </c>
      <c r="AD222" s="79" t="str">
        <f t="shared" si="58"/>
        <v>wird berechnet</v>
      </c>
      <c r="AE222" s="79" t="str">
        <f t="shared" si="58"/>
        <v>wird berechnet</v>
      </c>
      <c r="AF222" s="79" t="str">
        <f t="shared" si="58"/>
        <v>wird berechnet</v>
      </c>
      <c r="AG222" s="79" t="str">
        <f t="shared" si="58"/>
        <v>wird berechnet</v>
      </c>
      <c r="AH222" s="79" t="str">
        <f t="shared" si="58"/>
        <v>wird berechnet</v>
      </c>
      <c r="AI222" s="79" t="str">
        <f t="shared" si="58"/>
        <v>wird berechnet</v>
      </c>
      <c r="AJ222" s="79" t="str">
        <f t="shared" si="58"/>
        <v>wird berechnet</v>
      </c>
      <c r="AK222" s="79" t="str">
        <f t="shared" si="58"/>
        <v>wird berechnet</v>
      </c>
      <c r="AL222" s="79" t="str">
        <f t="shared" si="58"/>
        <v>wird berechnet</v>
      </c>
      <c r="AM222" s="276">
        <f>MIN(I222:AL222)</f>
        <v>0</v>
      </c>
      <c r="AN222" s="276" t="e">
        <f>AVERAGE(I222:AL222)</f>
        <v>#DIV/0!</v>
      </c>
      <c r="AO222" s="276">
        <f>MAX(I222:AL222)</f>
        <v>0</v>
      </c>
    </row>
    <row r="223" spans="1:49" s="102" customFormat="1" outlineLevel="1" x14ac:dyDescent="0.25">
      <c r="B223" s="101"/>
      <c r="E223" s="199" t="s">
        <v>117</v>
      </c>
      <c r="F223" s="212"/>
      <c r="G223" s="201" t="s">
        <v>388</v>
      </c>
      <c r="H223" s="190"/>
      <c r="I223" s="336"/>
      <c r="J223" s="336"/>
      <c r="K223" s="336"/>
      <c r="L223" s="336"/>
      <c r="M223" s="336"/>
      <c r="N223" s="336"/>
      <c r="O223" s="336"/>
      <c r="P223" s="336"/>
      <c r="Q223" s="336"/>
      <c r="R223" s="336"/>
      <c r="S223" s="336"/>
      <c r="T223" s="336"/>
      <c r="U223" s="336"/>
      <c r="V223" s="336"/>
      <c r="W223" s="336"/>
      <c r="X223" s="336"/>
      <c r="Y223" s="336"/>
      <c r="Z223" s="336"/>
      <c r="AA223" s="336"/>
      <c r="AB223" s="336"/>
      <c r="AC223" s="336"/>
      <c r="AD223" s="336"/>
      <c r="AE223" s="336"/>
      <c r="AF223" s="336"/>
      <c r="AG223" s="336"/>
      <c r="AH223" s="336"/>
      <c r="AI223" s="336"/>
      <c r="AJ223" s="336"/>
      <c r="AK223" s="336"/>
      <c r="AL223" s="336"/>
    </row>
    <row r="224" spans="1:49" s="102" customFormat="1" ht="6.95" customHeight="1" outlineLevel="1" x14ac:dyDescent="0.25">
      <c r="B224" s="101"/>
      <c r="E224" s="202"/>
      <c r="F224" s="203"/>
      <c r="G224" s="204"/>
      <c r="H224" s="190"/>
      <c r="I224" s="205"/>
      <c r="J224" s="205"/>
      <c r="K224" s="205"/>
      <c r="L224" s="205"/>
      <c r="M224" s="205"/>
      <c r="N224" s="205"/>
      <c r="O224" s="205"/>
      <c r="P224" s="205"/>
      <c r="Q224" s="205"/>
      <c r="R224" s="205"/>
      <c r="S224" s="205"/>
      <c r="T224" s="205"/>
      <c r="U224" s="205"/>
      <c r="V224" s="205"/>
      <c r="W224" s="205"/>
      <c r="X224" s="205"/>
      <c r="Y224" s="205"/>
      <c r="Z224" s="205"/>
      <c r="AA224" s="205"/>
      <c r="AB224" s="205"/>
      <c r="AC224" s="205"/>
      <c r="AD224" s="205"/>
      <c r="AE224" s="205"/>
      <c r="AF224" s="205"/>
      <c r="AG224" s="205"/>
      <c r="AH224" s="205"/>
      <c r="AI224" s="205"/>
      <c r="AJ224" s="205"/>
      <c r="AK224" s="205"/>
      <c r="AL224" s="205"/>
    </row>
    <row r="225" spans="1:49" s="190" customFormat="1" outlineLevel="1" x14ac:dyDescent="0.25">
      <c r="A225" s="102"/>
      <c r="B225" s="101"/>
      <c r="C225" s="102"/>
      <c r="D225" s="102"/>
      <c r="E225" s="68" t="s">
        <v>403</v>
      </c>
      <c r="F225" s="194"/>
      <c r="G225" s="198" t="s">
        <v>398</v>
      </c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/>
      <c r="V225" s="340"/>
      <c r="W225" s="340"/>
      <c r="X225" s="340"/>
      <c r="Y225" s="340"/>
      <c r="Z225" s="340"/>
      <c r="AA225" s="340"/>
      <c r="AB225" s="340"/>
      <c r="AC225" s="340"/>
      <c r="AD225" s="340"/>
      <c r="AE225" s="340"/>
      <c r="AF225" s="340"/>
      <c r="AG225" s="340"/>
      <c r="AH225" s="340"/>
      <c r="AI225" s="340"/>
      <c r="AJ225" s="340"/>
      <c r="AK225" s="340"/>
      <c r="AL225" s="340"/>
      <c r="AM225" s="273">
        <f>MIN(I225:AL225)</f>
        <v>0</v>
      </c>
      <c r="AN225" s="273" t="e">
        <f>AVERAGE(I225:AL225)</f>
        <v>#DIV/0!</v>
      </c>
      <c r="AO225" s="273">
        <f>MAX(I225:AL225)</f>
        <v>0</v>
      </c>
      <c r="AP225" s="102"/>
      <c r="AQ225" s="102"/>
      <c r="AR225" s="102"/>
      <c r="AS225" s="102"/>
      <c r="AT225" s="102"/>
      <c r="AU225" s="102"/>
      <c r="AV225" s="102"/>
      <c r="AW225" s="102"/>
    </row>
    <row r="226" spans="1:49" s="190" customFormat="1" outlineLevel="1" x14ac:dyDescent="0.25">
      <c r="A226" s="102"/>
      <c r="B226" s="101"/>
      <c r="C226" s="102"/>
      <c r="D226" s="102"/>
      <c r="E226" s="68" t="s">
        <v>404</v>
      </c>
      <c r="F226" s="194"/>
      <c r="G226" s="198" t="s">
        <v>398</v>
      </c>
      <c r="I226" s="341"/>
      <c r="J226" s="341"/>
      <c r="K226" s="341"/>
      <c r="L226" s="341"/>
      <c r="M226" s="341"/>
      <c r="N226" s="341"/>
      <c r="O226" s="341"/>
      <c r="P226" s="341"/>
      <c r="Q226" s="341"/>
      <c r="R226" s="341"/>
      <c r="S226" s="341"/>
      <c r="T226" s="341"/>
      <c r="U226" s="341"/>
      <c r="V226" s="341"/>
      <c r="W226" s="341"/>
      <c r="X226" s="341"/>
      <c r="Y226" s="341"/>
      <c r="Z226" s="341"/>
      <c r="AA226" s="341"/>
      <c r="AB226" s="341"/>
      <c r="AC226" s="341"/>
      <c r="AD226" s="341"/>
      <c r="AE226" s="341"/>
      <c r="AF226" s="341"/>
      <c r="AG226" s="341"/>
      <c r="AH226" s="341"/>
      <c r="AI226" s="341"/>
      <c r="AJ226" s="341"/>
      <c r="AK226" s="341"/>
      <c r="AL226" s="341"/>
      <c r="AM226" s="275">
        <f>MIN(I226:AL226)</f>
        <v>0</v>
      </c>
      <c r="AN226" s="275" t="e">
        <f>AVERAGE(I226:AL226)</f>
        <v>#DIV/0!</v>
      </c>
      <c r="AO226" s="275">
        <f>MAX(I226:AL226)</f>
        <v>0</v>
      </c>
      <c r="AP226" s="102"/>
      <c r="AQ226" s="102"/>
      <c r="AR226" s="102"/>
      <c r="AS226" s="102"/>
      <c r="AT226" s="102"/>
      <c r="AU226" s="102"/>
      <c r="AV226" s="102"/>
      <c r="AW226" s="102"/>
    </row>
    <row r="227" spans="1:49" s="190" customFormat="1" ht="27.95" customHeight="1" outlineLevel="1" x14ac:dyDescent="0.25">
      <c r="A227" s="102"/>
      <c r="B227" s="101"/>
      <c r="C227" s="102"/>
      <c r="D227" s="102"/>
      <c r="E227" s="102" t="s">
        <v>506</v>
      </c>
      <c r="G227" s="193" t="s">
        <v>208</v>
      </c>
      <c r="I227" s="79" t="str">
        <f t="shared" ref="I227:AL227" si="59">IFERROR(I226/I225,"wird berechnet")</f>
        <v>wird berechnet</v>
      </c>
      <c r="J227" s="79" t="str">
        <f t="shared" si="59"/>
        <v>wird berechnet</v>
      </c>
      <c r="K227" s="79" t="str">
        <f t="shared" si="59"/>
        <v>wird berechnet</v>
      </c>
      <c r="L227" s="79" t="str">
        <f t="shared" si="59"/>
        <v>wird berechnet</v>
      </c>
      <c r="M227" s="79" t="str">
        <f t="shared" si="59"/>
        <v>wird berechnet</v>
      </c>
      <c r="N227" s="79" t="str">
        <f t="shared" si="59"/>
        <v>wird berechnet</v>
      </c>
      <c r="O227" s="79" t="str">
        <f t="shared" si="59"/>
        <v>wird berechnet</v>
      </c>
      <c r="P227" s="79" t="str">
        <f t="shared" si="59"/>
        <v>wird berechnet</v>
      </c>
      <c r="Q227" s="79" t="str">
        <f t="shared" si="59"/>
        <v>wird berechnet</v>
      </c>
      <c r="R227" s="79" t="str">
        <f t="shared" si="59"/>
        <v>wird berechnet</v>
      </c>
      <c r="S227" s="79" t="str">
        <f t="shared" si="59"/>
        <v>wird berechnet</v>
      </c>
      <c r="T227" s="79" t="str">
        <f t="shared" si="59"/>
        <v>wird berechnet</v>
      </c>
      <c r="U227" s="79" t="str">
        <f t="shared" si="59"/>
        <v>wird berechnet</v>
      </c>
      <c r="V227" s="79" t="str">
        <f t="shared" si="59"/>
        <v>wird berechnet</v>
      </c>
      <c r="W227" s="79" t="str">
        <f t="shared" si="59"/>
        <v>wird berechnet</v>
      </c>
      <c r="X227" s="79" t="str">
        <f t="shared" si="59"/>
        <v>wird berechnet</v>
      </c>
      <c r="Y227" s="79" t="str">
        <f t="shared" si="59"/>
        <v>wird berechnet</v>
      </c>
      <c r="Z227" s="79" t="str">
        <f t="shared" si="59"/>
        <v>wird berechnet</v>
      </c>
      <c r="AA227" s="79" t="str">
        <f t="shared" si="59"/>
        <v>wird berechnet</v>
      </c>
      <c r="AB227" s="79" t="str">
        <f t="shared" si="59"/>
        <v>wird berechnet</v>
      </c>
      <c r="AC227" s="79" t="str">
        <f t="shared" si="59"/>
        <v>wird berechnet</v>
      </c>
      <c r="AD227" s="79" t="str">
        <f t="shared" si="59"/>
        <v>wird berechnet</v>
      </c>
      <c r="AE227" s="79" t="str">
        <f t="shared" si="59"/>
        <v>wird berechnet</v>
      </c>
      <c r="AF227" s="79" t="str">
        <f t="shared" si="59"/>
        <v>wird berechnet</v>
      </c>
      <c r="AG227" s="79" t="str">
        <f t="shared" si="59"/>
        <v>wird berechnet</v>
      </c>
      <c r="AH227" s="79" t="str">
        <f t="shared" si="59"/>
        <v>wird berechnet</v>
      </c>
      <c r="AI227" s="79" t="str">
        <f t="shared" si="59"/>
        <v>wird berechnet</v>
      </c>
      <c r="AJ227" s="79" t="str">
        <f t="shared" si="59"/>
        <v>wird berechnet</v>
      </c>
      <c r="AK227" s="79" t="str">
        <f t="shared" si="59"/>
        <v>wird berechnet</v>
      </c>
      <c r="AL227" s="79" t="str">
        <f t="shared" si="59"/>
        <v>wird berechnet</v>
      </c>
      <c r="AM227" s="219">
        <f>MIN(I227:AL227)</f>
        <v>0</v>
      </c>
      <c r="AN227" s="219" t="e">
        <f>AVERAGE(I227:AL227)</f>
        <v>#DIV/0!</v>
      </c>
      <c r="AO227" s="219">
        <f>MAX(I227:AL227)</f>
        <v>0</v>
      </c>
      <c r="AP227" s="102"/>
      <c r="AQ227" s="102"/>
      <c r="AR227" s="102"/>
      <c r="AS227" s="102"/>
      <c r="AT227" s="102"/>
      <c r="AU227" s="102"/>
      <c r="AV227" s="102"/>
      <c r="AW227" s="102"/>
    </row>
    <row r="228" spans="1:49" s="102" customFormat="1" ht="27.95" customHeight="1" outlineLevel="1" x14ac:dyDescent="0.25">
      <c r="B228" s="101"/>
      <c r="E228" s="197" t="s">
        <v>207</v>
      </c>
      <c r="F228" s="190"/>
      <c r="G228" s="198" t="s">
        <v>208</v>
      </c>
      <c r="H228" s="190"/>
      <c r="I228" s="79" t="str">
        <f t="shared" ref="I228:AL228" si="60">IF(I227="wird berechnet","wird berechnet",I227/$AN$227)</f>
        <v>wird berechnet</v>
      </c>
      <c r="J228" s="79" t="str">
        <f t="shared" si="60"/>
        <v>wird berechnet</v>
      </c>
      <c r="K228" s="79" t="str">
        <f t="shared" si="60"/>
        <v>wird berechnet</v>
      </c>
      <c r="L228" s="79" t="str">
        <f t="shared" si="60"/>
        <v>wird berechnet</v>
      </c>
      <c r="M228" s="79" t="str">
        <f t="shared" si="60"/>
        <v>wird berechnet</v>
      </c>
      <c r="N228" s="79" t="str">
        <f t="shared" si="60"/>
        <v>wird berechnet</v>
      </c>
      <c r="O228" s="79" t="str">
        <f t="shared" si="60"/>
        <v>wird berechnet</v>
      </c>
      <c r="P228" s="79" t="str">
        <f t="shared" si="60"/>
        <v>wird berechnet</v>
      </c>
      <c r="Q228" s="79" t="str">
        <f t="shared" si="60"/>
        <v>wird berechnet</v>
      </c>
      <c r="R228" s="79" t="str">
        <f t="shared" si="60"/>
        <v>wird berechnet</v>
      </c>
      <c r="S228" s="79" t="str">
        <f t="shared" si="60"/>
        <v>wird berechnet</v>
      </c>
      <c r="T228" s="79" t="str">
        <f t="shared" si="60"/>
        <v>wird berechnet</v>
      </c>
      <c r="U228" s="79" t="str">
        <f t="shared" si="60"/>
        <v>wird berechnet</v>
      </c>
      <c r="V228" s="79" t="str">
        <f t="shared" si="60"/>
        <v>wird berechnet</v>
      </c>
      <c r="W228" s="79" t="str">
        <f t="shared" si="60"/>
        <v>wird berechnet</v>
      </c>
      <c r="X228" s="79" t="str">
        <f t="shared" si="60"/>
        <v>wird berechnet</v>
      </c>
      <c r="Y228" s="79" t="str">
        <f t="shared" si="60"/>
        <v>wird berechnet</v>
      </c>
      <c r="Z228" s="79" t="str">
        <f t="shared" si="60"/>
        <v>wird berechnet</v>
      </c>
      <c r="AA228" s="79" t="str">
        <f t="shared" si="60"/>
        <v>wird berechnet</v>
      </c>
      <c r="AB228" s="79" t="str">
        <f t="shared" si="60"/>
        <v>wird berechnet</v>
      </c>
      <c r="AC228" s="79" t="str">
        <f t="shared" si="60"/>
        <v>wird berechnet</v>
      </c>
      <c r="AD228" s="79" t="str">
        <f t="shared" si="60"/>
        <v>wird berechnet</v>
      </c>
      <c r="AE228" s="79" t="str">
        <f t="shared" si="60"/>
        <v>wird berechnet</v>
      </c>
      <c r="AF228" s="79" t="str">
        <f t="shared" si="60"/>
        <v>wird berechnet</v>
      </c>
      <c r="AG228" s="79" t="str">
        <f t="shared" si="60"/>
        <v>wird berechnet</v>
      </c>
      <c r="AH228" s="79" t="str">
        <f t="shared" si="60"/>
        <v>wird berechnet</v>
      </c>
      <c r="AI228" s="79" t="str">
        <f t="shared" si="60"/>
        <v>wird berechnet</v>
      </c>
      <c r="AJ228" s="79" t="str">
        <f t="shared" si="60"/>
        <v>wird berechnet</v>
      </c>
      <c r="AK228" s="79" t="str">
        <f t="shared" si="60"/>
        <v>wird berechnet</v>
      </c>
      <c r="AL228" s="79" t="str">
        <f t="shared" si="60"/>
        <v>wird berechnet</v>
      </c>
    </row>
    <row r="229" spans="1:49" s="102" customFormat="1" outlineLevel="1" x14ac:dyDescent="0.25">
      <c r="B229" s="101"/>
      <c r="E229" s="199" t="s">
        <v>117</v>
      </c>
      <c r="F229" s="212"/>
      <c r="G229" s="201" t="s">
        <v>388</v>
      </c>
      <c r="H229" s="190"/>
      <c r="I229" s="336"/>
      <c r="J229" s="336"/>
      <c r="K229" s="336"/>
      <c r="L229" s="336"/>
      <c r="M229" s="336"/>
      <c r="N229" s="336"/>
      <c r="O229" s="336"/>
      <c r="P229" s="336"/>
      <c r="Q229" s="336"/>
      <c r="R229" s="336"/>
      <c r="S229" s="336"/>
      <c r="T229" s="336"/>
      <c r="U229" s="336"/>
      <c r="V229" s="336"/>
      <c r="W229" s="336"/>
      <c r="X229" s="336"/>
      <c r="Y229" s="336"/>
      <c r="Z229" s="336"/>
      <c r="AA229" s="336"/>
      <c r="AB229" s="336"/>
      <c r="AC229" s="336"/>
      <c r="AD229" s="336"/>
      <c r="AE229" s="336"/>
      <c r="AF229" s="336"/>
      <c r="AG229" s="336"/>
      <c r="AH229" s="336"/>
      <c r="AI229" s="336"/>
      <c r="AJ229" s="336"/>
      <c r="AK229" s="336"/>
      <c r="AL229" s="336"/>
    </row>
    <row r="230" spans="1:49" s="102" customFormat="1" ht="6.95" customHeight="1" outlineLevel="1" x14ac:dyDescent="0.25">
      <c r="B230" s="101"/>
      <c r="E230" s="202"/>
      <c r="F230" s="203"/>
      <c r="G230" s="204"/>
      <c r="H230" s="190"/>
      <c r="I230" s="205"/>
      <c r="J230" s="205"/>
      <c r="K230" s="205"/>
      <c r="L230" s="205"/>
      <c r="M230" s="205"/>
      <c r="N230" s="205"/>
      <c r="O230" s="205"/>
      <c r="P230" s="205"/>
      <c r="Q230" s="205"/>
      <c r="R230" s="205"/>
      <c r="S230" s="205"/>
      <c r="T230" s="205"/>
      <c r="U230" s="205"/>
      <c r="V230" s="205"/>
      <c r="W230" s="205"/>
      <c r="X230" s="205"/>
      <c r="Y230" s="205"/>
      <c r="Z230" s="205"/>
      <c r="AA230" s="205"/>
      <c r="AB230" s="205"/>
      <c r="AC230" s="205"/>
      <c r="AD230" s="205"/>
      <c r="AE230" s="205"/>
      <c r="AF230" s="205"/>
      <c r="AG230" s="205"/>
      <c r="AH230" s="205"/>
      <c r="AI230" s="205"/>
      <c r="AJ230" s="205"/>
      <c r="AK230" s="205"/>
      <c r="AL230" s="205"/>
    </row>
    <row r="231" spans="1:49" s="190" customFormat="1" ht="18.75" outlineLevel="1" x14ac:dyDescent="0.35">
      <c r="A231" s="102"/>
      <c r="B231" s="101"/>
      <c r="C231" s="102">
        <v>3</v>
      </c>
      <c r="D231" s="102" t="s">
        <v>113</v>
      </c>
      <c r="E231" s="102"/>
      <c r="G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  <c r="AA231" s="193"/>
      <c r="AB231" s="193"/>
      <c r="AC231" s="193"/>
      <c r="AD231" s="193"/>
      <c r="AE231" s="193"/>
      <c r="AF231" s="193"/>
      <c r="AG231" s="193"/>
      <c r="AH231" s="193"/>
      <c r="AI231" s="193"/>
      <c r="AJ231" s="193"/>
      <c r="AK231" s="193"/>
      <c r="AL231" s="193"/>
      <c r="AM231" s="193"/>
      <c r="AN231" s="102"/>
      <c r="AO231" s="102"/>
      <c r="AP231" s="102"/>
      <c r="AQ231" s="102"/>
      <c r="AR231" s="102"/>
      <c r="AS231" s="102"/>
      <c r="AT231" s="102"/>
      <c r="AU231" s="102"/>
      <c r="AV231" s="102"/>
      <c r="AW231" s="102"/>
    </row>
    <row r="232" spans="1:49" s="190" customFormat="1" ht="18.75" outlineLevel="1" x14ac:dyDescent="0.35">
      <c r="A232" s="102"/>
      <c r="B232" s="101"/>
      <c r="C232" s="102"/>
      <c r="D232" s="69"/>
      <c r="E232" s="213" t="s">
        <v>526</v>
      </c>
      <c r="F232" s="194"/>
      <c r="G232" s="195" t="s">
        <v>405</v>
      </c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/>
      <c r="Z232" s="340"/>
      <c r="AA232" s="340"/>
      <c r="AB232" s="340"/>
      <c r="AC232" s="340"/>
      <c r="AD232" s="340"/>
      <c r="AE232" s="340"/>
      <c r="AF232" s="340"/>
      <c r="AG232" s="340"/>
      <c r="AH232" s="340"/>
      <c r="AI232" s="340"/>
      <c r="AJ232" s="340"/>
      <c r="AK232" s="340"/>
      <c r="AL232" s="340"/>
      <c r="AM232" s="273">
        <f>MIN(I232:AL232)</f>
        <v>0</v>
      </c>
      <c r="AN232" s="273" t="e">
        <f>AVERAGE(I232:AL232)</f>
        <v>#DIV/0!</v>
      </c>
      <c r="AO232" s="273">
        <f>MAX(I232:AL232)</f>
        <v>0</v>
      </c>
      <c r="AP232" s="102"/>
      <c r="AQ232" s="102"/>
      <c r="AR232" s="102"/>
      <c r="AS232" s="102"/>
      <c r="AT232" s="102"/>
      <c r="AU232" s="102"/>
      <c r="AV232" s="102"/>
      <c r="AW232" s="102"/>
    </row>
    <row r="233" spans="1:49" s="190" customFormat="1" ht="18.75" outlineLevel="1" x14ac:dyDescent="0.35">
      <c r="A233" s="102"/>
      <c r="B233" s="101"/>
      <c r="C233" s="102"/>
      <c r="D233" s="74"/>
      <c r="E233" s="283" t="s">
        <v>527</v>
      </c>
      <c r="F233" s="260"/>
      <c r="G233" s="260"/>
      <c r="I233" s="341"/>
      <c r="J233" s="341"/>
      <c r="K233" s="341"/>
      <c r="L233" s="341"/>
      <c r="M233" s="341"/>
      <c r="N233" s="341"/>
      <c r="O233" s="341"/>
      <c r="P233" s="341"/>
      <c r="Q233" s="341"/>
      <c r="R233" s="341"/>
      <c r="S233" s="341"/>
      <c r="T233" s="341"/>
      <c r="U233" s="341"/>
      <c r="V233" s="341"/>
      <c r="W233" s="341"/>
      <c r="X233" s="341"/>
      <c r="Y233" s="341"/>
      <c r="Z233" s="341"/>
      <c r="AA233" s="341"/>
      <c r="AB233" s="341"/>
      <c r="AC233" s="341"/>
      <c r="AD233" s="341"/>
      <c r="AE233" s="341"/>
      <c r="AF233" s="341"/>
      <c r="AG233" s="341"/>
      <c r="AH233" s="341"/>
      <c r="AI233" s="341"/>
      <c r="AJ233" s="341"/>
      <c r="AK233" s="341"/>
      <c r="AL233" s="341"/>
      <c r="AM233" s="275">
        <f>MIN(I233:AL233)</f>
        <v>0</v>
      </c>
      <c r="AN233" s="275" t="e">
        <f>AVERAGE(I233:AL233)</f>
        <v>#DIV/0!</v>
      </c>
      <c r="AO233" s="275">
        <f>MAX(I233:AL233)</f>
        <v>0</v>
      </c>
      <c r="AP233" s="102"/>
      <c r="AQ233" s="102"/>
      <c r="AR233" s="102"/>
      <c r="AS233" s="102"/>
      <c r="AT233" s="102"/>
      <c r="AU233" s="102"/>
      <c r="AV233" s="102"/>
      <c r="AW233" s="102"/>
    </row>
    <row r="234" spans="1:49" s="190" customFormat="1" outlineLevel="1" x14ac:dyDescent="0.25">
      <c r="A234" s="102"/>
      <c r="B234" s="101"/>
      <c r="C234" s="102"/>
      <c r="D234" s="74"/>
      <c r="E234" s="197" t="s">
        <v>207</v>
      </c>
      <c r="G234" s="198" t="s">
        <v>208</v>
      </c>
      <c r="I234" s="79" t="str">
        <f>IF(I233="","wird berechnet",I233/$AN$233)</f>
        <v>wird berechnet</v>
      </c>
      <c r="J234" s="79" t="str">
        <f t="shared" ref="J234:AL234" si="61">IF(J233="","wird berechnet",J233/$AN$233)</f>
        <v>wird berechnet</v>
      </c>
      <c r="K234" s="79" t="str">
        <f t="shared" si="61"/>
        <v>wird berechnet</v>
      </c>
      <c r="L234" s="79" t="str">
        <f t="shared" si="61"/>
        <v>wird berechnet</v>
      </c>
      <c r="M234" s="79" t="str">
        <f t="shared" si="61"/>
        <v>wird berechnet</v>
      </c>
      <c r="N234" s="79" t="str">
        <f t="shared" si="61"/>
        <v>wird berechnet</v>
      </c>
      <c r="O234" s="79" t="str">
        <f t="shared" si="61"/>
        <v>wird berechnet</v>
      </c>
      <c r="P234" s="79" t="str">
        <f t="shared" si="61"/>
        <v>wird berechnet</v>
      </c>
      <c r="Q234" s="79" t="str">
        <f t="shared" si="61"/>
        <v>wird berechnet</v>
      </c>
      <c r="R234" s="79" t="str">
        <f t="shared" si="61"/>
        <v>wird berechnet</v>
      </c>
      <c r="S234" s="79" t="str">
        <f t="shared" si="61"/>
        <v>wird berechnet</v>
      </c>
      <c r="T234" s="79" t="str">
        <f t="shared" si="61"/>
        <v>wird berechnet</v>
      </c>
      <c r="U234" s="79" t="str">
        <f t="shared" si="61"/>
        <v>wird berechnet</v>
      </c>
      <c r="V234" s="79" t="str">
        <f t="shared" si="61"/>
        <v>wird berechnet</v>
      </c>
      <c r="W234" s="79" t="str">
        <f t="shared" si="61"/>
        <v>wird berechnet</v>
      </c>
      <c r="X234" s="79" t="str">
        <f t="shared" si="61"/>
        <v>wird berechnet</v>
      </c>
      <c r="Y234" s="79" t="str">
        <f t="shared" si="61"/>
        <v>wird berechnet</v>
      </c>
      <c r="Z234" s="79" t="str">
        <f t="shared" si="61"/>
        <v>wird berechnet</v>
      </c>
      <c r="AA234" s="79" t="str">
        <f t="shared" si="61"/>
        <v>wird berechnet</v>
      </c>
      <c r="AB234" s="79" t="str">
        <f t="shared" si="61"/>
        <v>wird berechnet</v>
      </c>
      <c r="AC234" s="79" t="str">
        <f t="shared" si="61"/>
        <v>wird berechnet</v>
      </c>
      <c r="AD234" s="79" t="str">
        <f t="shared" si="61"/>
        <v>wird berechnet</v>
      </c>
      <c r="AE234" s="79" t="str">
        <f t="shared" si="61"/>
        <v>wird berechnet</v>
      </c>
      <c r="AF234" s="79" t="str">
        <f t="shared" si="61"/>
        <v>wird berechnet</v>
      </c>
      <c r="AG234" s="79" t="str">
        <f t="shared" si="61"/>
        <v>wird berechnet</v>
      </c>
      <c r="AH234" s="79" t="str">
        <f t="shared" si="61"/>
        <v>wird berechnet</v>
      </c>
      <c r="AI234" s="79" t="str">
        <f t="shared" si="61"/>
        <v>wird berechnet</v>
      </c>
      <c r="AJ234" s="79" t="str">
        <f t="shared" si="61"/>
        <v>wird berechnet</v>
      </c>
      <c r="AK234" s="79" t="str">
        <f t="shared" si="61"/>
        <v>wird berechnet</v>
      </c>
      <c r="AL234" s="79" t="str">
        <f t="shared" si="61"/>
        <v>wird berechnet</v>
      </c>
      <c r="AM234" s="276">
        <f>MIN(I234:AL234)</f>
        <v>0</v>
      </c>
      <c r="AN234" s="276" t="e">
        <f>AVERAGE(I234:AL234)</f>
        <v>#DIV/0!</v>
      </c>
      <c r="AO234" s="276">
        <f>MAX(I234:AL234)</f>
        <v>0</v>
      </c>
      <c r="AP234" s="102"/>
      <c r="AQ234" s="102"/>
      <c r="AR234" s="102"/>
      <c r="AS234" s="102"/>
      <c r="AT234" s="102"/>
      <c r="AU234" s="102"/>
      <c r="AV234" s="102"/>
      <c r="AW234" s="102"/>
    </row>
    <row r="235" spans="1:49" s="102" customFormat="1" outlineLevel="1" x14ac:dyDescent="0.25">
      <c r="B235" s="101"/>
      <c r="E235" s="199" t="s">
        <v>117</v>
      </c>
      <c r="F235" s="212"/>
      <c r="G235" s="201" t="s">
        <v>388</v>
      </c>
      <c r="H235" s="190"/>
      <c r="I235" s="336"/>
      <c r="J235" s="336"/>
      <c r="K235" s="336"/>
      <c r="L235" s="336"/>
      <c r="M235" s="336"/>
      <c r="N235" s="336"/>
      <c r="O235" s="336"/>
      <c r="P235" s="336"/>
      <c r="Q235" s="336"/>
      <c r="R235" s="336"/>
      <c r="S235" s="336"/>
      <c r="T235" s="336"/>
      <c r="U235" s="336"/>
      <c r="V235" s="336"/>
      <c r="W235" s="336"/>
      <c r="X235" s="336"/>
      <c r="Y235" s="336"/>
      <c r="Z235" s="336"/>
      <c r="AA235" s="336"/>
      <c r="AB235" s="336"/>
      <c r="AC235" s="336"/>
      <c r="AD235" s="336"/>
      <c r="AE235" s="336"/>
      <c r="AF235" s="336"/>
      <c r="AG235" s="336"/>
      <c r="AH235" s="336"/>
      <c r="AI235" s="336"/>
      <c r="AJ235" s="336"/>
      <c r="AK235" s="336"/>
      <c r="AL235" s="336"/>
    </row>
    <row r="236" spans="1:49" s="102" customFormat="1" ht="27.95" customHeight="1" outlineLevel="1" x14ac:dyDescent="0.35">
      <c r="B236" s="101"/>
      <c r="E236" s="284" t="s">
        <v>528</v>
      </c>
      <c r="F236" s="190"/>
      <c r="G236" s="198" t="s">
        <v>208</v>
      </c>
      <c r="H236" s="190"/>
      <c r="I236" s="79" t="str">
        <f>IF(OR(I232="",I233=""),"wird berechnet",1-(I233/I232))</f>
        <v>wird berechnet</v>
      </c>
      <c r="J236" s="79" t="str">
        <f t="shared" ref="J236:AL236" si="62">IF(OR(J232="",J233=""),"wird berechnet",1-(J233/J232))</f>
        <v>wird berechnet</v>
      </c>
      <c r="K236" s="79" t="str">
        <f t="shared" si="62"/>
        <v>wird berechnet</v>
      </c>
      <c r="L236" s="79" t="str">
        <f t="shared" si="62"/>
        <v>wird berechnet</v>
      </c>
      <c r="M236" s="79" t="str">
        <f t="shared" si="62"/>
        <v>wird berechnet</v>
      </c>
      <c r="N236" s="79" t="str">
        <f t="shared" si="62"/>
        <v>wird berechnet</v>
      </c>
      <c r="O236" s="79" t="str">
        <f t="shared" si="62"/>
        <v>wird berechnet</v>
      </c>
      <c r="P236" s="79" t="str">
        <f t="shared" si="62"/>
        <v>wird berechnet</v>
      </c>
      <c r="Q236" s="79" t="str">
        <f t="shared" si="62"/>
        <v>wird berechnet</v>
      </c>
      <c r="R236" s="79" t="str">
        <f t="shared" si="62"/>
        <v>wird berechnet</v>
      </c>
      <c r="S236" s="79" t="str">
        <f t="shared" si="62"/>
        <v>wird berechnet</v>
      </c>
      <c r="T236" s="79" t="str">
        <f t="shared" si="62"/>
        <v>wird berechnet</v>
      </c>
      <c r="U236" s="79" t="str">
        <f t="shared" si="62"/>
        <v>wird berechnet</v>
      </c>
      <c r="V236" s="79" t="str">
        <f t="shared" si="62"/>
        <v>wird berechnet</v>
      </c>
      <c r="W236" s="79" t="str">
        <f t="shared" si="62"/>
        <v>wird berechnet</v>
      </c>
      <c r="X236" s="79" t="str">
        <f t="shared" si="62"/>
        <v>wird berechnet</v>
      </c>
      <c r="Y236" s="79" t="str">
        <f t="shared" si="62"/>
        <v>wird berechnet</v>
      </c>
      <c r="Z236" s="79" t="str">
        <f t="shared" si="62"/>
        <v>wird berechnet</v>
      </c>
      <c r="AA236" s="79" t="str">
        <f t="shared" si="62"/>
        <v>wird berechnet</v>
      </c>
      <c r="AB236" s="79" t="str">
        <f t="shared" si="62"/>
        <v>wird berechnet</v>
      </c>
      <c r="AC236" s="79" t="str">
        <f t="shared" si="62"/>
        <v>wird berechnet</v>
      </c>
      <c r="AD236" s="79" t="str">
        <f t="shared" si="62"/>
        <v>wird berechnet</v>
      </c>
      <c r="AE236" s="79" t="str">
        <f t="shared" si="62"/>
        <v>wird berechnet</v>
      </c>
      <c r="AF236" s="79" t="str">
        <f t="shared" si="62"/>
        <v>wird berechnet</v>
      </c>
      <c r="AG236" s="79" t="str">
        <f t="shared" si="62"/>
        <v>wird berechnet</v>
      </c>
      <c r="AH236" s="79" t="str">
        <f t="shared" si="62"/>
        <v>wird berechnet</v>
      </c>
      <c r="AI236" s="79" t="str">
        <f t="shared" si="62"/>
        <v>wird berechnet</v>
      </c>
      <c r="AJ236" s="79" t="str">
        <f t="shared" si="62"/>
        <v>wird berechnet</v>
      </c>
      <c r="AK236" s="79" t="str">
        <f t="shared" si="62"/>
        <v>wird berechnet</v>
      </c>
      <c r="AL236" s="79" t="str">
        <f t="shared" si="62"/>
        <v>wird berechnet</v>
      </c>
      <c r="AM236" s="276">
        <f>MIN(I236:AL236)</f>
        <v>0</v>
      </c>
      <c r="AN236" s="276" t="e">
        <f>AVERAGE(I236:AL236)</f>
        <v>#DIV/0!</v>
      </c>
      <c r="AO236" s="276">
        <f>MAX(I236:AL236)</f>
        <v>0</v>
      </c>
    </row>
    <row r="237" spans="1:49" s="102" customFormat="1" outlineLevel="1" x14ac:dyDescent="0.25">
      <c r="B237" s="101"/>
      <c r="E237" s="199" t="s">
        <v>117</v>
      </c>
      <c r="F237" s="212"/>
      <c r="G237" s="201" t="s">
        <v>388</v>
      </c>
      <c r="H237" s="190"/>
      <c r="I237" s="336"/>
      <c r="J237" s="336"/>
      <c r="K237" s="336"/>
      <c r="L237" s="336"/>
      <c r="M237" s="336"/>
      <c r="N237" s="336"/>
      <c r="O237" s="336"/>
      <c r="P237" s="336"/>
      <c r="Q237" s="336"/>
      <c r="R237" s="336"/>
      <c r="S237" s="336"/>
      <c r="T237" s="336"/>
      <c r="U237" s="336"/>
      <c r="V237" s="336"/>
      <c r="W237" s="336"/>
      <c r="X237" s="336"/>
      <c r="Y237" s="336"/>
      <c r="Z237" s="336"/>
      <c r="AA237" s="336"/>
      <c r="AB237" s="336"/>
      <c r="AC237" s="336"/>
      <c r="AD237" s="336"/>
      <c r="AE237" s="336"/>
      <c r="AF237" s="336"/>
      <c r="AG237" s="336"/>
      <c r="AH237" s="336"/>
      <c r="AI237" s="336"/>
      <c r="AJ237" s="336"/>
      <c r="AK237" s="336"/>
      <c r="AL237" s="336"/>
    </row>
    <row r="238" spans="1:49" s="102" customFormat="1" ht="6.95" customHeight="1" outlineLevel="1" x14ac:dyDescent="0.25">
      <c r="B238" s="101"/>
      <c r="E238" s="202"/>
      <c r="F238" s="203"/>
      <c r="G238" s="204"/>
      <c r="H238" s="190"/>
      <c r="I238" s="205"/>
      <c r="J238" s="205"/>
      <c r="K238" s="205"/>
      <c r="L238" s="205"/>
      <c r="M238" s="205"/>
      <c r="N238" s="205"/>
      <c r="O238" s="205"/>
      <c r="P238" s="205"/>
      <c r="Q238" s="205"/>
      <c r="R238" s="205"/>
      <c r="S238" s="205"/>
      <c r="T238" s="205"/>
      <c r="U238" s="205"/>
      <c r="V238" s="205"/>
      <c r="W238" s="205"/>
      <c r="X238" s="205"/>
      <c r="Y238" s="205"/>
      <c r="Z238" s="205"/>
      <c r="AA238" s="205"/>
      <c r="AB238" s="205"/>
      <c r="AC238" s="205"/>
      <c r="AD238" s="205"/>
      <c r="AE238" s="205"/>
      <c r="AF238" s="205"/>
      <c r="AG238" s="205"/>
      <c r="AH238" s="205"/>
      <c r="AI238" s="205"/>
      <c r="AJ238" s="205"/>
      <c r="AK238" s="205"/>
      <c r="AL238" s="205"/>
    </row>
    <row r="239" spans="1:49" s="190" customFormat="1" outlineLevel="1" x14ac:dyDescent="0.25">
      <c r="A239" s="102"/>
      <c r="B239" s="101"/>
      <c r="C239" s="102">
        <v>4</v>
      </c>
      <c r="D239" s="102" t="s">
        <v>98</v>
      </c>
      <c r="E239" s="102"/>
      <c r="F239" s="193"/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  <c r="AA239" s="193"/>
      <c r="AB239" s="193"/>
      <c r="AC239" s="193"/>
      <c r="AD239" s="193"/>
      <c r="AE239" s="193"/>
      <c r="AF239" s="193"/>
      <c r="AG239" s="193"/>
      <c r="AH239" s="193"/>
      <c r="AI239" s="193"/>
      <c r="AJ239" s="193"/>
      <c r="AK239" s="193"/>
      <c r="AL239" s="193"/>
      <c r="AM239" s="193"/>
      <c r="AN239" s="193"/>
      <c r="AO239" s="193"/>
      <c r="AP239" s="193"/>
      <c r="AQ239" s="102"/>
      <c r="AR239" s="102"/>
      <c r="AS239" s="102"/>
      <c r="AT239" s="102"/>
      <c r="AU239" s="102"/>
      <c r="AV239" s="102"/>
      <c r="AW239" s="102"/>
    </row>
    <row r="240" spans="1:49" s="190" customFormat="1" outlineLevel="1" x14ac:dyDescent="0.25">
      <c r="A240" s="102"/>
      <c r="B240" s="101"/>
      <c r="C240" s="102"/>
      <c r="D240" s="69"/>
      <c r="E240" s="69" t="s">
        <v>99</v>
      </c>
      <c r="F240" s="194"/>
      <c r="G240" s="195" t="s">
        <v>379</v>
      </c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40"/>
      <c r="W240" s="340"/>
      <c r="X240" s="340"/>
      <c r="Y240" s="340"/>
      <c r="Z240" s="340"/>
      <c r="AA240" s="340"/>
      <c r="AB240" s="340"/>
      <c r="AC240" s="340"/>
      <c r="AD240" s="340"/>
      <c r="AE240" s="340"/>
      <c r="AF240" s="340"/>
      <c r="AG240" s="340"/>
      <c r="AH240" s="340"/>
      <c r="AI240" s="340"/>
      <c r="AJ240" s="340"/>
      <c r="AK240" s="340"/>
      <c r="AL240" s="340"/>
      <c r="AM240" s="273">
        <f>MIN(I240:AL240)</f>
        <v>0</v>
      </c>
      <c r="AN240" s="273" t="e">
        <f>AVERAGE(I240:AL240)</f>
        <v>#DIV/0!</v>
      </c>
      <c r="AO240" s="273">
        <f>MAX(I240:AL240)</f>
        <v>0</v>
      </c>
      <c r="AP240" s="102"/>
      <c r="AQ240" s="102"/>
      <c r="AR240" s="102"/>
      <c r="AS240" s="102"/>
      <c r="AT240" s="102"/>
      <c r="AU240" s="102"/>
      <c r="AV240" s="102"/>
      <c r="AW240" s="102"/>
    </row>
    <row r="241" spans="1:49" s="190" customFormat="1" outlineLevel="1" x14ac:dyDescent="0.25">
      <c r="A241" s="102"/>
      <c r="B241" s="101"/>
      <c r="C241" s="102"/>
      <c r="D241" s="102"/>
      <c r="E241" s="102" t="s">
        <v>406</v>
      </c>
      <c r="F241" s="194"/>
      <c r="G241" s="193" t="s">
        <v>379</v>
      </c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40"/>
      <c r="W241" s="340"/>
      <c r="X241" s="340"/>
      <c r="Y241" s="340"/>
      <c r="Z241" s="340"/>
      <c r="AA241" s="340"/>
      <c r="AB241" s="340"/>
      <c r="AC241" s="340"/>
      <c r="AD241" s="340"/>
      <c r="AE241" s="340"/>
      <c r="AF241" s="340"/>
      <c r="AG241" s="340"/>
      <c r="AH241" s="340"/>
      <c r="AI241" s="340"/>
      <c r="AJ241" s="340"/>
      <c r="AK241" s="340"/>
      <c r="AL241" s="340"/>
      <c r="AM241" s="274"/>
      <c r="AN241" s="274"/>
      <c r="AO241" s="274"/>
      <c r="AP241" s="102"/>
      <c r="AQ241" s="102"/>
      <c r="AR241" s="102"/>
      <c r="AS241" s="102"/>
      <c r="AT241" s="102"/>
      <c r="AU241" s="102"/>
      <c r="AV241" s="102"/>
      <c r="AW241" s="102"/>
    </row>
    <row r="242" spans="1:49" s="102" customFormat="1" ht="27.95" customHeight="1" outlineLevel="1" x14ac:dyDescent="0.25">
      <c r="B242" s="101"/>
      <c r="E242" s="197" t="s">
        <v>407</v>
      </c>
      <c r="F242" s="190"/>
      <c r="G242" s="198" t="s">
        <v>208</v>
      </c>
      <c r="H242" s="190"/>
      <c r="I242" s="79" t="str">
        <f>IF(I240="","wird berechnet",IF(I241&gt;I240,CONCATENATE("- ",TEXT(1-I240/I241,"0%")),IF(I240=I241,TEXT(I240/I241,"0%"),IF(I241&lt;I240,CONCATENATE("+ ",TEXT(1-I241/I240,"0%"))))))</f>
        <v>wird berechnet</v>
      </c>
      <c r="J242" s="79" t="str">
        <f t="shared" ref="J242:AL242" si="63">IF(J240="","wird berechnet",IF(J241&gt;J240,CONCATENATE("- ",TEXT(1-J240/J241,"0%")),IF(J240=J241,TEXT(J240/J241,"0%"),IF(J241&lt;J240,CONCATENATE("+ ",TEXT(1-J241/J240,"0%"))))))</f>
        <v>wird berechnet</v>
      </c>
      <c r="K242" s="79" t="str">
        <f t="shared" si="63"/>
        <v>wird berechnet</v>
      </c>
      <c r="L242" s="79" t="str">
        <f t="shared" si="63"/>
        <v>wird berechnet</v>
      </c>
      <c r="M242" s="79" t="str">
        <f t="shared" si="63"/>
        <v>wird berechnet</v>
      </c>
      <c r="N242" s="79" t="str">
        <f t="shared" si="63"/>
        <v>wird berechnet</v>
      </c>
      <c r="O242" s="79" t="str">
        <f t="shared" si="63"/>
        <v>wird berechnet</v>
      </c>
      <c r="P242" s="79" t="str">
        <f t="shared" si="63"/>
        <v>wird berechnet</v>
      </c>
      <c r="Q242" s="79" t="str">
        <f t="shared" si="63"/>
        <v>wird berechnet</v>
      </c>
      <c r="R242" s="79" t="str">
        <f t="shared" si="63"/>
        <v>wird berechnet</v>
      </c>
      <c r="S242" s="79" t="str">
        <f t="shared" si="63"/>
        <v>wird berechnet</v>
      </c>
      <c r="T242" s="79" t="str">
        <f t="shared" si="63"/>
        <v>wird berechnet</v>
      </c>
      <c r="U242" s="79" t="str">
        <f t="shared" si="63"/>
        <v>wird berechnet</v>
      </c>
      <c r="V242" s="79" t="str">
        <f t="shared" si="63"/>
        <v>wird berechnet</v>
      </c>
      <c r="W242" s="79" t="str">
        <f t="shared" si="63"/>
        <v>wird berechnet</v>
      </c>
      <c r="X242" s="79" t="str">
        <f t="shared" si="63"/>
        <v>wird berechnet</v>
      </c>
      <c r="Y242" s="79" t="str">
        <f t="shared" si="63"/>
        <v>wird berechnet</v>
      </c>
      <c r="Z242" s="79" t="str">
        <f t="shared" si="63"/>
        <v>wird berechnet</v>
      </c>
      <c r="AA242" s="79" t="str">
        <f t="shared" si="63"/>
        <v>wird berechnet</v>
      </c>
      <c r="AB242" s="79" t="str">
        <f t="shared" si="63"/>
        <v>wird berechnet</v>
      </c>
      <c r="AC242" s="79" t="str">
        <f t="shared" si="63"/>
        <v>wird berechnet</v>
      </c>
      <c r="AD242" s="79" t="str">
        <f t="shared" si="63"/>
        <v>wird berechnet</v>
      </c>
      <c r="AE242" s="79" t="str">
        <f t="shared" si="63"/>
        <v>wird berechnet</v>
      </c>
      <c r="AF242" s="79" t="str">
        <f t="shared" si="63"/>
        <v>wird berechnet</v>
      </c>
      <c r="AG242" s="79" t="str">
        <f t="shared" si="63"/>
        <v>wird berechnet</v>
      </c>
      <c r="AH242" s="79" t="str">
        <f t="shared" si="63"/>
        <v>wird berechnet</v>
      </c>
      <c r="AI242" s="79" t="str">
        <f t="shared" si="63"/>
        <v>wird berechnet</v>
      </c>
      <c r="AJ242" s="79" t="str">
        <f t="shared" si="63"/>
        <v>wird berechnet</v>
      </c>
      <c r="AK242" s="79" t="str">
        <f t="shared" si="63"/>
        <v>wird berechnet</v>
      </c>
      <c r="AL242" s="79" t="str">
        <f t="shared" si="63"/>
        <v>wird berechnet</v>
      </c>
    </row>
    <row r="243" spans="1:49" s="102" customFormat="1" ht="27.95" customHeight="1" outlineLevel="1" x14ac:dyDescent="0.25">
      <c r="B243" s="101"/>
      <c r="E243" s="197" t="s">
        <v>207</v>
      </c>
      <c r="F243" s="190"/>
      <c r="G243" s="198" t="s">
        <v>208</v>
      </c>
      <c r="H243" s="190"/>
      <c r="I243" s="79" t="str">
        <f>IF(I240="","wird berechnet",I240/$AN$240)</f>
        <v>wird berechnet</v>
      </c>
      <c r="J243" s="79" t="str">
        <f t="shared" ref="J243:AL243" si="64">IF(J240="","wird berechnet",J240/$AN$240)</f>
        <v>wird berechnet</v>
      </c>
      <c r="K243" s="79" t="str">
        <f t="shared" si="64"/>
        <v>wird berechnet</v>
      </c>
      <c r="L243" s="79" t="str">
        <f t="shared" si="64"/>
        <v>wird berechnet</v>
      </c>
      <c r="M243" s="79" t="str">
        <f t="shared" si="64"/>
        <v>wird berechnet</v>
      </c>
      <c r="N243" s="79" t="str">
        <f t="shared" si="64"/>
        <v>wird berechnet</v>
      </c>
      <c r="O243" s="79" t="str">
        <f t="shared" si="64"/>
        <v>wird berechnet</v>
      </c>
      <c r="P243" s="79" t="str">
        <f t="shared" si="64"/>
        <v>wird berechnet</v>
      </c>
      <c r="Q243" s="79" t="str">
        <f t="shared" si="64"/>
        <v>wird berechnet</v>
      </c>
      <c r="R243" s="79" t="str">
        <f t="shared" si="64"/>
        <v>wird berechnet</v>
      </c>
      <c r="S243" s="79" t="str">
        <f t="shared" si="64"/>
        <v>wird berechnet</v>
      </c>
      <c r="T243" s="79" t="str">
        <f t="shared" si="64"/>
        <v>wird berechnet</v>
      </c>
      <c r="U243" s="79" t="str">
        <f t="shared" si="64"/>
        <v>wird berechnet</v>
      </c>
      <c r="V243" s="79" t="str">
        <f t="shared" si="64"/>
        <v>wird berechnet</v>
      </c>
      <c r="W243" s="79" t="str">
        <f t="shared" si="64"/>
        <v>wird berechnet</v>
      </c>
      <c r="X243" s="79" t="str">
        <f t="shared" si="64"/>
        <v>wird berechnet</v>
      </c>
      <c r="Y243" s="79" t="str">
        <f t="shared" si="64"/>
        <v>wird berechnet</v>
      </c>
      <c r="Z243" s="79" t="str">
        <f t="shared" si="64"/>
        <v>wird berechnet</v>
      </c>
      <c r="AA243" s="79" t="str">
        <f t="shared" si="64"/>
        <v>wird berechnet</v>
      </c>
      <c r="AB243" s="79" t="str">
        <f t="shared" si="64"/>
        <v>wird berechnet</v>
      </c>
      <c r="AC243" s="79" t="str">
        <f t="shared" si="64"/>
        <v>wird berechnet</v>
      </c>
      <c r="AD243" s="79" t="str">
        <f t="shared" si="64"/>
        <v>wird berechnet</v>
      </c>
      <c r="AE243" s="79" t="str">
        <f t="shared" si="64"/>
        <v>wird berechnet</v>
      </c>
      <c r="AF243" s="79" t="str">
        <f t="shared" si="64"/>
        <v>wird berechnet</v>
      </c>
      <c r="AG243" s="79" t="str">
        <f t="shared" si="64"/>
        <v>wird berechnet</v>
      </c>
      <c r="AH243" s="79" t="str">
        <f t="shared" si="64"/>
        <v>wird berechnet</v>
      </c>
      <c r="AI243" s="79" t="str">
        <f t="shared" si="64"/>
        <v>wird berechnet</v>
      </c>
      <c r="AJ243" s="79" t="str">
        <f t="shared" si="64"/>
        <v>wird berechnet</v>
      </c>
      <c r="AK243" s="79" t="str">
        <f t="shared" si="64"/>
        <v>wird berechnet</v>
      </c>
      <c r="AL243" s="79" t="str">
        <f t="shared" si="64"/>
        <v>wird berechnet</v>
      </c>
      <c r="AM243" s="276">
        <f>MIN(I243:AL243)</f>
        <v>0</v>
      </c>
      <c r="AN243" s="276" t="e">
        <f>AVERAGE(I243:AL243)</f>
        <v>#DIV/0!</v>
      </c>
      <c r="AO243" s="276">
        <f>MAX(I243:AL243)</f>
        <v>0</v>
      </c>
    </row>
    <row r="244" spans="1:49" s="102" customFormat="1" outlineLevel="1" x14ac:dyDescent="0.25">
      <c r="B244" s="101"/>
      <c r="E244" s="199" t="s">
        <v>117</v>
      </c>
      <c r="F244" s="212"/>
      <c r="G244" s="201" t="s">
        <v>388</v>
      </c>
      <c r="H244" s="190"/>
      <c r="I244" s="336"/>
      <c r="J244" s="336"/>
      <c r="K244" s="336"/>
      <c r="L244" s="336"/>
      <c r="M244" s="336"/>
      <c r="N244" s="336"/>
      <c r="O244" s="336"/>
      <c r="P244" s="336"/>
      <c r="Q244" s="336"/>
      <c r="R244" s="336"/>
      <c r="S244" s="336"/>
      <c r="T244" s="336"/>
      <c r="U244" s="336"/>
      <c r="V244" s="336"/>
      <c r="W244" s="336"/>
      <c r="X244" s="336"/>
      <c r="Y244" s="336"/>
      <c r="Z244" s="336"/>
      <c r="AA244" s="336"/>
      <c r="AB244" s="336"/>
      <c r="AC244" s="336"/>
      <c r="AD244" s="336"/>
      <c r="AE244" s="336"/>
      <c r="AF244" s="336"/>
      <c r="AG244" s="336"/>
      <c r="AH244" s="336"/>
      <c r="AI244" s="336"/>
      <c r="AJ244" s="336"/>
      <c r="AK244" s="336"/>
      <c r="AL244" s="336"/>
    </row>
    <row r="245" spans="1:49" s="102" customFormat="1" x14ac:dyDescent="0.25">
      <c r="B245" s="101"/>
      <c r="F245" s="190"/>
      <c r="H245" s="190"/>
      <c r="I245" s="190"/>
      <c r="J245" s="190"/>
      <c r="O245" s="190"/>
      <c r="P245" s="190"/>
      <c r="Q245" s="190"/>
    </row>
    <row r="246" spans="1:49" s="102" customFormat="1" x14ac:dyDescent="0.25">
      <c r="B246" s="101"/>
      <c r="F246" s="190"/>
      <c r="H246" s="190"/>
      <c r="I246" s="190"/>
      <c r="J246" s="190"/>
      <c r="O246" s="190"/>
      <c r="P246" s="190"/>
      <c r="Q246" s="190"/>
    </row>
    <row r="247" spans="1:49" s="102" customFormat="1" x14ac:dyDescent="0.25">
      <c r="B247" s="101"/>
      <c r="F247" s="190"/>
      <c r="H247" s="190"/>
      <c r="I247" s="190"/>
      <c r="J247" s="190"/>
      <c r="O247" s="190"/>
      <c r="P247" s="190"/>
      <c r="Q247" s="190"/>
    </row>
    <row r="248" spans="1:49" s="102" customFormat="1" x14ac:dyDescent="0.25">
      <c r="B248" s="101"/>
      <c r="F248" s="190"/>
      <c r="H248" s="190"/>
      <c r="I248" s="374" t="s">
        <v>191</v>
      </c>
      <c r="J248" s="375"/>
      <c r="K248" s="375"/>
      <c r="L248" s="375"/>
      <c r="M248" s="375"/>
      <c r="N248" s="375"/>
      <c r="O248" s="375"/>
      <c r="P248" s="375"/>
      <c r="Q248" s="375"/>
      <c r="R248" s="375"/>
      <c r="S248" s="375"/>
      <c r="T248" s="375"/>
      <c r="U248" s="375"/>
      <c r="V248" s="375"/>
      <c r="W248" s="375"/>
      <c r="X248" s="375"/>
      <c r="Y248" s="375"/>
      <c r="Z248" s="375"/>
      <c r="AA248" s="375"/>
      <c r="AB248" s="375"/>
      <c r="AC248" s="375"/>
      <c r="AD248" s="375"/>
      <c r="AE248" s="375"/>
      <c r="AF248" s="375"/>
      <c r="AG248" s="375"/>
      <c r="AH248" s="375"/>
      <c r="AI248" s="375"/>
      <c r="AJ248" s="375"/>
      <c r="AK248" s="375"/>
      <c r="AL248" s="376"/>
    </row>
    <row r="249" spans="1:49" s="102" customFormat="1" x14ac:dyDescent="0.25">
      <c r="B249" s="101"/>
      <c r="F249" s="190"/>
      <c r="H249" s="190"/>
      <c r="I249" s="220">
        <f>I5</f>
        <v>1001</v>
      </c>
      <c r="J249" s="220">
        <f t="shared" ref="J249:AL249" si="65">J5</f>
        <v>1002</v>
      </c>
      <c r="K249" s="220">
        <f t="shared" si="65"/>
        <v>1003</v>
      </c>
      <c r="L249" s="220">
        <f t="shared" si="65"/>
        <v>1004</v>
      </c>
      <c r="M249" s="220">
        <f t="shared" si="65"/>
        <v>1005</v>
      </c>
      <c r="N249" s="220">
        <f t="shared" si="65"/>
        <v>1006</v>
      </c>
      <c r="O249" s="220">
        <f t="shared" si="65"/>
        <v>1007</v>
      </c>
      <c r="P249" s="220">
        <f t="shared" si="65"/>
        <v>1008</v>
      </c>
      <c r="Q249" s="220">
        <f t="shared" si="65"/>
        <v>1009</v>
      </c>
      <c r="R249" s="220">
        <f t="shared" si="65"/>
        <v>1010</v>
      </c>
      <c r="S249" s="220">
        <f t="shared" si="65"/>
        <v>1011</v>
      </c>
      <c r="T249" s="220">
        <f t="shared" si="65"/>
        <v>1012</v>
      </c>
      <c r="U249" s="220">
        <f t="shared" si="65"/>
        <v>1013</v>
      </c>
      <c r="V249" s="220">
        <f t="shared" si="65"/>
        <v>1014</v>
      </c>
      <c r="W249" s="220">
        <f t="shared" si="65"/>
        <v>1015</v>
      </c>
      <c r="X249" s="220">
        <f t="shared" si="65"/>
        <v>1016</v>
      </c>
      <c r="Y249" s="220">
        <f t="shared" si="65"/>
        <v>1017</v>
      </c>
      <c r="Z249" s="220">
        <f t="shared" si="65"/>
        <v>1018</v>
      </c>
      <c r="AA249" s="220">
        <f t="shared" si="65"/>
        <v>1019</v>
      </c>
      <c r="AB249" s="220">
        <f t="shared" si="65"/>
        <v>1020</v>
      </c>
      <c r="AC249" s="220">
        <f t="shared" si="65"/>
        <v>1021</v>
      </c>
      <c r="AD249" s="220">
        <f t="shared" si="65"/>
        <v>1022</v>
      </c>
      <c r="AE249" s="220">
        <f t="shared" si="65"/>
        <v>1023</v>
      </c>
      <c r="AF249" s="220">
        <f t="shared" si="65"/>
        <v>1024</v>
      </c>
      <c r="AG249" s="220">
        <f t="shared" si="65"/>
        <v>1025</v>
      </c>
      <c r="AH249" s="220">
        <f t="shared" si="65"/>
        <v>1026</v>
      </c>
      <c r="AI249" s="220">
        <f t="shared" si="65"/>
        <v>1027</v>
      </c>
      <c r="AJ249" s="220">
        <f t="shared" si="65"/>
        <v>1028</v>
      </c>
      <c r="AK249" s="220">
        <f t="shared" si="65"/>
        <v>1029</v>
      </c>
      <c r="AL249" s="220">
        <f t="shared" si="65"/>
        <v>1030</v>
      </c>
    </row>
    <row r="250" spans="1:49" s="102" customFormat="1" ht="29.25" x14ac:dyDescent="0.25">
      <c r="B250" s="101"/>
      <c r="E250" s="221" t="s">
        <v>408</v>
      </c>
      <c r="F250" s="190"/>
      <c r="H250" s="190"/>
      <c r="I250" s="348" t="s">
        <v>409</v>
      </c>
      <c r="J250" s="348" t="s">
        <v>409</v>
      </c>
      <c r="K250" s="348" t="s">
        <v>409</v>
      </c>
      <c r="L250" s="348" t="s">
        <v>409</v>
      </c>
      <c r="M250" s="348" t="s">
        <v>409</v>
      </c>
      <c r="N250" s="348" t="s">
        <v>409</v>
      </c>
      <c r="O250" s="348" t="s">
        <v>409</v>
      </c>
      <c r="P250" s="348" t="s">
        <v>409</v>
      </c>
      <c r="Q250" s="348" t="s">
        <v>409</v>
      </c>
      <c r="R250" s="348" t="s">
        <v>409</v>
      </c>
      <c r="S250" s="348" t="s">
        <v>409</v>
      </c>
      <c r="T250" s="348" t="s">
        <v>409</v>
      </c>
      <c r="U250" s="348" t="s">
        <v>409</v>
      </c>
      <c r="V250" s="348" t="s">
        <v>409</v>
      </c>
      <c r="W250" s="348" t="s">
        <v>409</v>
      </c>
      <c r="X250" s="348" t="s">
        <v>409</v>
      </c>
      <c r="Y250" s="348" t="s">
        <v>409</v>
      </c>
      <c r="Z250" s="348" t="s">
        <v>409</v>
      </c>
      <c r="AA250" s="348" t="s">
        <v>409</v>
      </c>
      <c r="AB250" s="348" t="s">
        <v>409</v>
      </c>
      <c r="AC250" s="348" t="s">
        <v>409</v>
      </c>
      <c r="AD250" s="348" t="s">
        <v>409</v>
      </c>
      <c r="AE250" s="348" t="s">
        <v>409</v>
      </c>
      <c r="AF250" s="348" t="s">
        <v>409</v>
      </c>
      <c r="AG250" s="348" t="s">
        <v>409</v>
      </c>
      <c r="AH250" s="348" t="s">
        <v>409</v>
      </c>
      <c r="AI250" s="348" t="s">
        <v>409</v>
      </c>
      <c r="AJ250" s="348" t="s">
        <v>409</v>
      </c>
      <c r="AK250" s="348" t="s">
        <v>409</v>
      </c>
      <c r="AL250" s="348" t="s">
        <v>409</v>
      </c>
    </row>
    <row r="251" spans="1:49" s="102" customFormat="1" x14ac:dyDescent="0.25">
      <c r="B251" s="101"/>
      <c r="F251" s="190"/>
      <c r="H251" s="190"/>
      <c r="I251" s="190"/>
      <c r="J251" s="190"/>
      <c r="O251" s="190"/>
      <c r="P251" s="190"/>
      <c r="Q251" s="190"/>
    </row>
    <row r="252" spans="1:49" s="102" customFormat="1" x14ac:dyDescent="0.25">
      <c r="B252" s="101"/>
      <c r="F252" s="190"/>
      <c r="H252" s="190"/>
      <c r="I252" s="190"/>
      <c r="J252" s="190"/>
      <c r="O252" s="190"/>
      <c r="P252" s="190"/>
      <c r="Q252" s="190"/>
    </row>
    <row r="253" spans="1:49" s="102" customFormat="1" x14ac:dyDescent="0.25">
      <c r="B253" s="101"/>
      <c r="F253" s="190"/>
      <c r="H253" s="190"/>
      <c r="I253" s="190"/>
      <c r="J253" s="190"/>
      <c r="O253" s="190"/>
      <c r="P253" s="190"/>
      <c r="Q253" s="190"/>
    </row>
    <row r="254" spans="1:49" s="102" customFormat="1" x14ac:dyDescent="0.25">
      <c r="B254" s="101"/>
      <c r="F254" s="190"/>
      <c r="H254" s="190"/>
      <c r="I254" s="190"/>
      <c r="J254" s="190"/>
      <c r="O254" s="190"/>
      <c r="P254" s="190"/>
      <c r="Q254" s="190"/>
    </row>
    <row r="255" spans="1:49" s="102" customFormat="1" x14ac:dyDescent="0.25">
      <c r="B255" s="101"/>
      <c r="F255" s="190"/>
      <c r="H255" s="190"/>
      <c r="I255" s="190"/>
      <c r="J255" s="190"/>
      <c r="O255" s="190"/>
      <c r="P255" s="190"/>
      <c r="Q255" s="190"/>
    </row>
    <row r="256" spans="1:49" s="102" customFormat="1" x14ac:dyDescent="0.25">
      <c r="B256" s="101"/>
      <c r="F256" s="190"/>
      <c r="H256" s="190"/>
      <c r="I256" s="190"/>
      <c r="J256" s="190"/>
      <c r="O256" s="190"/>
      <c r="P256" s="190"/>
      <c r="Q256" s="190"/>
    </row>
    <row r="257" spans="2:17" s="102" customFormat="1" x14ac:dyDescent="0.25">
      <c r="B257" s="101"/>
      <c r="F257" s="190"/>
      <c r="H257" s="190"/>
      <c r="I257" s="190"/>
      <c r="J257" s="190"/>
      <c r="O257" s="190"/>
      <c r="P257" s="190"/>
      <c r="Q257" s="190"/>
    </row>
    <row r="258" spans="2:17" s="102" customFormat="1" x14ac:dyDescent="0.25">
      <c r="B258" s="101"/>
      <c r="F258" s="190"/>
      <c r="H258" s="190"/>
      <c r="I258" s="190"/>
      <c r="J258" s="190"/>
      <c r="O258" s="190"/>
      <c r="P258" s="190"/>
      <c r="Q258" s="190"/>
    </row>
    <row r="259" spans="2:17" s="102" customFormat="1" x14ac:dyDescent="0.25">
      <c r="B259" s="101"/>
      <c r="F259" s="190"/>
      <c r="H259" s="190"/>
      <c r="I259" s="190"/>
      <c r="J259" s="190"/>
      <c r="O259" s="190"/>
      <c r="P259" s="190"/>
      <c r="Q259" s="190"/>
    </row>
    <row r="260" spans="2:17" s="102" customFormat="1" x14ac:dyDescent="0.25">
      <c r="B260" s="101"/>
      <c r="F260" s="190"/>
      <c r="H260" s="190"/>
      <c r="I260" s="190"/>
      <c r="J260" s="190"/>
      <c r="O260" s="190"/>
      <c r="P260" s="190"/>
      <c r="Q260" s="190"/>
    </row>
    <row r="261" spans="2:17" s="102" customFormat="1" x14ac:dyDescent="0.25">
      <c r="B261" s="101"/>
      <c r="F261" s="190"/>
      <c r="H261" s="190"/>
      <c r="I261" s="190"/>
      <c r="J261" s="190"/>
      <c r="O261" s="190"/>
      <c r="P261" s="190"/>
      <c r="Q261" s="190"/>
    </row>
    <row r="262" spans="2:17" s="102" customFormat="1" x14ac:dyDescent="0.25">
      <c r="B262" s="101"/>
      <c r="F262" s="190"/>
      <c r="H262" s="190"/>
      <c r="I262" s="190"/>
      <c r="J262" s="190"/>
      <c r="O262" s="190"/>
      <c r="P262" s="190"/>
      <c r="Q262" s="190"/>
    </row>
    <row r="263" spans="2:17" s="102" customFormat="1" x14ac:dyDescent="0.25">
      <c r="B263" s="101"/>
      <c r="F263" s="190"/>
      <c r="H263" s="190"/>
      <c r="I263" s="190"/>
      <c r="J263" s="190"/>
      <c r="O263" s="190"/>
      <c r="P263" s="190"/>
      <c r="Q263" s="190"/>
    </row>
    <row r="264" spans="2:17" s="102" customFormat="1" x14ac:dyDescent="0.25">
      <c r="B264" s="101"/>
      <c r="F264" s="190"/>
      <c r="H264" s="190"/>
      <c r="I264" s="190"/>
      <c r="J264" s="190"/>
      <c r="O264" s="190"/>
      <c r="P264" s="190"/>
      <c r="Q264" s="190"/>
    </row>
    <row r="265" spans="2:17" s="102" customFormat="1" x14ac:dyDescent="0.25">
      <c r="B265" s="101"/>
      <c r="F265" s="190"/>
      <c r="H265" s="190"/>
      <c r="I265" s="190"/>
      <c r="J265" s="190"/>
      <c r="O265" s="190"/>
      <c r="P265" s="190"/>
      <c r="Q265" s="190"/>
    </row>
    <row r="266" spans="2:17" s="102" customFormat="1" x14ac:dyDescent="0.25">
      <c r="B266" s="101"/>
      <c r="F266" s="190"/>
      <c r="H266" s="190"/>
      <c r="I266" s="190"/>
      <c r="J266" s="190"/>
      <c r="O266" s="190"/>
      <c r="P266" s="190"/>
      <c r="Q266" s="190"/>
    </row>
    <row r="267" spans="2:17" s="102" customFormat="1" x14ac:dyDescent="0.25">
      <c r="B267" s="101"/>
      <c r="F267" s="190"/>
      <c r="H267" s="190"/>
      <c r="I267" s="190"/>
      <c r="J267" s="190"/>
      <c r="O267" s="190"/>
      <c r="P267" s="190"/>
      <c r="Q267" s="190"/>
    </row>
    <row r="268" spans="2:17" s="102" customFormat="1" x14ac:dyDescent="0.25">
      <c r="B268" s="101"/>
      <c r="F268" s="190"/>
      <c r="H268" s="190"/>
      <c r="I268" s="190"/>
      <c r="J268" s="190"/>
      <c r="O268" s="190"/>
      <c r="P268" s="190"/>
      <c r="Q268" s="190"/>
    </row>
    <row r="269" spans="2:17" s="102" customFormat="1" x14ac:dyDescent="0.25">
      <c r="B269" s="101"/>
      <c r="F269" s="190"/>
      <c r="H269" s="190"/>
      <c r="I269" s="190"/>
      <c r="J269" s="190"/>
      <c r="O269" s="190"/>
      <c r="P269" s="190"/>
      <c r="Q269" s="190"/>
    </row>
    <row r="270" spans="2:17" s="102" customFormat="1" x14ac:dyDescent="0.25">
      <c r="B270" s="101"/>
      <c r="F270" s="190"/>
      <c r="H270" s="190"/>
      <c r="I270" s="190"/>
      <c r="J270" s="190"/>
      <c r="O270" s="190"/>
      <c r="P270" s="190"/>
      <c r="Q270" s="190"/>
    </row>
    <row r="271" spans="2:17" s="102" customFormat="1" x14ac:dyDescent="0.25">
      <c r="B271" s="101"/>
      <c r="F271" s="190"/>
      <c r="H271" s="190"/>
      <c r="I271" s="190"/>
      <c r="J271" s="190"/>
      <c r="O271" s="190"/>
      <c r="P271" s="190"/>
      <c r="Q271" s="190"/>
    </row>
    <row r="272" spans="2:17" s="102" customFormat="1" x14ac:dyDescent="0.25">
      <c r="B272" s="101"/>
      <c r="F272" s="190"/>
      <c r="H272" s="190"/>
      <c r="I272" s="190"/>
      <c r="J272" s="190"/>
      <c r="O272" s="190"/>
      <c r="P272" s="190"/>
      <c r="Q272" s="190"/>
    </row>
    <row r="273" spans="2:17" s="102" customFormat="1" x14ac:dyDescent="0.25">
      <c r="B273" s="101"/>
      <c r="F273" s="190"/>
      <c r="H273" s="190"/>
      <c r="I273" s="190"/>
      <c r="J273" s="190"/>
      <c r="O273" s="190"/>
      <c r="P273" s="190"/>
      <c r="Q273" s="190"/>
    </row>
    <row r="274" spans="2:17" s="102" customFormat="1" x14ac:dyDescent="0.25">
      <c r="B274" s="101"/>
      <c r="F274" s="190"/>
      <c r="H274" s="190"/>
      <c r="I274" s="190"/>
      <c r="J274" s="190"/>
      <c r="O274" s="190"/>
      <c r="P274" s="190"/>
      <c r="Q274" s="190"/>
    </row>
    <row r="275" spans="2:17" s="102" customFormat="1" x14ac:dyDescent="0.25">
      <c r="B275" s="101"/>
      <c r="F275" s="190"/>
      <c r="H275" s="190"/>
      <c r="I275" s="190"/>
      <c r="J275" s="190"/>
      <c r="O275" s="190"/>
      <c r="P275" s="190"/>
      <c r="Q275" s="190"/>
    </row>
    <row r="276" spans="2:17" s="102" customFormat="1" x14ac:dyDescent="0.25">
      <c r="B276" s="101"/>
      <c r="F276" s="190"/>
      <c r="H276" s="190"/>
      <c r="I276" s="190"/>
      <c r="J276" s="190"/>
      <c r="O276" s="190"/>
      <c r="P276" s="190"/>
      <c r="Q276" s="190"/>
    </row>
    <row r="277" spans="2:17" s="102" customFormat="1" x14ac:dyDescent="0.25">
      <c r="B277" s="101"/>
      <c r="F277" s="190"/>
      <c r="H277" s="190"/>
      <c r="I277" s="190"/>
      <c r="J277" s="190"/>
      <c r="O277" s="190"/>
      <c r="P277" s="190"/>
      <c r="Q277" s="190"/>
    </row>
    <row r="278" spans="2:17" s="102" customFormat="1" x14ac:dyDescent="0.25">
      <c r="B278" s="101"/>
      <c r="F278" s="190"/>
      <c r="H278" s="190"/>
      <c r="I278" s="190"/>
      <c r="J278" s="190"/>
      <c r="O278" s="190"/>
      <c r="P278" s="190"/>
      <c r="Q278" s="190"/>
    </row>
    <row r="279" spans="2:17" s="102" customFormat="1" x14ac:dyDescent="0.25">
      <c r="B279" s="101"/>
      <c r="F279" s="190"/>
      <c r="H279" s="190"/>
      <c r="I279" s="190"/>
      <c r="J279" s="190"/>
      <c r="O279" s="190"/>
      <c r="P279" s="190"/>
      <c r="Q279" s="190"/>
    </row>
    <row r="280" spans="2:17" s="102" customFormat="1" x14ac:dyDescent="0.25">
      <c r="B280" s="101"/>
      <c r="F280" s="190"/>
      <c r="H280" s="190"/>
      <c r="I280" s="190"/>
      <c r="J280" s="190"/>
      <c r="O280" s="190"/>
      <c r="P280" s="190"/>
      <c r="Q280" s="190"/>
    </row>
    <row r="281" spans="2:17" s="102" customFormat="1" x14ac:dyDescent="0.25">
      <c r="B281" s="101"/>
      <c r="F281" s="190"/>
      <c r="H281" s="190"/>
      <c r="I281" s="190"/>
      <c r="J281" s="190"/>
      <c r="O281" s="190"/>
      <c r="P281" s="190"/>
      <c r="Q281" s="190"/>
    </row>
    <row r="282" spans="2:17" s="102" customFormat="1" x14ac:dyDescent="0.25">
      <c r="B282" s="101"/>
      <c r="F282" s="190"/>
      <c r="H282" s="190"/>
      <c r="I282" s="190"/>
      <c r="J282" s="190"/>
      <c r="O282" s="190"/>
      <c r="P282" s="190"/>
      <c r="Q282" s="190"/>
    </row>
    <row r="283" spans="2:17" s="102" customFormat="1" x14ac:dyDescent="0.25">
      <c r="B283" s="101"/>
      <c r="F283" s="190"/>
      <c r="H283" s="190"/>
      <c r="I283" s="190"/>
      <c r="J283" s="190"/>
      <c r="O283" s="190"/>
      <c r="P283" s="190"/>
      <c r="Q283" s="190"/>
    </row>
    <row r="284" spans="2:17" s="102" customFormat="1" x14ac:dyDescent="0.25">
      <c r="B284" s="101"/>
      <c r="F284" s="190"/>
      <c r="H284" s="190"/>
      <c r="I284" s="190"/>
      <c r="J284" s="190"/>
      <c r="O284" s="190"/>
      <c r="P284" s="190"/>
      <c r="Q284" s="190"/>
    </row>
    <row r="285" spans="2:17" s="102" customFormat="1" x14ac:dyDescent="0.25">
      <c r="B285" s="101"/>
      <c r="F285" s="190"/>
      <c r="H285" s="190"/>
      <c r="I285" s="190"/>
      <c r="J285" s="190"/>
      <c r="O285" s="190"/>
      <c r="P285" s="190"/>
      <c r="Q285" s="190"/>
    </row>
    <row r="286" spans="2:17" s="102" customFormat="1" x14ac:dyDescent="0.25">
      <c r="B286" s="101"/>
      <c r="F286" s="190"/>
      <c r="H286" s="190"/>
      <c r="I286" s="190"/>
      <c r="J286" s="190"/>
      <c r="O286" s="190"/>
      <c r="P286" s="190"/>
      <c r="Q286" s="190"/>
    </row>
    <row r="287" spans="2:17" s="102" customFormat="1" x14ac:dyDescent="0.25">
      <c r="B287" s="101"/>
      <c r="F287" s="190"/>
      <c r="H287" s="190"/>
      <c r="I287" s="190"/>
      <c r="J287" s="190"/>
      <c r="O287" s="190"/>
      <c r="P287" s="190"/>
      <c r="Q287" s="190"/>
    </row>
    <row r="288" spans="2:17" s="102" customFormat="1" x14ac:dyDescent="0.25">
      <c r="B288" s="101"/>
      <c r="F288" s="190"/>
      <c r="H288" s="190"/>
      <c r="I288" s="190"/>
      <c r="J288" s="190"/>
      <c r="O288" s="190"/>
      <c r="P288" s="190"/>
      <c r="Q288" s="190"/>
    </row>
    <row r="289" spans="2:17" s="102" customFormat="1" x14ac:dyDescent="0.25">
      <c r="B289" s="101"/>
      <c r="F289" s="190"/>
      <c r="H289" s="190"/>
      <c r="I289" s="190"/>
      <c r="J289" s="190"/>
      <c r="O289" s="190"/>
      <c r="P289" s="190"/>
      <c r="Q289" s="190"/>
    </row>
    <row r="290" spans="2:17" s="102" customFormat="1" x14ac:dyDescent="0.25">
      <c r="B290" s="101"/>
      <c r="F290" s="190"/>
      <c r="H290" s="190"/>
      <c r="I290" s="190"/>
      <c r="J290" s="190"/>
      <c r="O290" s="190"/>
      <c r="P290" s="190"/>
      <c r="Q290" s="190"/>
    </row>
    <row r="291" spans="2:17" s="102" customFormat="1" x14ac:dyDescent="0.25">
      <c r="B291" s="101"/>
      <c r="F291" s="190"/>
      <c r="H291" s="190"/>
      <c r="I291" s="190"/>
      <c r="J291" s="190"/>
      <c r="O291" s="190"/>
      <c r="P291" s="190"/>
      <c r="Q291" s="190"/>
    </row>
    <row r="292" spans="2:17" s="102" customFormat="1" x14ac:dyDescent="0.25">
      <c r="B292" s="101"/>
      <c r="F292" s="190"/>
      <c r="H292" s="190"/>
      <c r="I292" s="190"/>
      <c r="J292" s="190"/>
      <c r="O292" s="190"/>
      <c r="P292" s="190"/>
      <c r="Q292" s="190"/>
    </row>
    <row r="293" spans="2:17" s="102" customFormat="1" x14ac:dyDescent="0.25">
      <c r="B293" s="101"/>
      <c r="F293" s="190"/>
      <c r="H293" s="190"/>
      <c r="I293" s="190"/>
      <c r="J293" s="190"/>
      <c r="O293" s="190"/>
      <c r="P293" s="190"/>
      <c r="Q293" s="190"/>
    </row>
    <row r="294" spans="2:17" s="102" customFormat="1" x14ac:dyDescent="0.25">
      <c r="B294" s="101"/>
      <c r="F294" s="190"/>
      <c r="H294" s="190"/>
      <c r="I294" s="190"/>
      <c r="J294" s="190"/>
      <c r="O294" s="190"/>
      <c r="P294" s="190"/>
      <c r="Q294" s="190"/>
    </row>
    <row r="295" spans="2:17" s="102" customFormat="1" x14ac:dyDescent="0.25">
      <c r="B295" s="101"/>
      <c r="F295" s="190"/>
      <c r="H295" s="190"/>
      <c r="I295" s="190"/>
      <c r="J295" s="190"/>
      <c r="O295" s="190"/>
      <c r="P295" s="190"/>
      <c r="Q295" s="190"/>
    </row>
    <row r="296" spans="2:17" s="102" customFormat="1" x14ac:dyDescent="0.25">
      <c r="B296" s="101"/>
      <c r="F296" s="190"/>
      <c r="H296" s="190"/>
      <c r="I296" s="190"/>
      <c r="J296" s="190"/>
      <c r="O296" s="190"/>
      <c r="P296" s="190"/>
      <c r="Q296" s="190"/>
    </row>
    <row r="297" spans="2:17" s="102" customFormat="1" x14ac:dyDescent="0.25">
      <c r="B297" s="101"/>
      <c r="F297" s="190"/>
      <c r="H297" s="190"/>
      <c r="I297" s="190"/>
      <c r="J297" s="190"/>
      <c r="O297" s="190"/>
      <c r="P297" s="190"/>
      <c r="Q297" s="190"/>
    </row>
    <row r="298" spans="2:17" s="102" customFormat="1" x14ac:dyDescent="0.25">
      <c r="B298" s="101"/>
      <c r="F298" s="190"/>
      <c r="H298" s="190"/>
      <c r="I298" s="190"/>
      <c r="J298" s="190"/>
      <c r="O298" s="190"/>
      <c r="P298" s="190"/>
      <c r="Q298" s="190"/>
    </row>
    <row r="299" spans="2:17" s="102" customFormat="1" x14ac:dyDescent="0.25">
      <c r="B299" s="101"/>
      <c r="F299" s="190"/>
      <c r="H299" s="190"/>
      <c r="I299" s="190"/>
      <c r="J299" s="190"/>
      <c r="O299" s="190"/>
      <c r="P299" s="190"/>
      <c r="Q299" s="190"/>
    </row>
    <row r="300" spans="2:17" s="102" customFormat="1" x14ac:dyDescent="0.25">
      <c r="B300" s="101"/>
      <c r="F300" s="190"/>
      <c r="H300" s="190"/>
      <c r="I300" s="190"/>
      <c r="J300" s="190"/>
      <c r="O300" s="190"/>
      <c r="P300" s="190"/>
      <c r="Q300" s="190"/>
    </row>
    <row r="301" spans="2:17" s="102" customFormat="1" x14ac:dyDescent="0.25">
      <c r="B301" s="101"/>
      <c r="F301" s="190"/>
      <c r="H301" s="190"/>
      <c r="I301" s="190"/>
      <c r="J301" s="190"/>
      <c r="O301" s="190"/>
      <c r="P301" s="190"/>
      <c r="Q301" s="190"/>
    </row>
    <row r="302" spans="2:17" s="102" customFormat="1" x14ac:dyDescent="0.25">
      <c r="B302" s="101"/>
      <c r="F302" s="190"/>
      <c r="H302" s="190"/>
      <c r="I302" s="190"/>
      <c r="J302" s="190"/>
      <c r="O302" s="190"/>
      <c r="P302" s="190"/>
      <c r="Q302" s="190"/>
    </row>
    <row r="303" spans="2:17" s="102" customFormat="1" x14ac:dyDescent="0.25">
      <c r="B303" s="101"/>
      <c r="F303" s="190"/>
      <c r="H303" s="190"/>
      <c r="I303" s="190"/>
      <c r="J303" s="190"/>
      <c r="O303" s="190"/>
      <c r="P303" s="190"/>
      <c r="Q303" s="190"/>
    </row>
    <row r="304" spans="2:17" s="102" customFormat="1" x14ac:dyDescent="0.25">
      <c r="B304" s="101"/>
      <c r="F304" s="190"/>
      <c r="H304" s="190"/>
      <c r="I304" s="190"/>
      <c r="J304" s="190"/>
      <c r="O304" s="190"/>
      <c r="P304" s="190"/>
      <c r="Q304" s="190"/>
    </row>
    <row r="305" spans="2:17" s="102" customFormat="1" x14ac:dyDescent="0.25">
      <c r="B305" s="101"/>
      <c r="F305" s="190"/>
      <c r="H305" s="190"/>
      <c r="I305" s="190"/>
      <c r="J305" s="190"/>
      <c r="O305" s="190"/>
      <c r="P305" s="190"/>
      <c r="Q305" s="190"/>
    </row>
    <row r="306" spans="2:17" s="102" customFormat="1" x14ac:dyDescent="0.25">
      <c r="B306" s="101"/>
      <c r="F306" s="190"/>
      <c r="H306" s="190"/>
      <c r="I306" s="190"/>
      <c r="J306" s="190"/>
      <c r="O306" s="190"/>
      <c r="P306" s="190"/>
      <c r="Q306" s="190"/>
    </row>
    <row r="307" spans="2:17" s="102" customFormat="1" x14ac:dyDescent="0.25">
      <c r="B307" s="101"/>
      <c r="F307" s="190"/>
      <c r="H307" s="190"/>
      <c r="I307" s="190"/>
      <c r="J307" s="190"/>
      <c r="O307" s="190"/>
      <c r="P307" s="190"/>
      <c r="Q307" s="190"/>
    </row>
    <row r="308" spans="2:17" s="102" customFormat="1" x14ac:dyDescent="0.25">
      <c r="B308" s="101"/>
      <c r="F308" s="190"/>
      <c r="H308" s="190"/>
      <c r="I308" s="190"/>
      <c r="J308" s="190"/>
      <c r="O308" s="190"/>
      <c r="P308" s="190"/>
      <c r="Q308" s="190"/>
    </row>
    <row r="309" spans="2:17" s="102" customFormat="1" x14ac:dyDescent="0.25">
      <c r="B309" s="101"/>
      <c r="F309" s="190"/>
      <c r="H309" s="190"/>
      <c r="I309" s="190"/>
      <c r="J309" s="190"/>
      <c r="O309" s="190"/>
      <c r="P309" s="190"/>
      <c r="Q309" s="190"/>
    </row>
    <row r="310" spans="2:17" s="102" customFormat="1" x14ac:dyDescent="0.25">
      <c r="B310" s="101"/>
      <c r="F310" s="190"/>
      <c r="H310" s="190"/>
      <c r="I310" s="190"/>
      <c r="J310" s="190"/>
      <c r="O310" s="190"/>
      <c r="P310" s="190"/>
      <c r="Q310" s="190"/>
    </row>
    <row r="311" spans="2:17" s="102" customFormat="1" x14ac:dyDescent="0.25">
      <c r="B311" s="101"/>
      <c r="F311" s="190"/>
      <c r="H311" s="190"/>
      <c r="I311" s="190"/>
      <c r="J311" s="190"/>
      <c r="O311" s="190"/>
      <c r="P311" s="190"/>
      <c r="Q311" s="190"/>
    </row>
    <row r="312" spans="2:17" s="102" customFormat="1" x14ac:dyDescent="0.25">
      <c r="B312" s="101"/>
      <c r="F312" s="190"/>
      <c r="H312" s="190"/>
      <c r="I312" s="190"/>
      <c r="J312" s="190"/>
      <c r="O312" s="190"/>
      <c r="P312" s="190"/>
      <c r="Q312" s="190"/>
    </row>
    <row r="313" spans="2:17" s="102" customFormat="1" x14ac:dyDescent="0.25">
      <c r="B313" s="101"/>
      <c r="F313" s="190"/>
      <c r="H313" s="190"/>
      <c r="I313" s="190"/>
      <c r="J313" s="190"/>
      <c r="O313" s="190"/>
      <c r="P313" s="190"/>
      <c r="Q313" s="190"/>
    </row>
    <row r="314" spans="2:17" s="102" customFormat="1" x14ac:dyDescent="0.25">
      <c r="B314" s="101"/>
      <c r="F314" s="190"/>
      <c r="H314" s="190"/>
      <c r="I314" s="190"/>
      <c r="J314" s="190"/>
      <c r="O314" s="190"/>
      <c r="P314" s="190"/>
      <c r="Q314" s="190"/>
    </row>
    <row r="315" spans="2:17" s="102" customFormat="1" x14ac:dyDescent="0.25">
      <c r="B315" s="101"/>
      <c r="F315" s="190"/>
      <c r="H315" s="190"/>
      <c r="I315" s="190"/>
      <c r="J315" s="190"/>
      <c r="O315" s="190"/>
      <c r="P315" s="190"/>
      <c r="Q315" s="190"/>
    </row>
    <row r="316" spans="2:17" s="102" customFormat="1" x14ac:dyDescent="0.25">
      <c r="B316" s="101"/>
      <c r="F316" s="190"/>
      <c r="H316" s="190"/>
      <c r="I316" s="190"/>
      <c r="J316" s="190"/>
      <c r="O316" s="190"/>
      <c r="P316" s="190"/>
      <c r="Q316" s="190"/>
    </row>
    <row r="317" spans="2:17" s="102" customFormat="1" x14ac:dyDescent="0.25">
      <c r="B317" s="101"/>
      <c r="F317" s="190"/>
      <c r="H317" s="190"/>
      <c r="I317" s="190"/>
      <c r="J317" s="190"/>
      <c r="O317" s="190"/>
      <c r="P317" s="190"/>
      <c r="Q317" s="190"/>
    </row>
    <row r="318" spans="2:17" s="102" customFormat="1" x14ac:dyDescent="0.25">
      <c r="B318" s="101"/>
      <c r="F318" s="190"/>
      <c r="H318" s="190"/>
      <c r="I318" s="190"/>
      <c r="J318" s="190"/>
      <c r="O318" s="190"/>
      <c r="P318" s="190"/>
      <c r="Q318" s="190"/>
    </row>
    <row r="319" spans="2:17" s="102" customFormat="1" x14ac:dyDescent="0.25">
      <c r="B319" s="101"/>
      <c r="F319" s="190"/>
      <c r="H319" s="190"/>
      <c r="I319" s="190"/>
      <c r="J319" s="190"/>
      <c r="O319" s="190"/>
      <c r="P319" s="190"/>
      <c r="Q319" s="190"/>
    </row>
    <row r="320" spans="2:17" s="102" customFormat="1" x14ac:dyDescent="0.25">
      <c r="B320" s="101"/>
      <c r="F320" s="190"/>
      <c r="H320" s="190"/>
      <c r="I320" s="190"/>
      <c r="J320" s="190"/>
      <c r="O320" s="190"/>
      <c r="P320" s="190"/>
      <c r="Q320" s="190"/>
    </row>
    <row r="321" spans="2:17" s="102" customFormat="1" x14ac:dyDescent="0.25">
      <c r="B321" s="101"/>
      <c r="F321" s="190"/>
      <c r="H321" s="190"/>
      <c r="I321" s="190"/>
      <c r="J321" s="190"/>
      <c r="O321" s="190"/>
      <c r="P321" s="190"/>
      <c r="Q321" s="190"/>
    </row>
    <row r="322" spans="2:17" s="102" customFormat="1" x14ac:dyDescent="0.25">
      <c r="B322" s="101"/>
      <c r="F322" s="190"/>
      <c r="H322" s="190"/>
      <c r="I322" s="190"/>
      <c r="J322" s="190"/>
      <c r="O322" s="190"/>
      <c r="P322" s="190"/>
      <c r="Q322" s="190"/>
    </row>
    <row r="323" spans="2:17" s="102" customFormat="1" x14ac:dyDescent="0.25">
      <c r="B323" s="101"/>
      <c r="F323" s="190"/>
      <c r="H323" s="190"/>
      <c r="I323" s="190"/>
      <c r="J323" s="190"/>
      <c r="O323" s="190"/>
      <c r="P323" s="190"/>
      <c r="Q323" s="190"/>
    </row>
    <row r="324" spans="2:17" s="102" customFormat="1" x14ac:dyDescent="0.25">
      <c r="B324" s="101"/>
      <c r="F324" s="190"/>
      <c r="H324" s="190"/>
      <c r="I324" s="190"/>
      <c r="J324" s="190"/>
      <c r="O324" s="190"/>
      <c r="P324" s="190"/>
      <c r="Q324" s="190"/>
    </row>
    <row r="325" spans="2:17" s="102" customFormat="1" x14ac:dyDescent="0.25">
      <c r="B325" s="101"/>
      <c r="F325" s="190"/>
      <c r="H325" s="190"/>
      <c r="I325" s="190"/>
      <c r="J325" s="190"/>
      <c r="O325" s="190"/>
      <c r="P325" s="190"/>
      <c r="Q325" s="190"/>
    </row>
    <row r="326" spans="2:17" s="102" customFormat="1" x14ac:dyDescent="0.25">
      <c r="B326" s="101"/>
      <c r="F326" s="190"/>
      <c r="H326" s="190"/>
      <c r="I326" s="190"/>
      <c r="J326" s="190"/>
      <c r="O326" s="190"/>
      <c r="P326" s="190"/>
      <c r="Q326" s="190"/>
    </row>
    <row r="327" spans="2:17" s="102" customFormat="1" x14ac:dyDescent="0.25">
      <c r="B327" s="101"/>
      <c r="F327" s="190"/>
      <c r="H327" s="190"/>
      <c r="I327" s="190"/>
      <c r="J327" s="190"/>
      <c r="O327" s="190"/>
      <c r="P327" s="190"/>
      <c r="Q327" s="190"/>
    </row>
    <row r="328" spans="2:17" s="102" customFormat="1" x14ac:dyDescent="0.25">
      <c r="B328" s="101"/>
      <c r="F328" s="190"/>
      <c r="H328" s="190"/>
      <c r="I328" s="190"/>
      <c r="J328" s="190"/>
      <c r="O328" s="190"/>
      <c r="P328" s="190"/>
      <c r="Q328" s="190"/>
    </row>
    <row r="329" spans="2:17" s="102" customFormat="1" x14ac:dyDescent="0.25">
      <c r="B329" s="101"/>
      <c r="F329" s="190"/>
      <c r="H329" s="190"/>
      <c r="I329" s="190"/>
      <c r="J329" s="190"/>
      <c r="O329" s="190"/>
      <c r="P329" s="190"/>
      <c r="Q329" s="190"/>
    </row>
    <row r="330" spans="2:17" s="102" customFormat="1" x14ac:dyDescent="0.25">
      <c r="B330" s="101"/>
      <c r="F330" s="190"/>
      <c r="H330" s="190"/>
      <c r="I330" s="190"/>
      <c r="J330" s="190"/>
      <c r="O330" s="190"/>
      <c r="P330" s="190"/>
      <c r="Q330" s="190"/>
    </row>
    <row r="331" spans="2:17" s="102" customFormat="1" x14ac:dyDescent="0.25">
      <c r="B331" s="101"/>
      <c r="F331" s="190"/>
      <c r="H331" s="190"/>
      <c r="I331" s="190"/>
      <c r="J331" s="190"/>
      <c r="O331" s="190"/>
      <c r="P331" s="190"/>
      <c r="Q331" s="190"/>
    </row>
    <row r="332" spans="2:17" s="102" customFormat="1" x14ac:dyDescent="0.25">
      <c r="B332" s="101"/>
      <c r="F332" s="190"/>
      <c r="H332" s="190"/>
      <c r="I332" s="190"/>
      <c r="J332" s="190"/>
      <c r="O332" s="190"/>
      <c r="P332" s="190"/>
      <c r="Q332" s="190"/>
    </row>
    <row r="333" spans="2:17" s="102" customFormat="1" x14ac:dyDescent="0.25">
      <c r="B333" s="101"/>
      <c r="F333" s="190"/>
      <c r="H333" s="190"/>
      <c r="I333" s="190"/>
      <c r="J333" s="190"/>
      <c r="O333" s="190"/>
      <c r="P333" s="190"/>
      <c r="Q333" s="190"/>
    </row>
    <row r="334" spans="2:17" s="102" customFormat="1" x14ac:dyDescent="0.25">
      <c r="B334" s="101"/>
      <c r="F334" s="190"/>
      <c r="H334" s="190"/>
      <c r="I334" s="190"/>
      <c r="J334" s="190"/>
      <c r="O334" s="190"/>
      <c r="P334" s="190"/>
      <c r="Q334" s="190"/>
    </row>
    <row r="335" spans="2:17" s="102" customFormat="1" x14ac:dyDescent="0.25">
      <c r="B335" s="101"/>
      <c r="F335" s="190"/>
      <c r="H335" s="190"/>
      <c r="I335" s="190"/>
      <c r="J335" s="190"/>
      <c r="O335" s="190"/>
      <c r="P335" s="190"/>
      <c r="Q335" s="190"/>
    </row>
    <row r="336" spans="2:17" s="102" customFormat="1" x14ac:dyDescent="0.25">
      <c r="B336" s="101"/>
      <c r="F336" s="190"/>
      <c r="H336" s="190"/>
      <c r="I336" s="190"/>
      <c r="J336" s="190"/>
      <c r="O336" s="190"/>
      <c r="P336" s="190"/>
      <c r="Q336" s="190"/>
    </row>
    <row r="337" spans="2:17" s="102" customFormat="1" x14ac:dyDescent="0.25">
      <c r="B337" s="101"/>
      <c r="F337" s="190"/>
      <c r="H337" s="190"/>
      <c r="I337" s="190"/>
      <c r="J337" s="190"/>
      <c r="O337" s="190"/>
      <c r="P337" s="190"/>
      <c r="Q337" s="190"/>
    </row>
    <row r="338" spans="2:17" s="102" customFormat="1" x14ac:dyDescent="0.25">
      <c r="B338" s="101"/>
      <c r="F338" s="190"/>
      <c r="H338" s="190"/>
      <c r="I338" s="190"/>
      <c r="J338" s="190"/>
      <c r="O338" s="190"/>
      <c r="P338" s="190"/>
      <c r="Q338" s="190"/>
    </row>
    <row r="339" spans="2:17" s="102" customFormat="1" x14ac:dyDescent="0.25">
      <c r="B339" s="101"/>
      <c r="F339" s="190"/>
      <c r="H339" s="190"/>
      <c r="I339" s="190"/>
      <c r="J339" s="190"/>
      <c r="O339" s="190"/>
      <c r="P339" s="190"/>
      <c r="Q339" s="190"/>
    </row>
    <row r="340" spans="2:17" s="102" customFormat="1" x14ac:dyDescent="0.25">
      <c r="B340" s="101"/>
      <c r="F340" s="190"/>
      <c r="H340" s="190"/>
      <c r="I340" s="190"/>
      <c r="J340" s="190"/>
      <c r="O340" s="190"/>
      <c r="P340" s="190"/>
      <c r="Q340" s="190"/>
    </row>
    <row r="341" spans="2:17" s="102" customFormat="1" x14ac:dyDescent="0.25">
      <c r="B341" s="101"/>
      <c r="F341" s="190"/>
      <c r="H341" s="190"/>
      <c r="I341" s="190"/>
      <c r="J341" s="190"/>
      <c r="O341" s="190"/>
      <c r="P341" s="190"/>
      <c r="Q341" s="190"/>
    </row>
    <row r="342" spans="2:17" s="102" customFormat="1" x14ac:dyDescent="0.25">
      <c r="B342" s="101"/>
      <c r="F342" s="190"/>
      <c r="H342" s="190"/>
      <c r="I342" s="190"/>
      <c r="J342" s="190"/>
      <c r="O342" s="190"/>
      <c r="P342" s="190"/>
      <c r="Q342" s="190"/>
    </row>
    <row r="343" spans="2:17" s="102" customFormat="1" x14ac:dyDescent="0.25">
      <c r="B343" s="101"/>
      <c r="F343" s="190"/>
      <c r="H343" s="190"/>
      <c r="I343" s="190"/>
      <c r="J343" s="190"/>
      <c r="O343" s="190"/>
      <c r="P343" s="190"/>
      <c r="Q343" s="190"/>
    </row>
    <row r="344" spans="2:17" s="102" customFormat="1" x14ac:dyDescent="0.25">
      <c r="B344" s="101"/>
      <c r="F344" s="190"/>
      <c r="H344" s="190"/>
      <c r="I344" s="190"/>
      <c r="J344" s="190"/>
      <c r="O344" s="190"/>
      <c r="P344" s="190"/>
      <c r="Q344" s="190"/>
    </row>
    <row r="345" spans="2:17" s="102" customFormat="1" x14ac:dyDescent="0.25">
      <c r="B345" s="101"/>
      <c r="F345" s="190"/>
      <c r="H345" s="190"/>
      <c r="I345" s="190"/>
      <c r="J345" s="190"/>
      <c r="O345" s="190"/>
      <c r="P345" s="190"/>
      <c r="Q345" s="190"/>
    </row>
    <row r="346" spans="2:17" s="102" customFormat="1" x14ac:dyDescent="0.25">
      <c r="B346" s="101"/>
      <c r="F346" s="190"/>
      <c r="H346" s="190"/>
      <c r="I346" s="190"/>
      <c r="J346" s="190"/>
      <c r="O346" s="190"/>
      <c r="P346" s="190"/>
      <c r="Q346" s="190"/>
    </row>
    <row r="347" spans="2:17" s="102" customFormat="1" x14ac:dyDescent="0.25">
      <c r="B347" s="101"/>
      <c r="F347" s="190"/>
      <c r="H347" s="190"/>
      <c r="I347" s="190"/>
      <c r="J347" s="190"/>
      <c r="O347" s="190"/>
      <c r="P347" s="190"/>
      <c r="Q347" s="190"/>
    </row>
    <row r="348" spans="2:17" s="102" customFormat="1" x14ac:dyDescent="0.25">
      <c r="B348" s="101"/>
      <c r="F348" s="190"/>
      <c r="H348" s="190"/>
      <c r="I348" s="190"/>
      <c r="J348" s="190"/>
      <c r="O348" s="190"/>
      <c r="P348" s="190"/>
      <c r="Q348" s="190"/>
    </row>
    <row r="349" spans="2:17" s="102" customFormat="1" x14ac:dyDescent="0.25">
      <c r="B349" s="101"/>
      <c r="F349" s="190"/>
      <c r="H349" s="190"/>
      <c r="I349" s="190"/>
      <c r="J349" s="190"/>
      <c r="O349" s="190"/>
      <c r="P349" s="190"/>
      <c r="Q349" s="190"/>
    </row>
    <row r="350" spans="2:17" s="102" customFormat="1" x14ac:dyDescent="0.25">
      <c r="B350" s="101"/>
      <c r="F350" s="190"/>
      <c r="H350" s="190"/>
      <c r="I350" s="190"/>
      <c r="J350" s="190"/>
      <c r="O350" s="190"/>
      <c r="P350" s="190"/>
      <c r="Q350" s="190"/>
    </row>
    <row r="351" spans="2:17" s="102" customFormat="1" x14ac:dyDescent="0.25">
      <c r="B351" s="101"/>
      <c r="F351" s="190"/>
      <c r="H351" s="190"/>
      <c r="I351" s="190"/>
      <c r="J351" s="190"/>
      <c r="O351" s="190"/>
      <c r="P351" s="190"/>
      <c r="Q351" s="190"/>
    </row>
    <row r="352" spans="2:17" s="102" customFormat="1" x14ac:dyDescent="0.25">
      <c r="B352" s="101"/>
      <c r="F352" s="190"/>
      <c r="H352" s="190"/>
      <c r="I352" s="190"/>
      <c r="J352" s="190"/>
      <c r="O352" s="190"/>
      <c r="P352" s="190"/>
      <c r="Q352" s="190"/>
    </row>
    <row r="353" spans="2:17" s="102" customFormat="1" x14ac:dyDescent="0.25">
      <c r="B353" s="101"/>
      <c r="F353" s="190"/>
      <c r="H353" s="190"/>
      <c r="I353" s="190"/>
      <c r="J353" s="190"/>
      <c r="O353" s="190"/>
      <c r="P353" s="190"/>
      <c r="Q353" s="190"/>
    </row>
    <row r="354" spans="2:17" s="102" customFormat="1" x14ac:dyDescent="0.25">
      <c r="B354" s="101"/>
      <c r="F354" s="190"/>
      <c r="H354" s="190"/>
      <c r="I354" s="190"/>
      <c r="J354" s="190"/>
      <c r="O354" s="190"/>
      <c r="P354" s="190"/>
      <c r="Q354" s="190"/>
    </row>
    <row r="355" spans="2:17" s="102" customFormat="1" x14ac:dyDescent="0.25">
      <c r="B355" s="101"/>
      <c r="F355" s="190"/>
      <c r="H355" s="190"/>
      <c r="I355" s="190"/>
      <c r="J355" s="190"/>
      <c r="O355" s="190"/>
      <c r="P355" s="190"/>
      <c r="Q355" s="190"/>
    </row>
    <row r="356" spans="2:17" s="102" customFormat="1" x14ac:dyDescent="0.25">
      <c r="B356" s="101"/>
      <c r="F356" s="190"/>
      <c r="H356" s="190"/>
      <c r="I356" s="190"/>
      <c r="J356" s="190"/>
      <c r="O356" s="190"/>
      <c r="P356" s="190"/>
      <c r="Q356" s="190"/>
    </row>
    <row r="357" spans="2:17" s="102" customFormat="1" x14ac:dyDescent="0.25">
      <c r="B357" s="101"/>
      <c r="F357" s="190"/>
      <c r="H357" s="190"/>
      <c r="I357" s="190"/>
      <c r="J357" s="190"/>
      <c r="O357" s="190"/>
      <c r="P357" s="190"/>
      <c r="Q357" s="190"/>
    </row>
    <row r="358" spans="2:17" s="102" customFormat="1" x14ac:dyDescent="0.25">
      <c r="B358" s="101"/>
      <c r="F358" s="190"/>
      <c r="H358" s="190"/>
      <c r="I358" s="190"/>
      <c r="J358" s="190"/>
      <c r="O358" s="190"/>
      <c r="P358" s="190"/>
      <c r="Q358" s="190"/>
    </row>
    <row r="359" spans="2:17" s="102" customFormat="1" x14ac:dyDescent="0.25">
      <c r="B359" s="101"/>
      <c r="F359" s="190"/>
      <c r="H359" s="190"/>
      <c r="I359" s="190"/>
      <c r="J359" s="190"/>
      <c r="O359" s="190"/>
      <c r="P359" s="190"/>
      <c r="Q359" s="190"/>
    </row>
    <row r="360" spans="2:17" s="102" customFormat="1" x14ac:dyDescent="0.25">
      <c r="B360" s="101"/>
      <c r="F360" s="190"/>
      <c r="H360" s="190"/>
      <c r="I360" s="190"/>
      <c r="J360" s="190"/>
      <c r="O360" s="190"/>
      <c r="P360" s="190"/>
      <c r="Q360" s="190"/>
    </row>
    <row r="361" spans="2:17" s="102" customFormat="1" x14ac:dyDescent="0.25">
      <c r="B361" s="101"/>
      <c r="F361" s="190"/>
      <c r="H361" s="190"/>
      <c r="I361" s="190"/>
      <c r="J361" s="190"/>
      <c r="O361" s="190"/>
      <c r="P361" s="190"/>
      <c r="Q361" s="190"/>
    </row>
    <row r="362" spans="2:17" s="102" customFormat="1" x14ac:dyDescent="0.25">
      <c r="B362" s="101"/>
      <c r="F362" s="190"/>
      <c r="H362" s="190"/>
      <c r="I362" s="190"/>
      <c r="J362" s="190"/>
      <c r="O362" s="190"/>
      <c r="P362" s="190"/>
      <c r="Q362" s="190"/>
    </row>
    <row r="363" spans="2:17" s="102" customFormat="1" x14ac:dyDescent="0.25">
      <c r="B363" s="101"/>
      <c r="F363" s="190"/>
      <c r="H363" s="190"/>
      <c r="I363" s="190"/>
      <c r="J363" s="190"/>
      <c r="O363" s="190"/>
      <c r="P363" s="190"/>
      <c r="Q363" s="190"/>
    </row>
    <row r="364" spans="2:17" s="102" customFormat="1" x14ac:dyDescent="0.25">
      <c r="B364" s="101"/>
      <c r="F364" s="190"/>
      <c r="H364" s="190"/>
      <c r="I364" s="190"/>
      <c r="J364" s="190"/>
      <c r="O364" s="190"/>
      <c r="P364" s="190"/>
      <c r="Q364" s="190"/>
    </row>
    <row r="365" spans="2:17" s="102" customFormat="1" x14ac:dyDescent="0.25">
      <c r="B365" s="101"/>
      <c r="F365" s="190"/>
      <c r="H365" s="190"/>
      <c r="I365" s="190"/>
      <c r="J365" s="190"/>
      <c r="O365" s="190"/>
      <c r="P365" s="190"/>
      <c r="Q365" s="190"/>
    </row>
    <row r="366" spans="2:17" s="102" customFormat="1" x14ac:dyDescent="0.25">
      <c r="B366" s="101"/>
      <c r="F366" s="190"/>
      <c r="H366" s="190"/>
      <c r="I366" s="190"/>
      <c r="J366" s="190"/>
      <c r="O366" s="190"/>
      <c r="P366" s="190"/>
      <c r="Q366" s="190"/>
    </row>
    <row r="367" spans="2:17" s="102" customFormat="1" x14ac:dyDescent="0.25">
      <c r="B367" s="101"/>
      <c r="F367" s="190"/>
      <c r="H367" s="190"/>
      <c r="I367" s="190"/>
      <c r="J367" s="190"/>
      <c r="O367" s="190"/>
      <c r="P367" s="190"/>
      <c r="Q367" s="190"/>
    </row>
    <row r="368" spans="2:17" s="102" customFormat="1" x14ac:dyDescent="0.25">
      <c r="B368" s="101"/>
      <c r="F368" s="190"/>
      <c r="H368" s="190"/>
      <c r="I368" s="190"/>
      <c r="J368" s="190"/>
      <c r="O368" s="190"/>
      <c r="P368" s="190"/>
      <c r="Q368" s="190"/>
    </row>
    <row r="369" spans="2:17" s="102" customFormat="1" x14ac:dyDescent="0.25">
      <c r="B369" s="101"/>
      <c r="F369" s="190"/>
      <c r="H369" s="190"/>
      <c r="I369" s="190"/>
      <c r="J369" s="190"/>
      <c r="O369" s="190"/>
      <c r="P369" s="190"/>
      <c r="Q369" s="190"/>
    </row>
    <row r="370" spans="2:17" s="102" customFormat="1" x14ac:dyDescent="0.25">
      <c r="B370" s="101"/>
      <c r="F370" s="190"/>
      <c r="H370" s="190"/>
      <c r="I370" s="190"/>
      <c r="J370" s="190"/>
      <c r="O370" s="190"/>
      <c r="P370" s="190"/>
      <c r="Q370" s="190"/>
    </row>
    <row r="371" spans="2:17" s="102" customFormat="1" x14ac:dyDescent="0.25">
      <c r="B371" s="101"/>
      <c r="F371" s="190"/>
      <c r="H371" s="190"/>
      <c r="I371" s="190"/>
      <c r="J371" s="190"/>
      <c r="O371" s="190"/>
      <c r="P371" s="190"/>
      <c r="Q371" s="190"/>
    </row>
    <row r="372" spans="2:17" s="102" customFormat="1" x14ac:dyDescent="0.25">
      <c r="B372" s="101"/>
      <c r="F372" s="190"/>
      <c r="H372" s="190"/>
      <c r="I372" s="190"/>
      <c r="J372" s="190"/>
      <c r="O372" s="190"/>
      <c r="P372" s="190"/>
      <c r="Q372" s="190"/>
    </row>
    <row r="373" spans="2:17" s="102" customFormat="1" x14ac:dyDescent="0.25">
      <c r="B373" s="101"/>
      <c r="F373" s="190"/>
      <c r="H373" s="190"/>
      <c r="I373" s="190"/>
      <c r="J373" s="190"/>
      <c r="O373" s="190"/>
      <c r="P373" s="190"/>
      <c r="Q373" s="190"/>
    </row>
    <row r="374" spans="2:17" s="102" customFormat="1" x14ac:dyDescent="0.25">
      <c r="B374" s="101"/>
      <c r="F374" s="190"/>
      <c r="H374" s="190"/>
      <c r="I374" s="190"/>
      <c r="J374" s="190"/>
      <c r="O374" s="190"/>
      <c r="P374" s="190"/>
      <c r="Q374" s="190"/>
    </row>
    <row r="375" spans="2:17" s="102" customFormat="1" x14ac:dyDescent="0.25">
      <c r="B375" s="101"/>
      <c r="F375" s="190"/>
      <c r="H375" s="190"/>
      <c r="I375" s="190"/>
      <c r="J375" s="190"/>
      <c r="O375" s="190"/>
      <c r="P375" s="190"/>
      <c r="Q375" s="190"/>
    </row>
    <row r="376" spans="2:17" s="102" customFormat="1" x14ac:dyDescent="0.25">
      <c r="B376" s="101"/>
      <c r="F376" s="190"/>
      <c r="H376" s="190"/>
      <c r="I376" s="190"/>
      <c r="J376" s="190"/>
      <c r="O376" s="190"/>
      <c r="P376" s="190"/>
      <c r="Q376" s="190"/>
    </row>
    <row r="377" spans="2:17" s="102" customFormat="1" x14ac:dyDescent="0.25">
      <c r="B377" s="101"/>
      <c r="F377" s="190"/>
      <c r="H377" s="190"/>
      <c r="I377" s="190"/>
      <c r="J377" s="190"/>
      <c r="O377" s="190"/>
      <c r="P377" s="190"/>
      <c r="Q377" s="190"/>
    </row>
    <row r="378" spans="2:17" s="102" customFormat="1" x14ac:dyDescent="0.25">
      <c r="B378" s="101"/>
      <c r="F378" s="190"/>
      <c r="H378" s="190"/>
      <c r="I378" s="190"/>
      <c r="J378" s="190"/>
      <c r="O378" s="190"/>
      <c r="P378" s="190"/>
      <c r="Q378" s="190"/>
    </row>
    <row r="379" spans="2:17" s="102" customFormat="1" x14ac:dyDescent="0.25">
      <c r="B379" s="101"/>
      <c r="F379" s="190"/>
      <c r="H379" s="190"/>
      <c r="I379" s="190"/>
      <c r="J379" s="190"/>
      <c r="O379" s="190"/>
      <c r="P379" s="190"/>
      <c r="Q379" s="190"/>
    </row>
    <row r="380" spans="2:17" s="102" customFormat="1" x14ac:dyDescent="0.25">
      <c r="B380" s="101"/>
      <c r="F380" s="190"/>
      <c r="H380" s="190"/>
      <c r="I380" s="190"/>
      <c r="J380" s="190"/>
      <c r="O380" s="190"/>
      <c r="P380" s="190"/>
      <c r="Q380" s="190"/>
    </row>
    <row r="381" spans="2:17" s="102" customFormat="1" x14ac:dyDescent="0.25">
      <c r="B381" s="101"/>
      <c r="F381" s="190"/>
      <c r="H381" s="190"/>
      <c r="I381" s="190"/>
      <c r="J381" s="190"/>
      <c r="O381" s="190"/>
      <c r="P381" s="190"/>
      <c r="Q381" s="190"/>
    </row>
    <row r="382" spans="2:17" s="102" customFormat="1" x14ac:dyDescent="0.25">
      <c r="B382" s="101"/>
      <c r="F382" s="190"/>
      <c r="H382" s="190"/>
      <c r="I382" s="190"/>
      <c r="J382" s="190"/>
      <c r="O382" s="190"/>
      <c r="P382" s="190"/>
      <c r="Q382" s="190"/>
    </row>
    <row r="383" spans="2:17" s="102" customFormat="1" x14ac:dyDescent="0.25">
      <c r="B383" s="101"/>
      <c r="F383" s="190"/>
      <c r="H383" s="190"/>
      <c r="I383" s="190"/>
      <c r="J383" s="190"/>
      <c r="O383" s="190"/>
      <c r="P383" s="190"/>
      <c r="Q383" s="190"/>
    </row>
    <row r="384" spans="2:17" s="102" customFormat="1" x14ac:dyDescent="0.25">
      <c r="B384" s="101"/>
      <c r="F384" s="190"/>
      <c r="H384" s="190"/>
      <c r="I384" s="190"/>
      <c r="J384" s="190"/>
      <c r="O384" s="190"/>
      <c r="P384" s="190"/>
      <c r="Q384" s="190"/>
    </row>
    <row r="385" spans="2:17" s="102" customFormat="1" x14ac:dyDescent="0.25">
      <c r="B385" s="101"/>
      <c r="F385" s="190"/>
      <c r="H385" s="190"/>
      <c r="I385" s="190"/>
      <c r="J385" s="190"/>
      <c r="O385" s="190"/>
      <c r="P385" s="190"/>
      <c r="Q385" s="190"/>
    </row>
    <row r="386" spans="2:17" s="102" customFormat="1" x14ac:dyDescent="0.25">
      <c r="B386" s="101"/>
      <c r="F386" s="190"/>
      <c r="H386" s="190"/>
      <c r="I386" s="190"/>
      <c r="J386" s="190"/>
      <c r="O386" s="190"/>
      <c r="P386" s="190"/>
      <c r="Q386" s="190"/>
    </row>
    <row r="387" spans="2:17" s="102" customFormat="1" x14ac:dyDescent="0.25">
      <c r="B387" s="101"/>
      <c r="F387" s="190"/>
      <c r="H387" s="190"/>
      <c r="I387" s="190"/>
      <c r="J387" s="190"/>
      <c r="O387" s="190"/>
      <c r="P387" s="190"/>
      <c r="Q387" s="190"/>
    </row>
    <row r="388" spans="2:17" s="102" customFormat="1" x14ac:dyDescent="0.25">
      <c r="B388" s="101"/>
      <c r="F388" s="190"/>
      <c r="H388" s="190"/>
      <c r="I388" s="190"/>
      <c r="J388" s="190"/>
      <c r="O388" s="190"/>
      <c r="P388" s="190"/>
      <c r="Q388" s="190"/>
    </row>
    <row r="389" spans="2:17" s="102" customFormat="1" x14ac:dyDescent="0.25">
      <c r="B389" s="101"/>
      <c r="F389" s="190"/>
      <c r="H389" s="190"/>
      <c r="I389" s="190"/>
      <c r="J389" s="190"/>
      <c r="O389" s="190"/>
      <c r="P389" s="190"/>
      <c r="Q389" s="190"/>
    </row>
    <row r="390" spans="2:17" s="102" customFormat="1" x14ac:dyDescent="0.25">
      <c r="B390" s="101"/>
      <c r="F390" s="190"/>
      <c r="H390" s="190"/>
      <c r="I390" s="190"/>
      <c r="J390" s="190"/>
      <c r="O390" s="190"/>
      <c r="P390" s="190"/>
      <c r="Q390" s="190"/>
    </row>
    <row r="391" spans="2:17" s="102" customFormat="1" x14ac:dyDescent="0.25">
      <c r="B391" s="101"/>
      <c r="F391" s="190"/>
      <c r="H391" s="190"/>
      <c r="I391" s="190"/>
      <c r="J391" s="190"/>
      <c r="O391" s="190"/>
      <c r="P391" s="190"/>
      <c r="Q391" s="190"/>
    </row>
    <row r="392" spans="2:17" s="102" customFormat="1" x14ac:dyDescent="0.25">
      <c r="B392" s="101"/>
      <c r="F392" s="190"/>
      <c r="H392" s="190"/>
      <c r="I392" s="190"/>
      <c r="J392" s="190"/>
      <c r="O392" s="190"/>
      <c r="P392" s="190"/>
      <c r="Q392" s="190"/>
    </row>
    <row r="393" spans="2:17" s="102" customFormat="1" x14ac:dyDescent="0.25">
      <c r="B393" s="101"/>
      <c r="F393" s="190"/>
      <c r="H393" s="190"/>
      <c r="I393" s="190"/>
      <c r="J393" s="190"/>
      <c r="O393" s="190"/>
      <c r="P393" s="190"/>
      <c r="Q393" s="190"/>
    </row>
    <row r="394" spans="2:17" s="102" customFormat="1" x14ac:dyDescent="0.25">
      <c r="B394" s="101"/>
      <c r="F394" s="190"/>
      <c r="H394" s="190"/>
      <c r="I394" s="190"/>
      <c r="J394" s="190"/>
      <c r="O394" s="190"/>
      <c r="P394" s="190"/>
      <c r="Q394" s="190"/>
    </row>
    <row r="395" spans="2:17" s="102" customFormat="1" x14ac:dyDescent="0.25">
      <c r="B395" s="101"/>
      <c r="F395" s="190"/>
      <c r="H395" s="190"/>
      <c r="I395" s="190"/>
      <c r="J395" s="190"/>
      <c r="O395" s="190"/>
      <c r="P395" s="190"/>
      <c r="Q395" s="190"/>
    </row>
    <row r="396" spans="2:17" s="102" customFormat="1" x14ac:dyDescent="0.25">
      <c r="B396" s="101"/>
      <c r="F396" s="190"/>
      <c r="H396" s="190"/>
      <c r="I396" s="190"/>
      <c r="J396" s="190"/>
      <c r="O396" s="190"/>
      <c r="P396" s="190"/>
      <c r="Q396" s="190"/>
    </row>
    <row r="397" spans="2:17" s="102" customFormat="1" x14ac:dyDescent="0.25">
      <c r="B397" s="101"/>
      <c r="F397" s="190"/>
      <c r="H397" s="190"/>
      <c r="I397" s="190"/>
      <c r="J397" s="190"/>
      <c r="O397" s="190"/>
      <c r="P397" s="190"/>
      <c r="Q397" s="190"/>
    </row>
    <row r="398" spans="2:17" s="102" customFormat="1" x14ac:dyDescent="0.25">
      <c r="B398" s="101"/>
      <c r="F398" s="190"/>
      <c r="H398" s="190"/>
      <c r="I398" s="190"/>
      <c r="J398" s="190"/>
      <c r="O398" s="190"/>
      <c r="P398" s="190"/>
      <c r="Q398" s="190"/>
    </row>
    <row r="399" spans="2:17" s="102" customFormat="1" x14ac:dyDescent="0.25">
      <c r="B399" s="101"/>
      <c r="F399" s="190"/>
      <c r="H399" s="190"/>
      <c r="I399" s="190"/>
      <c r="J399" s="190"/>
      <c r="O399" s="190"/>
      <c r="P399" s="190"/>
      <c r="Q399" s="190"/>
    </row>
    <row r="400" spans="2:17" s="102" customFormat="1" x14ac:dyDescent="0.25">
      <c r="B400" s="101"/>
      <c r="F400" s="190"/>
      <c r="H400" s="190"/>
      <c r="I400" s="190"/>
      <c r="J400" s="190"/>
      <c r="O400" s="190"/>
      <c r="P400" s="190"/>
      <c r="Q400" s="190"/>
    </row>
    <row r="401" spans="2:17" s="102" customFormat="1" x14ac:dyDescent="0.25">
      <c r="B401" s="101"/>
      <c r="F401" s="190"/>
      <c r="H401" s="190"/>
      <c r="I401" s="190"/>
      <c r="J401" s="190"/>
      <c r="O401" s="190"/>
      <c r="P401" s="190"/>
      <c r="Q401" s="190"/>
    </row>
    <row r="402" spans="2:17" s="102" customFormat="1" x14ac:dyDescent="0.25">
      <c r="B402" s="101"/>
      <c r="F402" s="190"/>
      <c r="H402" s="190"/>
      <c r="I402" s="190"/>
      <c r="J402" s="190"/>
      <c r="O402" s="190"/>
      <c r="P402" s="190"/>
      <c r="Q402" s="190"/>
    </row>
    <row r="403" spans="2:17" s="102" customFormat="1" x14ac:dyDescent="0.25">
      <c r="B403" s="101"/>
      <c r="F403" s="190"/>
      <c r="H403" s="190"/>
      <c r="I403" s="190"/>
      <c r="J403" s="190"/>
      <c r="O403" s="190"/>
      <c r="P403" s="190"/>
      <c r="Q403" s="190"/>
    </row>
    <row r="404" spans="2:17" s="102" customFormat="1" x14ac:dyDescent="0.25">
      <c r="B404" s="101"/>
      <c r="F404" s="190"/>
      <c r="H404" s="190"/>
      <c r="I404" s="190"/>
      <c r="J404" s="190"/>
      <c r="O404" s="190"/>
      <c r="P404" s="190"/>
      <c r="Q404" s="190"/>
    </row>
    <row r="405" spans="2:17" s="102" customFormat="1" x14ac:dyDescent="0.25">
      <c r="B405" s="101"/>
      <c r="F405" s="190"/>
      <c r="H405" s="190"/>
      <c r="I405" s="190"/>
      <c r="J405" s="190"/>
      <c r="O405" s="190"/>
      <c r="P405" s="190"/>
      <c r="Q405" s="190"/>
    </row>
    <row r="406" spans="2:17" s="102" customFormat="1" x14ac:dyDescent="0.25">
      <c r="B406" s="101"/>
      <c r="F406" s="190"/>
      <c r="H406" s="190"/>
      <c r="I406" s="190"/>
      <c r="J406" s="190"/>
      <c r="O406" s="190"/>
      <c r="P406" s="190"/>
      <c r="Q406" s="190"/>
    </row>
    <row r="407" spans="2:17" s="102" customFormat="1" x14ac:dyDescent="0.25">
      <c r="B407" s="101"/>
      <c r="F407" s="190"/>
      <c r="H407" s="190"/>
      <c r="I407" s="190"/>
      <c r="J407" s="190"/>
      <c r="O407" s="190"/>
      <c r="P407" s="190"/>
      <c r="Q407" s="190"/>
    </row>
    <row r="408" spans="2:17" s="102" customFormat="1" x14ac:dyDescent="0.25">
      <c r="B408" s="101"/>
      <c r="F408" s="190"/>
      <c r="H408" s="190"/>
      <c r="I408" s="190"/>
      <c r="J408" s="190"/>
      <c r="O408" s="190"/>
      <c r="P408" s="190"/>
      <c r="Q408" s="190"/>
    </row>
    <row r="409" spans="2:17" s="102" customFormat="1" x14ac:dyDescent="0.25">
      <c r="B409" s="101"/>
      <c r="F409" s="190"/>
      <c r="H409" s="190"/>
      <c r="I409" s="190"/>
      <c r="J409" s="190"/>
      <c r="O409" s="190"/>
      <c r="P409" s="190"/>
      <c r="Q409" s="190"/>
    </row>
    <row r="410" spans="2:17" s="102" customFormat="1" x14ac:dyDescent="0.25">
      <c r="B410" s="101"/>
      <c r="F410" s="190"/>
      <c r="H410" s="190"/>
      <c r="I410" s="190"/>
      <c r="J410" s="190"/>
      <c r="O410" s="190"/>
      <c r="P410" s="190"/>
      <c r="Q410" s="190"/>
    </row>
    <row r="411" spans="2:17" s="102" customFormat="1" x14ac:dyDescent="0.25">
      <c r="B411" s="101"/>
      <c r="F411" s="190"/>
      <c r="H411" s="190"/>
      <c r="I411" s="190"/>
      <c r="J411" s="190"/>
      <c r="O411" s="190"/>
      <c r="P411" s="190"/>
      <c r="Q411" s="190"/>
    </row>
    <row r="412" spans="2:17" s="102" customFormat="1" x14ac:dyDescent="0.25">
      <c r="B412" s="101"/>
      <c r="F412" s="190"/>
      <c r="H412" s="190"/>
      <c r="I412" s="190"/>
      <c r="J412" s="190"/>
      <c r="O412" s="190"/>
      <c r="P412" s="190"/>
      <c r="Q412" s="190"/>
    </row>
    <row r="413" spans="2:17" s="102" customFormat="1" x14ac:dyDescent="0.25">
      <c r="B413" s="101"/>
      <c r="F413" s="190"/>
      <c r="H413" s="190"/>
      <c r="I413" s="190"/>
      <c r="J413" s="190"/>
      <c r="O413" s="190"/>
      <c r="P413" s="190"/>
      <c r="Q413" s="190"/>
    </row>
    <row r="414" spans="2:17" s="102" customFormat="1" x14ac:dyDescent="0.25">
      <c r="B414" s="101"/>
      <c r="F414" s="190"/>
      <c r="H414" s="190"/>
      <c r="I414" s="190"/>
      <c r="J414" s="190"/>
      <c r="O414" s="190"/>
      <c r="P414" s="190"/>
      <c r="Q414" s="190"/>
    </row>
    <row r="415" spans="2:17" s="102" customFormat="1" x14ac:dyDescent="0.25">
      <c r="B415" s="101"/>
      <c r="F415" s="190"/>
      <c r="H415" s="190"/>
      <c r="I415" s="190"/>
      <c r="J415" s="190"/>
      <c r="O415" s="190"/>
      <c r="P415" s="190"/>
      <c r="Q415" s="190"/>
    </row>
    <row r="416" spans="2:17" s="102" customFormat="1" x14ac:dyDescent="0.25">
      <c r="B416" s="101"/>
      <c r="F416" s="190"/>
      <c r="H416" s="190"/>
      <c r="I416" s="190"/>
      <c r="J416" s="190"/>
      <c r="O416" s="190"/>
      <c r="P416" s="190"/>
      <c r="Q416" s="190"/>
    </row>
    <row r="417" spans="2:17" s="102" customFormat="1" x14ac:dyDescent="0.25">
      <c r="B417" s="101"/>
      <c r="F417" s="190"/>
      <c r="H417" s="190"/>
      <c r="I417" s="190"/>
      <c r="J417" s="190"/>
      <c r="O417" s="190"/>
      <c r="P417" s="190"/>
      <c r="Q417" s="190"/>
    </row>
    <row r="418" spans="2:17" s="102" customFormat="1" x14ac:dyDescent="0.25">
      <c r="B418" s="101"/>
      <c r="F418" s="190"/>
      <c r="H418" s="190"/>
      <c r="I418" s="190"/>
      <c r="J418" s="190"/>
      <c r="O418" s="190"/>
      <c r="P418" s="190"/>
      <c r="Q418" s="190"/>
    </row>
    <row r="419" spans="2:17" s="102" customFormat="1" x14ac:dyDescent="0.25">
      <c r="B419" s="101"/>
      <c r="F419" s="190"/>
      <c r="H419" s="190"/>
      <c r="I419" s="190"/>
      <c r="J419" s="190"/>
      <c r="O419" s="190"/>
      <c r="P419" s="190"/>
      <c r="Q419" s="190"/>
    </row>
    <row r="420" spans="2:17" s="102" customFormat="1" x14ac:dyDescent="0.25">
      <c r="B420" s="101"/>
      <c r="F420" s="190"/>
      <c r="H420" s="190"/>
      <c r="I420" s="190"/>
      <c r="J420" s="190"/>
      <c r="O420" s="190"/>
      <c r="P420" s="190"/>
      <c r="Q420" s="190"/>
    </row>
    <row r="421" spans="2:17" s="102" customFormat="1" x14ac:dyDescent="0.25">
      <c r="B421" s="101"/>
      <c r="F421" s="190"/>
      <c r="H421" s="190"/>
      <c r="I421" s="190"/>
      <c r="J421" s="190"/>
      <c r="O421" s="190"/>
      <c r="P421" s="190"/>
      <c r="Q421" s="190"/>
    </row>
    <row r="422" spans="2:17" s="102" customFormat="1" x14ac:dyDescent="0.25">
      <c r="B422" s="101"/>
      <c r="F422" s="190"/>
      <c r="H422" s="190"/>
      <c r="I422" s="190"/>
      <c r="J422" s="190"/>
      <c r="O422" s="190"/>
      <c r="P422" s="190"/>
      <c r="Q422" s="190"/>
    </row>
    <row r="423" spans="2:17" s="102" customFormat="1" x14ac:dyDescent="0.25">
      <c r="B423" s="101"/>
      <c r="F423" s="190"/>
      <c r="H423" s="190"/>
      <c r="I423" s="190"/>
      <c r="J423" s="190"/>
      <c r="O423" s="190"/>
      <c r="P423" s="190"/>
      <c r="Q423" s="190"/>
    </row>
    <row r="424" spans="2:17" s="102" customFormat="1" x14ac:dyDescent="0.25">
      <c r="B424" s="101"/>
      <c r="F424" s="190"/>
      <c r="H424" s="190"/>
      <c r="I424" s="190"/>
      <c r="J424" s="190"/>
      <c r="O424" s="190"/>
      <c r="P424" s="190"/>
      <c r="Q424" s="190"/>
    </row>
    <row r="425" spans="2:17" s="102" customFormat="1" x14ac:dyDescent="0.25">
      <c r="B425" s="101"/>
      <c r="F425" s="190"/>
      <c r="H425" s="190"/>
      <c r="I425" s="190"/>
      <c r="J425" s="190"/>
      <c r="O425" s="190"/>
      <c r="P425" s="190"/>
      <c r="Q425" s="190"/>
    </row>
    <row r="426" spans="2:17" s="102" customFormat="1" x14ac:dyDescent="0.25">
      <c r="B426" s="101"/>
      <c r="F426" s="190"/>
      <c r="H426" s="190"/>
      <c r="I426" s="190"/>
      <c r="J426" s="190"/>
      <c r="O426" s="190"/>
      <c r="P426" s="190"/>
      <c r="Q426" s="190"/>
    </row>
    <row r="427" spans="2:17" s="102" customFormat="1" x14ac:dyDescent="0.25">
      <c r="B427" s="101"/>
      <c r="F427" s="190"/>
      <c r="H427" s="190"/>
      <c r="I427" s="190"/>
      <c r="J427" s="190"/>
      <c r="O427" s="190"/>
      <c r="P427" s="190"/>
      <c r="Q427" s="190"/>
    </row>
    <row r="428" spans="2:17" s="102" customFormat="1" x14ac:dyDescent="0.25">
      <c r="B428" s="101"/>
      <c r="F428" s="190"/>
      <c r="H428" s="190"/>
      <c r="I428" s="190"/>
      <c r="J428" s="190"/>
      <c r="O428" s="190"/>
      <c r="P428" s="190"/>
      <c r="Q428" s="190"/>
    </row>
    <row r="429" spans="2:17" s="102" customFormat="1" x14ac:dyDescent="0.25">
      <c r="B429" s="101"/>
      <c r="F429" s="190"/>
      <c r="H429" s="190"/>
      <c r="I429" s="190"/>
      <c r="J429" s="190"/>
      <c r="O429" s="190"/>
      <c r="P429" s="190"/>
      <c r="Q429" s="190"/>
    </row>
    <row r="430" spans="2:17" s="102" customFormat="1" x14ac:dyDescent="0.25">
      <c r="B430" s="101"/>
      <c r="F430" s="190"/>
      <c r="H430" s="190"/>
      <c r="I430" s="190"/>
      <c r="J430" s="190"/>
      <c r="O430" s="190"/>
      <c r="P430" s="190"/>
      <c r="Q430" s="190"/>
    </row>
    <row r="431" spans="2:17" s="102" customFormat="1" x14ac:dyDescent="0.25">
      <c r="B431" s="101"/>
      <c r="F431" s="190"/>
      <c r="H431" s="190"/>
      <c r="I431" s="190"/>
      <c r="J431" s="190"/>
      <c r="O431" s="190"/>
      <c r="P431" s="190"/>
      <c r="Q431" s="190"/>
    </row>
    <row r="432" spans="2:17" s="102" customFormat="1" x14ac:dyDescent="0.25">
      <c r="B432" s="101"/>
      <c r="F432" s="190"/>
      <c r="H432" s="190"/>
      <c r="I432" s="190"/>
      <c r="J432" s="190"/>
      <c r="O432" s="190"/>
      <c r="P432" s="190"/>
      <c r="Q432" s="190"/>
    </row>
    <row r="433" spans="2:17" s="102" customFormat="1" x14ac:dyDescent="0.25">
      <c r="B433" s="101"/>
      <c r="F433" s="190"/>
      <c r="H433" s="190"/>
      <c r="I433" s="190"/>
      <c r="J433" s="190"/>
      <c r="O433" s="190"/>
      <c r="P433" s="190"/>
      <c r="Q433" s="190"/>
    </row>
    <row r="434" spans="2:17" s="102" customFormat="1" x14ac:dyDescent="0.25">
      <c r="B434" s="101"/>
      <c r="F434" s="190"/>
      <c r="H434" s="190"/>
      <c r="I434" s="190"/>
      <c r="J434" s="190"/>
      <c r="O434" s="190"/>
      <c r="P434" s="190"/>
      <c r="Q434" s="190"/>
    </row>
    <row r="435" spans="2:17" s="102" customFormat="1" x14ac:dyDescent="0.25">
      <c r="B435" s="101"/>
      <c r="F435" s="190"/>
      <c r="H435" s="190"/>
      <c r="I435" s="190"/>
      <c r="J435" s="190"/>
      <c r="O435" s="190"/>
      <c r="P435" s="190"/>
      <c r="Q435" s="190"/>
    </row>
    <row r="436" spans="2:17" s="102" customFormat="1" x14ac:dyDescent="0.25">
      <c r="B436" s="101"/>
      <c r="F436" s="190"/>
      <c r="H436" s="190"/>
      <c r="I436" s="190"/>
      <c r="J436" s="190"/>
      <c r="O436" s="190"/>
      <c r="P436" s="190"/>
      <c r="Q436" s="190"/>
    </row>
    <row r="437" spans="2:17" s="102" customFormat="1" x14ac:dyDescent="0.25">
      <c r="B437" s="101"/>
      <c r="F437" s="190"/>
      <c r="H437" s="190"/>
      <c r="I437" s="190"/>
      <c r="J437" s="190"/>
      <c r="O437" s="190"/>
      <c r="P437" s="190"/>
      <c r="Q437" s="190"/>
    </row>
    <row r="438" spans="2:17" s="102" customFormat="1" x14ac:dyDescent="0.25">
      <c r="B438" s="101"/>
      <c r="F438" s="190"/>
      <c r="H438" s="190"/>
      <c r="I438" s="190"/>
      <c r="J438" s="190"/>
      <c r="O438" s="190"/>
      <c r="P438" s="190"/>
      <c r="Q438" s="190"/>
    </row>
    <row r="439" spans="2:17" s="102" customFormat="1" x14ac:dyDescent="0.25">
      <c r="B439" s="101"/>
      <c r="F439" s="190"/>
      <c r="H439" s="190"/>
      <c r="I439" s="190"/>
      <c r="J439" s="190"/>
      <c r="O439" s="190"/>
      <c r="P439" s="190"/>
      <c r="Q439" s="190"/>
    </row>
    <row r="440" spans="2:17" s="102" customFormat="1" x14ac:dyDescent="0.25">
      <c r="B440" s="101"/>
      <c r="F440" s="190"/>
      <c r="H440" s="190"/>
      <c r="I440" s="190"/>
      <c r="J440" s="190"/>
      <c r="O440" s="190"/>
      <c r="P440" s="190"/>
      <c r="Q440" s="190"/>
    </row>
    <row r="441" spans="2:17" s="102" customFormat="1" x14ac:dyDescent="0.25">
      <c r="B441" s="101"/>
      <c r="F441" s="190"/>
      <c r="H441" s="190"/>
      <c r="I441" s="190"/>
      <c r="J441" s="190"/>
      <c r="O441" s="190"/>
      <c r="P441" s="190"/>
      <c r="Q441" s="190"/>
    </row>
    <row r="442" spans="2:17" s="102" customFormat="1" x14ac:dyDescent="0.25">
      <c r="B442" s="101"/>
      <c r="F442" s="190"/>
      <c r="H442" s="190"/>
      <c r="I442" s="190"/>
      <c r="J442" s="190"/>
      <c r="O442" s="190"/>
      <c r="P442" s="190"/>
      <c r="Q442" s="190"/>
    </row>
    <row r="443" spans="2:17" s="102" customFormat="1" x14ac:dyDescent="0.25">
      <c r="B443" s="101"/>
      <c r="F443" s="190"/>
      <c r="H443" s="190"/>
      <c r="I443" s="190"/>
      <c r="J443" s="190"/>
      <c r="O443" s="190"/>
      <c r="P443" s="190"/>
      <c r="Q443" s="190"/>
    </row>
    <row r="444" spans="2:17" s="102" customFormat="1" x14ac:dyDescent="0.25">
      <c r="B444" s="101"/>
      <c r="F444" s="190"/>
      <c r="H444" s="190"/>
      <c r="I444" s="190"/>
      <c r="J444" s="190"/>
      <c r="O444" s="190"/>
      <c r="P444" s="190"/>
      <c r="Q444" s="190"/>
    </row>
    <row r="445" spans="2:17" s="102" customFormat="1" x14ac:dyDescent="0.25">
      <c r="B445" s="101"/>
      <c r="F445" s="190"/>
      <c r="H445" s="190"/>
      <c r="I445" s="190"/>
      <c r="J445" s="190"/>
      <c r="O445" s="190"/>
      <c r="P445" s="190"/>
      <c r="Q445" s="190"/>
    </row>
    <row r="446" spans="2:17" s="102" customFormat="1" x14ac:dyDescent="0.25">
      <c r="B446" s="101"/>
      <c r="F446" s="190"/>
      <c r="H446" s="190"/>
      <c r="I446" s="190"/>
      <c r="J446" s="190"/>
      <c r="O446" s="190"/>
      <c r="P446" s="190"/>
      <c r="Q446" s="190"/>
    </row>
    <row r="447" spans="2:17" s="102" customFormat="1" x14ac:dyDescent="0.25">
      <c r="B447" s="101"/>
      <c r="F447" s="190"/>
      <c r="H447" s="190"/>
      <c r="I447" s="190"/>
      <c r="J447" s="190"/>
      <c r="O447" s="190"/>
      <c r="P447" s="190"/>
      <c r="Q447" s="190"/>
    </row>
    <row r="448" spans="2:17" s="102" customFormat="1" x14ac:dyDescent="0.25">
      <c r="B448" s="101"/>
      <c r="F448" s="190"/>
      <c r="H448" s="190"/>
      <c r="I448" s="190"/>
      <c r="J448" s="190"/>
      <c r="O448" s="190"/>
      <c r="P448" s="190"/>
      <c r="Q448" s="190"/>
    </row>
    <row r="449" spans="2:17" s="102" customFormat="1" x14ac:dyDescent="0.25">
      <c r="B449" s="101"/>
      <c r="F449" s="190"/>
      <c r="H449" s="190"/>
      <c r="I449" s="190"/>
      <c r="J449" s="190"/>
      <c r="O449" s="190"/>
      <c r="P449" s="190"/>
      <c r="Q449" s="190"/>
    </row>
    <row r="450" spans="2:17" s="102" customFormat="1" x14ac:dyDescent="0.25">
      <c r="B450" s="101"/>
      <c r="F450" s="190"/>
      <c r="H450" s="190"/>
      <c r="I450" s="190"/>
      <c r="J450" s="190"/>
      <c r="O450" s="190"/>
      <c r="P450" s="190"/>
      <c r="Q450" s="190"/>
    </row>
    <row r="451" spans="2:17" s="102" customFormat="1" x14ac:dyDescent="0.25">
      <c r="B451" s="101"/>
      <c r="F451" s="190"/>
      <c r="H451" s="190"/>
      <c r="I451" s="190"/>
      <c r="J451" s="190"/>
      <c r="O451" s="190"/>
      <c r="P451" s="190"/>
      <c r="Q451" s="190"/>
    </row>
    <row r="452" spans="2:17" s="102" customFormat="1" x14ac:dyDescent="0.25">
      <c r="B452" s="101"/>
      <c r="F452" s="190"/>
      <c r="H452" s="190"/>
      <c r="I452" s="190"/>
      <c r="J452" s="190"/>
      <c r="O452" s="190"/>
      <c r="P452" s="190"/>
      <c r="Q452" s="190"/>
    </row>
    <row r="453" spans="2:17" s="102" customFormat="1" x14ac:dyDescent="0.25">
      <c r="B453" s="101"/>
      <c r="F453" s="190"/>
      <c r="H453" s="190"/>
      <c r="I453" s="190"/>
      <c r="J453" s="190"/>
      <c r="O453" s="190"/>
      <c r="P453" s="190"/>
      <c r="Q453" s="190"/>
    </row>
    <row r="454" spans="2:17" s="102" customFormat="1" x14ac:dyDescent="0.25">
      <c r="B454" s="101"/>
      <c r="F454" s="190"/>
      <c r="H454" s="190"/>
      <c r="I454" s="190"/>
      <c r="J454" s="190"/>
      <c r="O454" s="190"/>
      <c r="P454" s="190"/>
      <c r="Q454" s="190"/>
    </row>
    <row r="455" spans="2:17" s="102" customFormat="1" x14ac:dyDescent="0.25">
      <c r="B455" s="101"/>
      <c r="F455" s="190"/>
      <c r="H455" s="190"/>
      <c r="I455" s="190"/>
      <c r="J455" s="190"/>
      <c r="O455" s="190"/>
      <c r="P455" s="190"/>
      <c r="Q455" s="190"/>
    </row>
    <row r="456" spans="2:17" s="102" customFormat="1" x14ac:dyDescent="0.25">
      <c r="B456" s="101"/>
      <c r="F456" s="190"/>
      <c r="H456" s="190"/>
      <c r="I456" s="190"/>
      <c r="J456" s="190"/>
      <c r="O456" s="190"/>
      <c r="P456" s="190"/>
      <c r="Q456" s="190"/>
    </row>
    <row r="457" spans="2:17" s="102" customFormat="1" x14ac:dyDescent="0.25">
      <c r="B457" s="101"/>
      <c r="F457" s="190"/>
      <c r="H457" s="190"/>
      <c r="I457" s="190"/>
      <c r="J457" s="190"/>
      <c r="O457" s="190"/>
      <c r="P457" s="190"/>
      <c r="Q457" s="190"/>
    </row>
    <row r="458" spans="2:17" s="102" customFormat="1" x14ac:dyDescent="0.25">
      <c r="B458" s="101"/>
      <c r="F458" s="190"/>
      <c r="H458" s="190"/>
      <c r="I458" s="190"/>
      <c r="J458" s="190"/>
      <c r="O458" s="190"/>
      <c r="P458" s="190"/>
      <c r="Q458" s="190"/>
    </row>
    <row r="459" spans="2:17" s="102" customFormat="1" x14ac:dyDescent="0.25">
      <c r="B459" s="101"/>
      <c r="F459" s="190"/>
      <c r="H459" s="190"/>
      <c r="I459" s="190"/>
      <c r="J459" s="190"/>
      <c r="O459" s="190"/>
      <c r="P459" s="190"/>
      <c r="Q459" s="190"/>
    </row>
    <row r="460" spans="2:17" s="102" customFormat="1" x14ac:dyDescent="0.25">
      <c r="B460" s="101"/>
      <c r="F460" s="190"/>
      <c r="H460" s="190"/>
      <c r="I460" s="190"/>
      <c r="J460" s="190"/>
      <c r="O460" s="190"/>
      <c r="P460" s="190"/>
      <c r="Q460" s="190"/>
    </row>
    <row r="461" spans="2:17" s="102" customFormat="1" x14ac:dyDescent="0.25">
      <c r="B461" s="101"/>
      <c r="F461" s="190"/>
      <c r="H461" s="190"/>
      <c r="I461" s="190"/>
      <c r="J461" s="190"/>
      <c r="O461" s="190"/>
      <c r="P461" s="190"/>
      <c r="Q461" s="190"/>
    </row>
    <row r="462" spans="2:17" s="102" customFormat="1" x14ac:dyDescent="0.25">
      <c r="B462" s="101"/>
      <c r="F462" s="190"/>
      <c r="H462" s="190"/>
      <c r="I462" s="190"/>
      <c r="J462" s="190"/>
      <c r="O462" s="190"/>
      <c r="P462" s="190"/>
      <c r="Q462" s="190"/>
    </row>
    <row r="463" spans="2:17" s="102" customFormat="1" x14ac:dyDescent="0.25">
      <c r="B463" s="101"/>
      <c r="F463" s="190"/>
      <c r="H463" s="190"/>
      <c r="I463" s="190"/>
      <c r="J463" s="190"/>
      <c r="O463" s="190"/>
      <c r="P463" s="190"/>
      <c r="Q463" s="190"/>
    </row>
    <row r="464" spans="2:17" s="102" customFormat="1" x14ac:dyDescent="0.25">
      <c r="B464" s="101"/>
      <c r="F464" s="190"/>
      <c r="H464" s="190"/>
      <c r="I464" s="190"/>
      <c r="J464" s="190"/>
      <c r="O464" s="190"/>
      <c r="P464" s="190"/>
      <c r="Q464" s="190"/>
    </row>
    <row r="465" spans="2:17" s="102" customFormat="1" x14ac:dyDescent="0.25">
      <c r="B465" s="101"/>
      <c r="F465" s="190"/>
      <c r="H465" s="190"/>
      <c r="I465" s="190"/>
      <c r="J465" s="190"/>
      <c r="O465" s="190"/>
      <c r="P465" s="190"/>
      <c r="Q465" s="190"/>
    </row>
    <row r="466" spans="2:17" s="102" customFormat="1" x14ac:dyDescent="0.25">
      <c r="B466" s="101"/>
      <c r="F466" s="190"/>
      <c r="H466" s="190"/>
      <c r="I466" s="190"/>
      <c r="J466" s="190"/>
      <c r="O466" s="190"/>
      <c r="P466" s="190"/>
      <c r="Q466" s="190"/>
    </row>
    <row r="467" spans="2:17" s="102" customFormat="1" x14ac:dyDescent="0.25">
      <c r="B467" s="101"/>
      <c r="F467" s="190"/>
      <c r="H467" s="190"/>
      <c r="I467" s="190"/>
      <c r="J467" s="190"/>
      <c r="O467" s="190"/>
      <c r="P467" s="190"/>
      <c r="Q467" s="190"/>
    </row>
    <row r="468" spans="2:17" s="102" customFormat="1" x14ac:dyDescent="0.25">
      <c r="B468" s="101"/>
      <c r="F468" s="190"/>
      <c r="H468" s="190"/>
      <c r="I468" s="190"/>
      <c r="J468" s="190"/>
      <c r="O468" s="190"/>
      <c r="P468" s="190"/>
      <c r="Q468" s="190"/>
    </row>
    <row r="469" spans="2:17" s="102" customFormat="1" x14ac:dyDescent="0.25">
      <c r="B469" s="101"/>
      <c r="F469" s="190"/>
      <c r="H469" s="190"/>
      <c r="I469" s="190"/>
      <c r="J469" s="190"/>
      <c r="O469" s="190"/>
      <c r="P469" s="190"/>
      <c r="Q469" s="190"/>
    </row>
    <row r="470" spans="2:17" s="102" customFormat="1" x14ac:dyDescent="0.25">
      <c r="B470" s="101"/>
      <c r="F470" s="190"/>
      <c r="H470" s="190"/>
      <c r="I470" s="190"/>
      <c r="J470" s="190"/>
      <c r="O470" s="190"/>
      <c r="P470" s="190"/>
      <c r="Q470" s="190"/>
    </row>
    <row r="471" spans="2:17" s="102" customFormat="1" x14ac:dyDescent="0.25">
      <c r="B471" s="101"/>
      <c r="F471" s="190"/>
      <c r="H471" s="190"/>
      <c r="I471" s="190"/>
      <c r="J471" s="190"/>
      <c r="O471" s="190"/>
      <c r="P471" s="190"/>
      <c r="Q471" s="190"/>
    </row>
    <row r="472" spans="2:17" s="102" customFormat="1" x14ac:dyDescent="0.25">
      <c r="B472" s="101"/>
      <c r="F472" s="190"/>
      <c r="H472" s="190"/>
      <c r="I472" s="190"/>
      <c r="J472" s="190"/>
      <c r="O472" s="190"/>
      <c r="P472" s="190"/>
      <c r="Q472" s="190"/>
    </row>
    <row r="473" spans="2:17" s="102" customFormat="1" x14ac:dyDescent="0.25">
      <c r="B473" s="101"/>
      <c r="F473" s="190"/>
      <c r="H473" s="190"/>
      <c r="I473" s="190"/>
      <c r="J473" s="190"/>
      <c r="O473" s="190"/>
      <c r="P473" s="190"/>
      <c r="Q473" s="190"/>
    </row>
    <row r="474" spans="2:17" s="102" customFormat="1" x14ac:dyDescent="0.25">
      <c r="B474" s="101"/>
      <c r="F474" s="190"/>
      <c r="H474" s="190"/>
      <c r="I474" s="190"/>
      <c r="J474" s="190"/>
      <c r="O474" s="190"/>
      <c r="P474" s="190"/>
      <c r="Q474" s="190"/>
    </row>
    <row r="475" spans="2:17" s="102" customFormat="1" x14ac:dyDescent="0.25">
      <c r="B475" s="101"/>
      <c r="F475" s="190"/>
      <c r="H475" s="190"/>
      <c r="I475" s="190"/>
      <c r="J475" s="190"/>
      <c r="O475" s="190"/>
      <c r="P475" s="190"/>
      <c r="Q475" s="190"/>
    </row>
    <row r="476" spans="2:17" s="102" customFormat="1" x14ac:dyDescent="0.25">
      <c r="B476" s="101"/>
      <c r="F476" s="190"/>
      <c r="H476" s="190"/>
      <c r="I476" s="190"/>
      <c r="J476" s="190"/>
      <c r="O476" s="190"/>
      <c r="P476" s="190"/>
      <c r="Q476" s="190"/>
    </row>
    <row r="477" spans="2:17" s="102" customFormat="1" x14ac:dyDescent="0.25">
      <c r="B477" s="101"/>
      <c r="F477" s="190"/>
      <c r="H477" s="190"/>
      <c r="I477" s="190"/>
      <c r="J477" s="190"/>
      <c r="O477" s="190"/>
      <c r="P477" s="190"/>
      <c r="Q477" s="190"/>
    </row>
    <row r="478" spans="2:17" s="102" customFormat="1" x14ac:dyDescent="0.25">
      <c r="B478" s="101"/>
      <c r="F478" s="190"/>
      <c r="H478" s="190"/>
      <c r="I478" s="190"/>
      <c r="J478" s="190"/>
      <c r="O478" s="190"/>
      <c r="P478" s="190"/>
      <c r="Q478" s="190"/>
    </row>
    <row r="479" spans="2:17" s="102" customFormat="1" x14ac:dyDescent="0.25">
      <c r="B479" s="101"/>
      <c r="F479" s="190"/>
      <c r="H479" s="190"/>
      <c r="I479" s="190"/>
      <c r="J479" s="190"/>
      <c r="O479" s="190"/>
      <c r="P479" s="190"/>
      <c r="Q479" s="190"/>
    </row>
    <row r="480" spans="2:17" s="102" customFormat="1" x14ac:dyDescent="0.25">
      <c r="B480" s="101"/>
      <c r="F480" s="190"/>
      <c r="H480" s="190"/>
      <c r="I480" s="190"/>
      <c r="J480" s="190"/>
      <c r="O480" s="190"/>
      <c r="P480" s="190"/>
      <c r="Q480" s="190"/>
    </row>
    <row r="481" spans="2:17" s="102" customFormat="1" x14ac:dyDescent="0.25">
      <c r="B481" s="101"/>
      <c r="F481" s="190"/>
      <c r="H481" s="190"/>
      <c r="I481" s="190"/>
      <c r="J481" s="190"/>
      <c r="O481" s="190"/>
      <c r="P481" s="190"/>
      <c r="Q481" s="190"/>
    </row>
    <row r="482" spans="2:17" s="102" customFormat="1" x14ac:dyDescent="0.25">
      <c r="B482" s="101"/>
      <c r="F482" s="190"/>
      <c r="H482" s="190"/>
      <c r="I482" s="190"/>
      <c r="J482" s="190"/>
      <c r="O482" s="190"/>
      <c r="P482" s="190"/>
      <c r="Q482" s="190"/>
    </row>
    <row r="483" spans="2:17" s="102" customFormat="1" x14ac:dyDescent="0.25">
      <c r="B483" s="101"/>
      <c r="F483" s="190"/>
      <c r="H483" s="190"/>
      <c r="I483" s="190"/>
      <c r="J483" s="190"/>
      <c r="O483" s="190"/>
      <c r="P483" s="190"/>
      <c r="Q483" s="190"/>
    </row>
    <row r="484" spans="2:17" s="102" customFormat="1" x14ac:dyDescent="0.25">
      <c r="B484" s="101"/>
      <c r="F484" s="190"/>
      <c r="H484" s="190"/>
      <c r="I484" s="190"/>
      <c r="J484" s="190"/>
      <c r="O484" s="190"/>
      <c r="P484" s="190"/>
      <c r="Q484" s="190"/>
    </row>
    <row r="485" spans="2:17" s="102" customFormat="1" x14ac:dyDescent="0.25">
      <c r="B485" s="101"/>
      <c r="F485" s="190"/>
      <c r="H485" s="190"/>
      <c r="I485" s="190"/>
      <c r="J485" s="190"/>
      <c r="O485" s="190"/>
      <c r="P485" s="190"/>
      <c r="Q485" s="190"/>
    </row>
    <row r="486" spans="2:17" s="102" customFormat="1" x14ac:dyDescent="0.25">
      <c r="B486" s="101"/>
      <c r="F486" s="190"/>
      <c r="H486" s="190"/>
      <c r="I486" s="190"/>
      <c r="J486" s="190"/>
      <c r="O486" s="190"/>
      <c r="P486" s="190"/>
      <c r="Q486" s="190"/>
    </row>
    <row r="487" spans="2:17" s="102" customFormat="1" x14ac:dyDescent="0.25">
      <c r="B487" s="101"/>
      <c r="F487" s="190"/>
      <c r="H487" s="190"/>
      <c r="I487" s="190"/>
      <c r="J487" s="190"/>
      <c r="O487" s="190"/>
      <c r="P487" s="190"/>
      <c r="Q487" s="190"/>
    </row>
    <row r="488" spans="2:17" s="102" customFormat="1" x14ac:dyDescent="0.25">
      <c r="B488" s="101"/>
      <c r="F488" s="190"/>
      <c r="H488" s="190"/>
      <c r="I488" s="190"/>
      <c r="J488" s="190"/>
      <c r="O488" s="190"/>
      <c r="P488" s="190"/>
      <c r="Q488" s="190"/>
    </row>
    <row r="489" spans="2:17" s="102" customFormat="1" x14ac:dyDescent="0.25">
      <c r="B489" s="101"/>
      <c r="F489" s="190"/>
      <c r="H489" s="190"/>
      <c r="I489" s="190"/>
      <c r="J489" s="190"/>
      <c r="O489" s="190"/>
      <c r="P489" s="190"/>
      <c r="Q489" s="190"/>
    </row>
    <row r="490" spans="2:17" s="102" customFormat="1" x14ac:dyDescent="0.25">
      <c r="B490" s="101"/>
      <c r="F490" s="190"/>
      <c r="H490" s="190"/>
      <c r="I490" s="190"/>
      <c r="J490" s="190"/>
      <c r="O490" s="190"/>
      <c r="P490" s="190"/>
      <c r="Q490" s="190"/>
    </row>
    <row r="491" spans="2:17" s="102" customFormat="1" x14ac:dyDescent="0.25">
      <c r="B491" s="101"/>
      <c r="F491" s="190"/>
      <c r="H491" s="190"/>
      <c r="I491" s="190"/>
      <c r="J491" s="190"/>
      <c r="O491" s="190"/>
      <c r="P491" s="190"/>
      <c r="Q491" s="190"/>
    </row>
    <row r="492" spans="2:17" s="102" customFormat="1" x14ac:dyDescent="0.25">
      <c r="B492" s="101"/>
      <c r="F492" s="190"/>
      <c r="H492" s="190"/>
      <c r="I492" s="190"/>
      <c r="J492" s="190"/>
      <c r="O492" s="190"/>
      <c r="P492" s="190"/>
      <c r="Q492" s="190"/>
    </row>
    <row r="493" spans="2:17" s="102" customFormat="1" x14ac:dyDescent="0.25">
      <c r="B493" s="101"/>
      <c r="F493" s="190"/>
      <c r="H493" s="190"/>
      <c r="I493" s="190"/>
      <c r="J493" s="190"/>
      <c r="O493" s="190"/>
      <c r="P493" s="190"/>
      <c r="Q493" s="190"/>
    </row>
    <row r="494" spans="2:17" s="102" customFormat="1" x14ac:dyDescent="0.25">
      <c r="B494" s="101"/>
      <c r="F494" s="190"/>
      <c r="H494" s="190"/>
      <c r="I494" s="190"/>
      <c r="J494" s="190"/>
      <c r="O494" s="190"/>
      <c r="P494" s="190"/>
      <c r="Q494" s="190"/>
    </row>
    <row r="495" spans="2:17" s="102" customFormat="1" x14ac:dyDescent="0.25">
      <c r="B495" s="101"/>
      <c r="F495" s="190"/>
      <c r="H495" s="190"/>
      <c r="I495" s="190"/>
      <c r="J495" s="190"/>
      <c r="O495" s="190"/>
      <c r="P495" s="190"/>
      <c r="Q495" s="190"/>
    </row>
    <row r="496" spans="2:17" s="102" customFormat="1" x14ac:dyDescent="0.25">
      <c r="B496" s="101"/>
      <c r="F496" s="190"/>
      <c r="H496" s="190"/>
      <c r="I496" s="190"/>
      <c r="J496" s="190"/>
      <c r="O496" s="190"/>
      <c r="P496" s="190"/>
      <c r="Q496" s="190"/>
    </row>
    <row r="497" spans="2:17" s="102" customFormat="1" x14ac:dyDescent="0.25">
      <c r="B497" s="101"/>
      <c r="F497" s="190"/>
      <c r="H497" s="190"/>
      <c r="I497" s="190"/>
      <c r="J497" s="190"/>
      <c r="O497" s="190"/>
      <c r="P497" s="190"/>
      <c r="Q497" s="190"/>
    </row>
    <row r="498" spans="2:17" s="102" customFormat="1" x14ac:dyDescent="0.25">
      <c r="B498" s="101"/>
      <c r="F498" s="190"/>
      <c r="H498" s="190"/>
      <c r="I498" s="190"/>
      <c r="J498" s="190"/>
      <c r="O498" s="190"/>
      <c r="P498" s="190"/>
      <c r="Q498" s="190"/>
    </row>
    <row r="499" spans="2:17" s="102" customFormat="1" x14ac:dyDescent="0.25">
      <c r="B499" s="101"/>
      <c r="F499" s="190"/>
      <c r="H499" s="190"/>
      <c r="I499" s="190"/>
      <c r="J499" s="190"/>
      <c r="O499" s="190"/>
      <c r="P499" s="190"/>
      <c r="Q499" s="190"/>
    </row>
    <row r="500" spans="2:17" s="102" customFormat="1" x14ac:dyDescent="0.25">
      <c r="B500" s="101"/>
      <c r="F500" s="190"/>
      <c r="H500" s="190"/>
      <c r="I500" s="190"/>
      <c r="J500" s="190"/>
      <c r="O500" s="190"/>
      <c r="P500" s="190"/>
      <c r="Q500" s="190"/>
    </row>
    <row r="501" spans="2:17" s="102" customFormat="1" x14ac:dyDescent="0.25">
      <c r="B501" s="101"/>
      <c r="F501" s="190"/>
      <c r="H501" s="190"/>
      <c r="I501" s="190"/>
      <c r="J501" s="190"/>
      <c r="O501" s="190"/>
      <c r="P501" s="190"/>
      <c r="Q501" s="190"/>
    </row>
    <row r="502" spans="2:17" s="102" customFormat="1" x14ac:dyDescent="0.25">
      <c r="B502" s="101"/>
      <c r="F502" s="190"/>
      <c r="H502" s="190"/>
      <c r="I502" s="190"/>
      <c r="J502" s="190"/>
      <c r="O502" s="190"/>
      <c r="P502" s="190"/>
      <c r="Q502" s="190"/>
    </row>
    <row r="503" spans="2:17" s="102" customFormat="1" x14ac:dyDescent="0.25">
      <c r="B503" s="101"/>
      <c r="F503" s="190"/>
      <c r="H503" s="190"/>
      <c r="I503" s="190"/>
      <c r="J503" s="190"/>
      <c r="O503" s="190"/>
      <c r="P503" s="190"/>
      <c r="Q503" s="190"/>
    </row>
    <row r="504" spans="2:17" s="102" customFormat="1" x14ac:dyDescent="0.25">
      <c r="B504" s="101"/>
      <c r="F504" s="190"/>
      <c r="H504" s="190"/>
      <c r="I504" s="190"/>
      <c r="J504" s="190"/>
      <c r="O504" s="190"/>
      <c r="P504" s="190"/>
      <c r="Q504" s="190"/>
    </row>
    <row r="505" spans="2:17" s="102" customFormat="1" x14ac:dyDescent="0.25">
      <c r="B505" s="101"/>
      <c r="F505" s="190"/>
      <c r="H505" s="190"/>
      <c r="I505" s="190"/>
      <c r="J505" s="190"/>
      <c r="O505" s="190"/>
      <c r="P505" s="190"/>
      <c r="Q505" s="190"/>
    </row>
    <row r="506" spans="2:17" s="102" customFormat="1" x14ac:dyDescent="0.25">
      <c r="B506" s="101"/>
      <c r="F506" s="190"/>
      <c r="H506" s="190"/>
      <c r="I506" s="190"/>
      <c r="J506" s="190"/>
      <c r="O506" s="190"/>
      <c r="P506" s="190"/>
      <c r="Q506" s="190"/>
    </row>
    <row r="507" spans="2:17" s="102" customFormat="1" x14ac:dyDescent="0.25">
      <c r="B507" s="101"/>
      <c r="F507" s="190"/>
      <c r="H507" s="190"/>
      <c r="I507" s="190"/>
      <c r="J507" s="190"/>
      <c r="O507" s="190"/>
      <c r="P507" s="190"/>
      <c r="Q507" s="190"/>
    </row>
    <row r="508" spans="2:17" s="102" customFormat="1" x14ac:dyDescent="0.25">
      <c r="B508" s="101"/>
      <c r="F508" s="190"/>
      <c r="H508" s="190"/>
      <c r="I508" s="190"/>
      <c r="J508" s="190"/>
      <c r="O508" s="190"/>
      <c r="P508" s="190"/>
      <c r="Q508" s="190"/>
    </row>
    <row r="509" spans="2:17" s="102" customFormat="1" x14ac:dyDescent="0.25">
      <c r="B509" s="101"/>
      <c r="F509" s="190"/>
      <c r="H509" s="190"/>
      <c r="I509" s="190"/>
      <c r="J509" s="190"/>
      <c r="O509" s="190"/>
      <c r="P509" s="190"/>
      <c r="Q509" s="190"/>
    </row>
    <row r="510" spans="2:17" s="102" customFormat="1" x14ac:dyDescent="0.25">
      <c r="B510" s="101"/>
      <c r="F510" s="190"/>
      <c r="H510" s="190"/>
      <c r="I510" s="190"/>
      <c r="J510" s="190"/>
      <c r="O510" s="190"/>
      <c r="P510" s="190"/>
      <c r="Q510" s="190"/>
    </row>
    <row r="511" spans="2:17" s="102" customFormat="1" x14ac:dyDescent="0.25">
      <c r="B511" s="101"/>
      <c r="F511" s="190"/>
      <c r="H511" s="190"/>
      <c r="I511" s="190"/>
      <c r="J511" s="190"/>
      <c r="O511" s="190"/>
      <c r="P511" s="190"/>
      <c r="Q511" s="190"/>
    </row>
    <row r="512" spans="2:17" s="102" customFormat="1" x14ac:dyDescent="0.25">
      <c r="B512" s="101"/>
      <c r="F512" s="190"/>
      <c r="H512" s="190"/>
      <c r="I512" s="190"/>
      <c r="J512" s="190"/>
      <c r="O512" s="190"/>
      <c r="P512" s="190"/>
      <c r="Q512" s="190"/>
    </row>
    <row r="513" spans="2:17" s="102" customFormat="1" x14ac:dyDescent="0.25">
      <c r="B513" s="101"/>
      <c r="F513" s="190"/>
      <c r="H513" s="190"/>
      <c r="I513" s="190"/>
      <c r="J513" s="190"/>
      <c r="O513" s="190"/>
      <c r="P513" s="190"/>
      <c r="Q513" s="190"/>
    </row>
    <row r="514" spans="2:17" s="102" customFormat="1" x14ac:dyDescent="0.25">
      <c r="B514" s="101"/>
      <c r="F514" s="190"/>
      <c r="H514" s="190"/>
      <c r="I514" s="190"/>
      <c r="J514" s="190"/>
      <c r="O514" s="190"/>
      <c r="P514" s="190"/>
      <c r="Q514" s="190"/>
    </row>
    <row r="515" spans="2:17" s="102" customFormat="1" x14ac:dyDescent="0.25">
      <c r="B515" s="101"/>
      <c r="F515" s="190"/>
      <c r="H515" s="190"/>
      <c r="I515" s="190"/>
      <c r="J515" s="190"/>
      <c r="O515" s="190"/>
      <c r="P515" s="190"/>
      <c r="Q515" s="190"/>
    </row>
    <row r="516" spans="2:17" s="102" customFormat="1" x14ac:dyDescent="0.25">
      <c r="B516" s="101"/>
      <c r="F516" s="190"/>
      <c r="H516" s="190"/>
      <c r="I516" s="190"/>
      <c r="J516" s="190"/>
      <c r="O516" s="190"/>
      <c r="P516" s="190"/>
      <c r="Q516" s="190"/>
    </row>
    <row r="517" spans="2:17" s="102" customFormat="1" x14ac:dyDescent="0.25">
      <c r="B517" s="101"/>
      <c r="F517" s="190"/>
      <c r="H517" s="190"/>
      <c r="I517" s="190"/>
      <c r="J517" s="190"/>
      <c r="O517" s="190"/>
      <c r="P517" s="190"/>
      <c r="Q517" s="190"/>
    </row>
    <row r="518" spans="2:17" s="102" customFormat="1" x14ac:dyDescent="0.25">
      <c r="B518" s="101"/>
      <c r="F518" s="190"/>
      <c r="H518" s="190"/>
      <c r="I518" s="190"/>
      <c r="J518" s="190"/>
      <c r="O518" s="190"/>
      <c r="P518" s="190"/>
      <c r="Q518" s="190"/>
    </row>
    <row r="519" spans="2:17" s="102" customFormat="1" x14ac:dyDescent="0.25">
      <c r="B519" s="101"/>
      <c r="F519" s="190"/>
      <c r="H519" s="190"/>
      <c r="I519" s="190"/>
      <c r="J519" s="190"/>
      <c r="O519" s="190"/>
      <c r="P519" s="190"/>
      <c r="Q519" s="190"/>
    </row>
    <row r="520" spans="2:17" s="102" customFormat="1" x14ac:dyDescent="0.25">
      <c r="B520" s="101"/>
      <c r="F520" s="190"/>
      <c r="H520" s="190"/>
      <c r="I520" s="190"/>
      <c r="J520" s="190"/>
      <c r="O520" s="190"/>
      <c r="P520" s="190"/>
      <c r="Q520" s="190"/>
    </row>
    <row r="521" spans="2:17" s="102" customFormat="1" x14ac:dyDescent="0.25">
      <c r="B521" s="101"/>
      <c r="F521" s="190"/>
      <c r="H521" s="190"/>
      <c r="I521" s="190"/>
      <c r="J521" s="190"/>
      <c r="O521" s="190"/>
      <c r="P521" s="190"/>
      <c r="Q521" s="190"/>
    </row>
    <row r="522" spans="2:17" s="102" customFormat="1" x14ac:dyDescent="0.25">
      <c r="B522" s="101"/>
      <c r="F522" s="190"/>
      <c r="H522" s="190"/>
      <c r="I522" s="190"/>
      <c r="J522" s="190"/>
      <c r="O522" s="190"/>
      <c r="P522" s="190"/>
      <c r="Q522" s="190"/>
    </row>
    <row r="523" spans="2:17" s="102" customFormat="1" x14ac:dyDescent="0.25">
      <c r="B523" s="101"/>
      <c r="F523" s="190"/>
      <c r="H523" s="190"/>
      <c r="I523" s="190"/>
      <c r="J523" s="190"/>
      <c r="O523" s="190"/>
      <c r="P523" s="190"/>
      <c r="Q523" s="190"/>
    </row>
    <row r="524" spans="2:17" s="102" customFormat="1" x14ac:dyDescent="0.25">
      <c r="B524" s="101"/>
      <c r="F524" s="190"/>
      <c r="H524" s="190"/>
      <c r="I524" s="190"/>
      <c r="J524" s="190"/>
      <c r="O524" s="190"/>
      <c r="P524" s="190"/>
      <c r="Q524" s="190"/>
    </row>
    <row r="525" spans="2:17" s="102" customFormat="1" x14ac:dyDescent="0.25">
      <c r="B525" s="101"/>
      <c r="F525" s="190"/>
      <c r="H525" s="190"/>
      <c r="I525" s="190"/>
      <c r="J525" s="190"/>
      <c r="O525" s="190"/>
      <c r="P525" s="190"/>
      <c r="Q525" s="190"/>
    </row>
    <row r="526" spans="2:17" s="102" customFormat="1" x14ac:dyDescent="0.25">
      <c r="B526" s="101"/>
      <c r="F526" s="190"/>
      <c r="H526" s="190"/>
      <c r="I526" s="190"/>
      <c r="J526" s="190"/>
      <c r="O526" s="190"/>
      <c r="P526" s="190"/>
      <c r="Q526" s="190"/>
    </row>
    <row r="527" spans="2:17" s="102" customFormat="1" x14ac:dyDescent="0.25">
      <c r="B527" s="101"/>
      <c r="F527" s="190"/>
      <c r="H527" s="190"/>
      <c r="I527" s="190"/>
      <c r="J527" s="190"/>
      <c r="O527" s="190"/>
      <c r="P527" s="190"/>
      <c r="Q527" s="190"/>
    </row>
    <row r="528" spans="2:17" s="102" customFormat="1" x14ac:dyDescent="0.25">
      <c r="B528" s="101"/>
      <c r="F528" s="190"/>
      <c r="H528" s="190"/>
      <c r="I528" s="190"/>
      <c r="J528" s="190"/>
      <c r="O528" s="190"/>
      <c r="P528" s="190"/>
      <c r="Q528" s="190"/>
    </row>
    <row r="529" spans="2:17" s="102" customFormat="1" x14ac:dyDescent="0.25">
      <c r="B529" s="101"/>
      <c r="F529" s="190"/>
      <c r="H529" s="190"/>
      <c r="I529" s="190"/>
      <c r="J529" s="190"/>
      <c r="O529" s="190"/>
      <c r="P529" s="190"/>
      <c r="Q529" s="190"/>
    </row>
    <row r="530" spans="2:17" s="102" customFormat="1" x14ac:dyDescent="0.25">
      <c r="B530" s="101"/>
      <c r="F530" s="190"/>
      <c r="H530" s="190"/>
      <c r="I530" s="190"/>
      <c r="J530" s="190"/>
      <c r="O530" s="190"/>
      <c r="P530" s="190"/>
      <c r="Q530" s="190"/>
    </row>
    <row r="531" spans="2:17" s="102" customFormat="1" x14ac:dyDescent="0.25">
      <c r="B531" s="101"/>
      <c r="F531" s="190"/>
      <c r="H531" s="190"/>
      <c r="I531" s="190"/>
      <c r="J531" s="190"/>
      <c r="O531" s="190"/>
      <c r="P531" s="190"/>
      <c r="Q531" s="190"/>
    </row>
    <row r="532" spans="2:17" s="102" customFormat="1" x14ac:dyDescent="0.25">
      <c r="B532" s="101"/>
      <c r="F532" s="190"/>
      <c r="H532" s="190"/>
      <c r="I532" s="190"/>
      <c r="J532" s="190"/>
      <c r="O532" s="190"/>
      <c r="P532" s="190"/>
      <c r="Q532" s="190"/>
    </row>
    <row r="533" spans="2:17" s="102" customFormat="1" x14ac:dyDescent="0.25">
      <c r="B533" s="101"/>
      <c r="F533" s="190"/>
      <c r="H533" s="190"/>
      <c r="I533" s="190"/>
      <c r="J533" s="190"/>
      <c r="O533" s="190"/>
      <c r="P533" s="190"/>
      <c r="Q533" s="190"/>
    </row>
    <row r="534" spans="2:17" s="102" customFormat="1" x14ac:dyDescent="0.25">
      <c r="B534" s="101"/>
      <c r="F534" s="190"/>
      <c r="H534" s="190"/>
      <c r="I534" s="190"/>
      <c r="J534" s="190"/>
      <c r="O534" s="190"/>
      <c r="P534" s="190"/>
      <c r="Q534" s="190"/>
    </row>
    <row r="535" spans="2:17" s="102" customFormat="1" x14ac:dyDescent="0.25">
      <c r="B535" s="101"/>
      <c r="F535" s="190"/>
      <c r="H535" s="190"/>
      <c r="I535" s="190"/>
      <c r="J535" s="190"/>
      <c r="O535" s="190"/>
      <c r="P535" s="190"/>
      <c r="Q535" s="190"/>
    </row>
    <row r="536" spans="2:17" s="102" customFormat="1" x14ac:dyDescent="0.25">
      <c r="B536" s="101"/>
      <c r="F536" s="190"/>
      <c r="H536" s="190"/>
      <c r="I536" s="190"/>
      <c r="J536" s="190"/>
      <c r="O536" s="190"/>
      <c r="P536" s="190"/>
      <c r="Q536" s="190"/>
    </row>
    <row r="537" spans="2:17" s="102" customFormat="1" x14ac:dyDescent="0.25">
      <c r="B537" s="101"/>
      <c r="F537" s="190"/>
      <c r="H537" s="190"/>
      <c r="I537" s="190"/>
      <c r="J537" s="190"/>
      <c r="O537" s="190"/>
      <c r="P537" s="190"/>
      <c r="Q537" s="190"/>
    </row>
    <row r="538" spans="2:17" s="102" customFormat="1" x14ac:dyDescent="0.25">
      <c r="B538" s="101"/>
      <c r="F538" s="190"/>
      <c r="H538" s="190"/>
      <c r="I538" s="190"/>
      <c r="J538" s="190"/>
      <c r="O538" s="190"/>
      <c r="P538" s="190"/>
      <c r="Q538" s="190"/>
    </row>
    <row r="539" spans="2:17" s="102" customFormat="1" x14ac:dyDescent="0.25">
      <c r="B539" s="101"/>
      <c r="F539" s="190"/>
      <c r="H539" s="190"/>
      <c r="I539" s="190"/>
      <c r="J539" s="190"/>
      <c r="O539" s="190"/>
      <c r="P539" s="190"/>
      <c r="Q539" s="190"/>
    </row>
    <row r="540" spans="2:17" s="102" customFormat="1" x14ac:dyDescent="0.25">
      <c r="B540" s="101"/>
      <c r="F540" s="190"/>
      <c r="H540" s="190"/>
      <c r="I540" s="190"/>
      <c r="J540" s="190"/>
      <c r="O540" s="190"/>
      <c r="P540" s="190"/>
      <c r="Q540" s="190"/>
    </row>
    <row r="541" spans="2:17" s="102" customFormat="1" x14ac:dyDescent="0.25">
      <c r="B541" s="101"/>
      <c r="F541" s="190"/>
      <c r="H541" s="190"/>
      <c r="I541" s="190"/>
      <c r="J541" s="190"/>
      <c r="O541" s="190"/>
      <c r="P541" s="190"/>
      <c r="Q541" s="190"/>
    </row>
    <row r="542" spans="2:17" s="102" customFormat="1" x14ac:dyDescent="0.25">
      <c r="B542" s="101"/>
      <c r="F542" s="190"/>
      <c r="H542" s="190"/>
      <c r="I542" s="190"/>
      <c r="J542" s="190"/>
      <c r="O542" s="190"/>
      <c r="P542" s="190"/>
      <c r="Q542" s="190"/>
    </row>
    <row r="543" spans="2:17" s="102" customFormat="1" x14ac:dyDescent="0.25">
      <c r="B543" s="101"/>
      <c r="F543" s="190"/>
      <c r="H543" s="190"/>
      <c r="I543" s="190"/>
      <c r="J543" s="190"/>
      <c r="O543" s="190"/>
      <c r="P543" s="190"/>
      <c r="Q543" s="190"/>
    </row>
    <row r="544" spans="2:17" s="102" customFormat="1" x14ac:dyDescent="0.25">
      <c r="B544" s="101"/>
      <c r="F544" s="190"/>
      <c r="H544" s="190"/>
      <c r="I544" s="190"/>
      <c r="J544" s="190"/>
      <c r="O544" s="190"/>
      <c r="P544" s="190"/>
      <c r="Q544" s="190"/>
    </row>
    <row r="545" spans="2:17" s="102" customFormat="1" x14ac:dyDescent="0.25">
      <c r="B545" s="101"/>
      <c r="F545" s="190"/>
      <c r="H545" s="190"/>
      <c r="I545" s="190"/>
      <c r="J545" s="190"/>
      <c r="O545" s="190"/>
      <c r="P545" s="190"/>
      <c r="Q545" s="190"/>
    </row>
    <row r="546" spans="2:17" s="102" customFormat="1" x14ac:dyDescent="0.25">
      <c r="B546" s="101"/>
      <c r="F546" s="190"/>
      <c r="H546" s="190"/>
      <c r="I546" s="190"/>
      <c r="J546" s="190"/>
      <c r="O546" s="190"/>
      <c r="P546" s="190"/>
      <c r="Q546" s="190"/>
    </row>
    <row r="547" spans="2:17" s="102" customFormat="1" x14ac:dyDescent="0.25">
      <c r="B547" s="101"/>
      <c r="F547" s="190"/>
      <c r="H547" s="190"/>
      <c r="I547" s="190"/>
      <c r="J547" s="190"/>
      <c r="O547" s="190"/>
      <c r="P547" s="190"/>
      <c r="Q547" s="190"/>
    </row>
    <row r="548" spans="2:17" s="102" customFormat="1" x14ac:dyDescent="0.25">
      <c r="B548" s="101"/>
      <c r="F548" s="190"/>
      <c r="H548" s="190"/>
      <c r="I548" s="190"/>
      <c r="J548" s="190"/>
      <c r="O548" s="190"/>
      <c r="P548" s="190"/>
      <c r="Q548" s="190"/>
    </row>
    <row r="549" spans="2:17" s="102" customFormat="1" x14ac:dyDescent="0.25">
      <c r="B549" s="101"/>
      <c r="F549" s="190"/>
      <c r="H549" s="190"/>
      <c r="I549" s="190"/>
      <c r="J549" s="190"/>
      <c r="O549" s="190"/>
      <c r="P549" s="190"/>
      <c r="Q549" s="190"/>
    </row>
    <row r="550" spans="2:17" s="102" customFormat="1" x14ac:dyDescent="0.25">
      <c r="B550" s="101"/>
      <c r="F550" s="190"/>
      <c r="H550" s="190"/>
      <c r="I550" s="190"/>
      <c r="J550" s="190"/>
      <c r="O550" s="190"/>
      <c r="P550" s="190"/>
      <c r="Q550" s="190"/>
    </row>
    <row r="551" spans="2:17" s="102" customFormat="1" x14ac:dyDescent="0.25">
      <c r="B551" s="101"/>
      <c r="F551" s="190"/>
      <c r="H551" s="190"/>
      <c r="I551" s="190"/>
      <c r="J551" s="190"/>
      <c r="O551" s="190"/>
      <c r="P551" s="190"/>
      <c r="Q551" s="190"/>
    </row>
    <row r="552" spans="2:17" s="102" customFormat="1" x14ac:dyDescent="0.25">
      <c r="B552" s="101"/>
      <c r="F552" s="190"/>
      <c r="H552" s="190"/>
      <c r="I552" s="190"/>
      <c r="J552" s="190"/>
      <c r="O552" s="190"/>
      <c r="P552" s="190"/>
      <c r="Q552" s="190"/>
    </row>
    <row r="553" spans="2:17" s="102" customFormat="1" x14ac:dyDescent="0.25">
      <c r="B553" s="101"/>
      <c r="F553" s="190"/>
      <c r="H553" s="190"/>
      <c r="I553" s="190"/>
      <c r="J553" s="190"/>
      <c r="O553" s="190"/>
      <c r="P553" s="190"/>
      <c r="Q553" s="190"/>
    </row>
    <row r="554" spans="2:17" s="102" customFormat="1" x14ac:dyDescent="0.25">
      <c r="B554" s="101"/>
      <c r="F554" s="190"/>
      <c r="H554" s="190"/>
      <c r="I554" s="190"/>
      <c r="J554" s="190"/>
      <c r="O554" s="190"/>
      <c r="P554" s="190"/>
      <c r="Q554" s="190"/>
    </row>
    <row r="555" spans="2:17" s="102" customFormat="1" x14ac:dyDescent="0.25">
      <c r="B555" s="101"/>
      <c r="F555" s="190"/>
      <c r="H555" s="190"/>
      <c r="I555" s="190"/>
      <c r="J555" s="190"/>
      <c r="O555" s="190"/>
      <c r="P555" s="190"/>
      <c r="Q555" s="190"/>
    </row>
    <row r="556" spans="2:17" s="102" customFormat="1" x14ac:dyDescent="0.25">
      <c r="B556" s="101"/>
      <c r="F556" s="190"/>
      <c r="H556" s="190"/>
      <c r="I556" s="190"/>
      <c r="J556" s="190"/>
      <c r="O556" s="190"/>
      <c r="P556" s="190"/>
      <c r="Q556" s="190"/>
    </row>
    <row r="557" spans="2:17" s="102" customFormat="1" x14ac:dyDescent="0.25">
      <c r="B557" s="101"/>
      <c r="F557" s="190"/>
      <c r="H557" s="190"/>
      <c r="I557" s="190"/>
      <c r="J557" s="190"/>
      <c r="O557" s="190"/>
      <c r="P557" s="190"/>
      <c r="Q557" s="190"/>
    </row>
    <row r="558" spans="2:17" s="102" customFormat="1" x14ac:dyDescent="0.25">
      <c r="B558" s="101"/>
      <c r="F558" s="190"/>
      <c r="H558" s="190"/>
      <c r="I558" s="190"/>
      <c r="J558" s="190"/>
      <c r="O558" s="190"/>
      <c r="P558" s="190"/>
      <c r="Q558" s="190"/>
    </row>
    <row r="559" spans="2:17" s="102" customFormat="1" x14ac:dyDescent="0.25">
      <c r="B559" s="101"/>
      <c r="F559" s="190"/>
      <c r="H559" s="190"/>
      <c r="I559" s="190"/>
      <c r="J559" s="190"/>
      <c r="O559" s="190"/>
      <c r="P559" s="190"/>
      <c r="Q559" s="190"/>
    </row>
    <row r="560" spans="2:17" s="102" customFormat="1" x14ac:dyDescent="0.25">
      <c r="B560" s="101"/>
      <c r="F560" s="190"/>
      <c r="H560" s="190"/>
      <c r="I560" s="190"/>
      <c r="J560" s="190"/>
      <c r="O560" s="190"/>
      <c r="P560" s="190"/>
      <c r="Q560" s="190"/>
    </row>
    <row r="561" spans="2:17" s="102" customFormat="1" x14ac:dyDescent="0.25">
      <c r="B561" s="101"/>
      <c r="F561" s="190"/>
      <c r="H561" s="190"/>
      <c r="I561" s="190"/>
      <c r="J561" s="190"/>
      <c r="O561" s="190"/>
      <c r="P561" s="190"/>
      <c r="Q561" s="190"/>
    </row>
    <row r="562" spans="2:17" s="102" customFormat="1" x14ac:dyDescent="0.25">
      <c r="B562" s="101"/>
      <c r="F562" s="190"/>
      <c r="H562" s="190"/>
      <c r="I562" s="190"/>
      <c r="J562" s="190"/>
      <c r="O562" s="190"/>
      <c r="P562" s="190"/>
      <c r="Q562" s="190"/>
    </row>
    <row r="563" spans="2:17" s="102" customFormat="1" x14ac:dyDescent="0.25">
      <c r="B563" s="101"/>
      <c r="F563" s="190"/>
      <c r="H563" s="190"/>
      <c r="I563" s="190"/>
      <c r="J563" s="190"/>
      <c r="O563" s="190"/>
      <c r="P563" s="190"/>
      <c r="Q563" s="190"/>
    </row>
    <row r="564" spans="2:17" s="102" customFormat="1" x14ac:dyDescent="0.25">
      <c r="B564" s="101"/>
      <c r="F564" s="190"/>
      <c r="H564" s="190"/>
      <c r="I564" s="190"/>
      <c r="J564" s="190"/>
      <c r="O564" s="190"/>
      <c r="P564" s="190"/>
      <c r="Q564" s="190"/>
    </row>
    <row r="565" spans="2:17" s="102" customFormat="1" x14ac:dyDescent="0.25">
      <c r="B565" s="101"/>
      <c r="F565" s="190"/>
      <c r="H565" s="190"/>
      <c r="I565" s="190"/>
      <c r="J565" s="190"/>
      <c r="O565" s="190"/>
      <c r="P565" s="190"/>
      <c r="Q565" s="190"/>
    </row>
    <row r="566" spans="2:17" s="102" customFormat="1" x14ac:dyDescent="0.25">
      <c r="B566" s="101"/>
      <c r="F566" s="190"/>
      <c r="H566" s="190"/>
      <c r="I566" s="190"/>
      <c r="J566" s="190"/>
      <c r="O566" s="190"/>
      <c r="P566" s="190"/>
      <c r="Q566" s="190"/>
    </row>
    <row r="567" spans="2:17" s="102" customFormat="1" x14ac:dyDescent="0.25">
      <c r="B567" s="101"/>
      <c r="F567" s="190"/>
      <c r="H567" s="190"/>
      <c r="I567" s="190"/>
      <c r="J567" s="190"/>
      <c r="O567" s="190"/>
      <c r="P567" s="190"/>
      <c r="Q567" s="190"/>
    </row>
    <row r="568" spans="2:17" s="102" customFormat="1" x14ac:dyDescent="0.25">
      <c r="B568" s="101"/>
      <c r="F568" s="190"/>
      <c r="H568" s="190"/>
      <c r="I568" s="190"/>
      <c r="J568" s="190"/>
      <c r="O568" s="190"/>
      <c r="P568" s="190"/>
      <c r="Q568" s="190"/>
    </row>
    <row r="569" spans="2:17" s="102" customFormat="1" x14ac:dyDescent="0.25">
      <c r="B569" s="101"/>
      <c r="F569" s="190"/>
      <c r="H569" s="190"/>
      <c r="I569" s="190"/>
      <c r="J569" s="190"/>
      <c r="O569" s="190"/>
      <c r="P569" s="190"/>
      <c r="Q569" s="190"/>
    </row>
    <row r="570" spans="2:17" s="102" customFormat="1" x14ac:dyDescent="0.25">
      <c r="B570" s="101"/>
      <c r="F570" s="190"/>
      <c r="H570" s="190"/>
      <c r="I570" s="190"/>
      <c r="J570" s="190"/>
      <c r="O570" s="190"/>
      <c r="P570" s="190"/>
      <c r="Q570" s="190"/>
    </row>
    <row r="571" spans="2:17" s="102" customFormat="1" x14ac:dyDescent="0.25">
      <c r="B571" s="101"/>
      <c r="F571" s="190"/>
      <c r="H571" s="190"/>
      <c r="I571" s="190"/>
      <c r="J571" s="190"/>
      <c r="O571" s="190"/>
      <c r="P571" s="190"/>
      <c r="Q571" s="190"/>
    </row>
    <row r="572" spans="2:17" s="102" customFormat="1" x14ac:dyDescent="0.25">
      <c r="B572" s="101"/>
      <c r="F572" s="190"/>
      <c r="H572" s="190"/>
      <c r="I572" s="190"/>
      <c r="J572" s="190"/>
      <c r="O572" s="190"/>
      <c r="P572" s="190"/>
      <c r="Q572" s="190"/>
    </row>
    <row r="573" spans="2:17" s="102" customFormat="1" x14ac:dyDescent="0.25">
      <c r="B573" s="101"/>
      <c r="F573" s="190"/>
      <c r="H573" s="190"/>
      <c r="I573" s="190"/>
      <c r="J573" s="190"/>
      <c r="O573" s="190"/>
      <c r="P573" s="190"/>
      <c r="Q573" s="190"/>
    </row>
  </sheetData>
  <sheetProtection sheet="1" formatColumns="0" formatRows="0" selectLockedCells="1"/>
  <mergeCells count="4">
    <mergeCell ref="I4:AL4"/>
    <mergeCell ref="G4:G5"/>
    <mergeCell ref="I248:AL248"/>
    <mergeCell ref="AM4:AO4"/>
  </mergeCells>
  <conditionalFormatting sqref="I13:I14">
    <cfRule type="expression" dxfId="784" priority="416">
      <formula>I13=3</formula>
    </cfRule>
    <cfRule type="expression" dxfId="783" priority="417">
      <formula>I13=2</formula>
    </cfRule>
    <cfRule type="expression" dxfId="782" priority="418">
      <formula>I13=1</formula>
    </cfRule>
  </conditionalFormatting>
  <conditionalFormatting sqref="J13:AL14">
    <cfRule type="expression" dxfId="781" priority="413">
      <formula>J13=3</formula>
    </cfRule>
    <cfRule type="expression" dxfId="780" priority="414">
      <formula>J13=2</formula>
    </cfRule>
    <cfRule type="expression" dxfId="779" priority="415">
      <formula>J13=1</formula>
    </cfRule>
  </conditionalFormatting>
  <conditionalFormatting sqref="I45:AL45">
    <cfRule type="expression" dxfId="778" priority="401">
      <formula>I45=3</formula>
    </cfRule>
    <cfRule type="expression" dxfId="777" priority="402">
      <formula>I45=2</formula>
    </cfRule>
    <cfRule type="expression" dxfId="776" priority="403">
      <formula>I45=1</formula>
    </cfRule>
  </conditionalFormatting>
  <conditionalFormatting sqref="I22:AL22">
    <cfRule type="expression" dxfId="775" priority="410">
      <formula>I22=3</formula>
    </cfRule>
    <cfRule type="expression" dxfId="774" priority="411">
      <formula>I22=2</formula>
    </cfRule>
    <cfRule type="expression" dxfId="773" priority="412">
      <formula>I22=1</formula>
    </cfRule>
  </conditionalFormatting>
  <conditionalFormatting sqref="I50:AL50">
    <cfRule type="expression" dxfId="772" priority="398">
      <formula>I50=3</formula>
    </cfRule>
    <cfRule type="expression" dxfId="771" priority="399">
      <formula>I50=2</formula>
    </cfRule>
    <cfRule type="expression" dxfId="770" priority="400">
      <formula>I50=1</formula>
    </cfRule>
  </conditionalFormatting>
  <conditionalFormatting sqref="I32:AL32">
    <cfRule type="expression" dxfId="769" priority="407">
      <formula>I32=3</formula>
    </cfRule>
    <cfRule type="expression" dxfId="768" priority="408">
      <formula>I32=2</formula>
    </cfRule>
    <cfRule type="expression" dxfId="767" priority="409">
      <formula>I32=1</formula>
    </cfRule>
  </conditionalFormatting>
  <conditionalFormatting sqref="I40:AL40">
    <cfRule type="expression" dxfId="766" priority="404">
      <formula>I40=3</formula>
    </cfRule>
    <cfRule type="expression" dxfId="765" priority="405">
      <formula>I40=2</formula>
    </cfRule>
    <cfRule type="expression" dxfId="764" priority="406">
      <formula>I40=1</formula>
    </cfRule>
  </conditionalFormatting>
  <conditionalFormatting sqref="I28:AL28">
    <cfRule type="expression" dxfId="763" priority="384">
      <formula>I28=3</formula>
    </cfRule>
    <cfRule type="expression" dxfId="762" priority="385">
      <formula>I28=2</formula>
    </cfRule>
    <cfRule type="expression" dxfId="761" priority="386">
      <formula>I28=1</formula>
    </cfRule>
  </conditionalFormatting>
  <conditionalFormatting sqref="J17:AL17">
    <cfRule type="expression" dxfId="760" priority="373">
      <formula>J17=3</formula>
    </cfRule>
    <cfRule type="expression" dxfId="759" priority="374">
      <formula>J17=2</formula>
    </cfRule>
    <cfRule type="expression" dxfId="758" priority="375">
      <formula>J17=1</formula>
    </cfRule>
  </conditionalFormatting>
  <conditionalFormatting sqref="I57:AL57">
    <cfRule type="expression" dxfId="757" priority="395">
      <formula>I57=3</formula>
    </cfRule>
    <cfRule type="expression" dxfId="756" priority="396">
      <formula>I57=2</formula>
    </cfRule>
    <cfRule type="expression" dxfId="755" priority="397">
      <formula>I57=1</formula>
    </cfRule>
  </conditionalFormatting>
  <conditionalFormatting sqref="I66:AL66">
    <cfRule type="expression" dxfId="754" priority="392">
      <formula>I66=3</formula>
    </cfRule>
    <cfRule type="expression" dxfId="753" priority="393">
      <formula>I66=2</formula>
    </cfRule>
    <cfRule type="expression" dxfId="752" priority="394">
      <formula>I66=1</formula>
    </cfRule>
  </conditionalFormatting>
  <conditionalFormatting sqref="AH11:AL11">
    <cfRule type="cellIs" dxfId="751" priority="391" operator="greaterThan">
      <formula>0</formula>
    </cfRule>
  </conditionalFormatting>
  <conditionalFormatting sqref="I15:AL15">
    <cfRule type="cellIs" dxfId="750" priority="390" operator="greaterThan">
      <formula>0</formula>
    </cfRule>
  </conditionalFormatting>
  <conditionalFormatting sqref="I20:AL20">
    <cfRule type="cellIs" dxfId="749" priority="389" operator="greaterThan">
      <formula>0</formula>
    </cfRule>
  </conditionalFormatting>
  <conditionalFormatting sqref="I26:AL26">
    <cfRule type="cellIs" dxfId="748" priority="388" operator="greaterThan">
      <formula>0</formula>
    </cfRule>
  </conditionalFormatting>
  <conditionalFormatting sqref="I30:AL30">
    <cfRule type="cellIs" dxfId="747" priority="387" operator="greaterThan">
      <formula>0</formula>
    </cfRule>
  </conditionalFormatting>
  <conditionalFormatting sqref="I37:AL38">
    <cfRule type="cellIs" dxfId="746" priority="383" operator="greaterThan">
      <formula>0</formula>
    </cfRule>
  </conditionalFormatting>
  <conditionalFormatting sqref="I43:AL43">
    <cfRule type="cellIs" dxfId="745" priority="382" operator="greaterThan">
      <formula>0</formula>
    </cfRule>
  </conditionalFormatting>
  <conditionalFormatting sqref="I74:AL74">
    <cfRule type="cellIs" dxfId="744" priority="365" operator="greaterThan">
      <formula>0</formula>
    </cfRule>
  </conditionalFormatting>
  <conditionalFormatting sqref="I48:AL48">
    <cfRule type="cellIs" dxfId="743" priority="381" operator="greaterThan">
      <formula>0</formula>
    </cfRule>
  </conditionalFormatting>
  <conditionalFormatting sqref="I54:AL54">
    <cfRule type="cellIs" dxfId="742" priority="380" operator="greaterThan">
      <formula>0</formula>
    </cfRule>
  </conditionalFormatting>
  <conditionalFormatting sqref="I62:AL63">
    <cfRule type="cellIs" dxfId="741" priority="379" operator="greaterThan">
      <formula>0</formula>
    </cfRule>
  </conditionalFormatting>
  <conditionalFormatting sqref="I17">
    <cfRule type="expression" dxfId="740" priority="376">
      <formula>I17=3</formula>
    </cfRule>
    <cfRule type="expression" dxfId="739" priority="377">
      <formula>I17=2</formula>
    </cfRule>
    <cfRule type="expression" dxfId="738" priority="378">
      <formula>I17=1</formula>
    </cfRule>
  </conditionalFormatting>
  <conditionalFormatting sqref="I79:AL79">
    <cfRule type="cellIs" dxfId="737" priority="361" operator="greaterThan">
      <formula>0</formula>
    </cfRule>
  </conditionalFormatting>
  <conditionalFormatting sqref="I76:AL76">
    <cfRule type="expression" dxfId="736" priority="366">
      <formula>I76=3</formula>
    </cfRule>
    <cfRule type="expression" dxfId="735" priority="367">
      <formula>I76=2</formula>
    </cfRule>
    <cfRule type="expression" dxfId="734" priority="368">
      <formula>I76=1</formula>
    </cfRule>
  </conditionalFormatting>
  <conditionalFormatting sqref="I85:AL85">
    <cfRule type="cellIs" dxfId="733" priority="357" operator="greaterThan">
      <formula>0</formula>
    </cfRule>
  </conditionalFormatting>
  <conditionalFormatting sqref="I81:AL81">
    <cfRule type="expression" dxfId="732" priority="362">
      <formula>I81=3</formula>
    </cfRule>
    <cfRule type="expression" dxfId="731" priority="363">
      <formula>I81=2</formula>
    </cfRule>
    <cfRule type="expression" dxfId="730" priority="364">
      <formula>I81=1</formula>
    </cfRule>
  </conditionalFormatting>
  <conditionalFormatting sqref="I89:AL89">
    <cfRule type="cellIs" dxfId="729" priority="353" operator="greaterThan">
      <formula>0</formula>
    </cfRule>
  </conditionalFormatting>
  <conditionalFormatting sqref="I87:AL87">
    <cfRule type="expression" dxfId="728" priority="358">
      <formula>I87=3</formula>
    </cfRule>
    <cfRule type="expression" dxfId="727" priority="359">
      <formula>I87=2</formula>
    </cfRule>
    <cfRule type="expression" dxfId="726" priority="360">
      <formula>I87=1</formula>
    </cfRule>
  </conditionalFormatting>
  <conditionalFormatting sqref="I93:AL93">
    <cfRule type="cellIs" dxfId="725" priority="349" operator="greaterThan">
      <formula>0</formula>
    </cfRule>
  </conditionalFormatting>
  <conditionalFormatting sqref="I91:AL91">
    <cfRule type="expression" dxfId="724" priority="354">
      <formula>I91=3</formula>
    </cfRule>
    <cfRule type="expression" dxfId="723" priority="355">
      <formula>I91=2</formula>
    </cfRule>
    <cfRule type="expression" dxfId="722" priority="356">
      <formula>I91=1</formula>
    </cfRule>
  </conditionalFormatting>
  <conditionalFormatting sqref="I97:AL97">
    <cfRule type="cellIs" dxfId="721" priority="345" operator="greaterThan">
      <formula>0</formula>
    </cfRule>
  </conditionalFormatting>
  <conditionalFormatting sqref="I95:AL95">
    <cfRule type="expression" dxfId="720" priority="350">
      <formula>I95=3</formula>
    </cfRule>
    <cfRule type="expression" dxfId="719" priority="351">
      <formula>I95=2</formula>
    </cfRule>
    <cfRule type="expression" dxfId="718" priority="352">
      <formula>I95=1</formula>
    </cfRule>
  </conditionalFormatting>
  <conditionalFormatting sqref="I101:AL101">
    <cfRule type="cellIs" dxfId="717" priority="341" operator="greaterThan">
      <formula>0</formula>
    </cfRule>
  </conditionalFormatting>
  <conditionalFormatting sqref="I99:AL99">
    <cfRule type="expression" dxfId="716" priority="346">
      <formula>I99=3</formula>
    </cfRule>
    <cfRule type="expression" dxfId="715" priority="347">
      <formula>I99=2</formula>
    </cfRule>
    <cfRule type="expression" dxfId="714" priority="348">
      <formula>I99=1</formula>
    </cfRule>
  </conditionalFormatting>
  <conditionalFormatting sqref="I103:AL103">
    <cfRule type="expression" dxfId="713" priority="342">
      <formula>I103=3</formula>
    </cfRule>
    <cfRule type="expression" dxfId="712" priority="343">
      <formula>I103=2</formula>
    </cfRule>
    <cfRule type="expression" dxfId="711" priority="344">
      <formula>I103=1</formula>
    </cfRule>
  </conditionalFormatting>
  <conditionalFormatting sqref="I107:AL107">
    <cfRule type="expression" dxfId="710" priority="338">
      <formula>I107=3</formula>
    </cfRule>
    <cfRule type="expression" dxfId="709" priority="339">
      <formula>I107=2</formula>
    </cfRule>
    <cfRule type="expression" dxfId="708" priority="340">
      <formula>I107=1</formula>
    </cfRule>
  </conditionalFormatting>
  <conditionalFormatting sqref="I111:AL111">
    <cfRule type="expression" dxfId="707" priority="335">
      <formula>I111=3</formula>
    </cfRule>
    <cfRule type="expression" dxfId="706" priority="336">
      <formula>I111=2</formula>
    </cfRule>
    <cfRule type="expression" dxfId="705" priority="337">
      <formula>I111=1</formula>
    </cfRule>
  </conditionalFormatting>
  <conditionalFormatting sqref="I109:AL109">
    <cfRule type="cellIs" dxfId="704" priority="334" operator="greaterThan">
      <formula>0</formula>
    </cfRule>
  </conditionalFormatting>
  <conditionalFormatting sqref="I116:AL116">
    <cfRule type="expression" dxfId="703" priority="331">
      <formula>I116=3</formula>
    </cfRule>
    <cfRule type="expression" dxfId="702" priority="332">
      <formula>I116=2</formula>
    </cfRule>
    <cfRule type="expression" dxfId="701" priority="333">
      <formula>I116=1</formula>
    </cfRule>
  </conditionalFormatting>
  <conditionalFormatting sqref="I114:AL114">
    <cfRule type="cellIs" dxfId="700" priority="330" operator="greaterThan">
      <formula>0</formula>
    </cfRule>
  </conditionalFormatting>
  <conditionalFormatting sqref="I119:AL120">
    <cfRule type="cellIs" dxfId="699" priority="329" operator="greaterThan">
      <formula>0</formula>
    </cfRule>
  </conditionalFormatting>
  <conditionalFormatting sqref="I123:AL123">
    <cfRule type="expression" dxfId="698" priority="326">
      <formula>I123=3</formula>
    </cfRule>
    <cfRule type="expression" dxfId="697" priority="327">
      <formula>I123=2</formula>
    </cfRule>
    <cfRule type="expression" dxfId="696" priority="328">
      <formula>I123=1</formula>
    </cfRule>
  </conditionalFormatting>
  <conditionalFormatting sqref="I147:AL147">
    <cfRule type="expression" dxfId="695" priority="323">
      <formula>I147=3</formula>
    </cfRule>
    <cfRule type="expression" dxfId="694" priority="324">
      <formula>I147=2</formula>
    </cfRule>
    <cfRule type="expression" dxfId="693" priority="325">
      <formula>I147=1</formula>
    </cfRule>
  </conditionalFormatting>
  <conditionalFormatting sqref="I145:AL145">
    <cfRule type="cellIs" dxfId="692" priority="322" operator="greaterThan">
      <formula>0</formula>
    </cfRule>
  </conditionalFormatting>
  <conditionalFormatting sqref="I153:AL153">
    <cfRule type="expression" dxfId="691" priority="319">
      <formula>I153=3</formula>
    </cfRule>
    <cfRule type="expression" dxfId="690" priority="320">
      <formula>I153=2</formula>
    </cfRule>
    <cfRule type="expression" dxfId="689" priority="321">
      <formula>I153=1</formula>
    </cfRule>
  </conditionalFormatting>
  <conditionalFormatting sqref="I151:AL151">
    <cfRule type="cellIs" dxfId="688" priority="318" operator="greaterThan">
      <formula>0</formula>
    </cfRule>
  </conditionalFormatting>
  <conditionalFormatting sqref="I157:AL157">
    <cfRule type="expression" dxfId="687" priority="315">
      <formula>I157=3</formula>
    </cfRule>
    <cfRule type="expression" dxfId="686" priority="316">
      <formula>I157=2</formula>
    </cfRule>
    <cfRule type="expression" dxfId="685" priority="317">
      <formula>I157=1</formula>
    </cfRule>
  </conditionalFormatting>
  <conditionalFormatting sqref="I155:AL155">
    <cfRule type="cellIs" dxfId="684" priority="314" operator="greaterThan">
      <formula>0</formula>
    </cfRule>
  </conditionalFormatting>
  <conditionalFormatting sqref="I161:AL161">
    <cfRule type="expression" dxfId="683" priority="311">
      <formula>I161=3</formula>
    </cfRule>
    <cfRule type="expression" dxfId="682" priority="312">
      <formula>I161=2</formula>
    </cfRule>
    <cfRule type="expression" dxfId="681" priority="313">
      <formula>I161=1</formula>
    </cfRule>
  </conditionalFormatting>
  <conditionalFormatting sqref="I159:AL159">
    <cfRule type="cellIs" dxfId="680" priority="310" operator="greaterThan">
      <formula>0</formula>
    </cfRule>
  </conditionalFormatting>
  <conditionalFormatting sqref="I165:AL165">
    <cfRule type="expression" dxfId="679" priority="307">
      <formula>I165=3</formula>
    </cfRule>
    <cfRule type="expression" dxfId="678" priority="308">
      <formula>I165=2</formula>
    </cfRule>
    <cfRule type="expression" dxfId="677" priority="309">
      <formula>I165=1</formula>
    </cfRule>
  </conditionalFormatting>
  <conditionalFormatting sqref="I188:AL188">
    <cfRule type="expression" dxfId="676" priority="304">
      <formula>I188=3</formula>
    </cfRule>
    <cfRule type="expression" dxfId="675" priority="305">
      <formula>I188=2</formula>
    </cfRule>
    <cfRule type="expression" dxfId="674" priority="306">
      <formula>I188=1</formula>
    </cfRule>
  </conditionalFormatting>
  <conditionalFormatting sqref="I186 V186:AL186">
    <cfRule type="cellIs" dxfId="673" priority="303" operator="greaterThan">
      <formula>0</formula>
    </cfRule>
  </conditionalFormatting>
  <conditionalFormatting sqref="I192:AL192">
    <cfRule type="expression" dxfId="672" priority="300">
      <formula>I192=3</formula>
    </cfRule>
    <cfRule type="expression" dxfId="671" priority="301">
      <formula>I192=2</formula>
    </cfRule>
    <cfRule type="expression" dxfId="670" priority="302">
      <formula>I192=1</formula>
    </cfRule>
  </conditionalFormatting>
  <conditionalFormatting sqref="I190 V190:AL190">
    <cfRule type="cellIs" dxfId="669" priority="299" operator="greaterThan">
      <formula>0</formula>
    </cfRule>
  </conditionalFormatting>
  <conditionalFormatting sqref="I200:AL200">
    <cfRule type="expression" dxfId="668" priority="296">
      <formula>I200=3</formula>
    </cfRule>
    <cfRule type="expression" dxfId="667" priority="297">
      <formula>I200=2</formula>
    </cfRule>
    <cfRule type="expression" dxfId="666" priority="298">
      <formula>I200=1</formula>
    </cfRule>
  </conditionalFormatting>
  <conditionalFormatting sqref="I198 V198:AL198">
    <cfRule type="cellIs" dxfId="665" priority="295" operator="greaterThan">
      <formula>0</formula>
    </cfRule>
  </conditionalFormatting>
  <conditionalFormatting sqref="I204:AL204">
    <cfRule type="expression" dxfId="664" priority="292">
      <formula>I204=3</formula>
    </cfRule>
    <cfRule type="expression" dxfId="663" priority="293">
      <formula>I204=2</formula>
    </cfRule>
    <cfRule type="expression" dxfId="662" priority="294">
      <formula>I204=1</formula>
    </cfRule>
  </conditionalFormatting>
  <conditionalFormatting sqref="I202 V202:AL202">
    <cfRule type="cellIs" dxfId="661" priority="291" operator="greaterThan">
      <formula>0</formula>
    </cfRule>
  </conditionalFormatting>
  <conditionalFormatting sqref="I208:AL208">
    <cfRule type="expression" dxfId="660" priority="288">
      <formula>I208=3</formula>
    </cfRule>
    <cfRule type="expression" dxfId="659" priority="289">
      <formula>I208=2</formula>
    </cfRule>
    <cfRule type="expression" dxfId="658" priority="290">
      <formula>I208=1</formula>
    </cfRule>
  </conditionalFormatting>
  <conditionalFormatting sqref="I206 V206:AL206">
    <cfRule type="cellIs" dxfId="657" priority="287" operator="greaterThan">
      <formula>0</formula>
    </cfRule>
  </conditionalFormatting>
  <conditionalFormatting sqref="I223:AL223">
    <cfRule type="expression" dxfId="656" priority="284">
      <formula>I223=3</formula>
    </cfRule>
    <cfRule type="expression" dxfId="655" priority="285">
      <formula>I223=2</formula>
    </cfRule>
    <cfRule type="expression" dxfId="654" priority="286">
      <formula>I223=1</formula>
    </cfRule>
  </conditionalFormatting>
  <conditionalFormatting sqref="I220:AL220 I219 V219:AL219">
    <cfRule type="cellIs" dxfId="653" priority="283" operator="greaterThan">
      <formula>0</formula>
    </cfRule>
  </conditionalFormatting>
  <conditionalFormatting sqref="I229:AL229">
    <cfRule type="expression" dxfId="652" priority="279">
      <formula>I229=3</formula>
    </cfRule>
    <cfRule type="expression" dxfId="651" priority="280">
      <formula>I229=2</formula>
    </cfRule>
    <cfRule type="expression" dxfId="650" priority="281">
      <formula>I229=1</formula>
    </cfRule>
  </conditionalFormatting>
  <conditionalFormatting sqref="I237:AL237">
    <cfRule type="expression" dxfId="649" priority="276">
      <formula>I237=3</formula>
    </cfRule>
    <cfRule type="expression" dxfId="648" priority="277">
      <formula>I237=2</formula>
    </cfRule>
    <cfRule type="expression" dxfId="647" priority="278">
      <formula>I237=1</formula>
    </cfRule>
  </conditionalFormatting>
  <conditionalFormatting sqref="I244:AL244">
    <cfRule type="expression" dxfId="646" priority="272">
      <formula>I244=3</formula>
    </cfRule>
    <cfRule type="expression" dxfId="645" priority="273">
      <formula>I244=2</formula>
    </cfRule>
    <cfRule type="expression" dxfId="644" priority="274">
      <formula>I244=1</formula>
    </cfRule>
  </conditionalFormatting>
  <conditionalFormatting sqref="I240:AL241">
    <cfRule type="cellIs" dxfId="643" priority="271" operator="greaterThan">
      <formula>0</formula>
    </cfRule>
  </conditionalFormatting>
  <conditionalFormatting sqref="I18">
    <cfRule type="expression" dxfId="642" priority="268">
      <formula>I18=3</formula>
    </cfRule>
    <cfRule type="expression" dxfId="641" priority="269">
      <formula>I18=2</formula>
    </cfRule>
    <cfRule type="expression" dxfId="640" priority="270">
      <formula>I18=1</formula>
    </cfRule>
  </conditionalFormatting>
  <conditionalFormatting sqref="J18:AL18">
    <cfRule type="expression" dxfId="639" priority="265">
      <formula>J18=3</formula>
    </cfRule>
    <cfRule type="expression" dxfId="638" priority="266">
      <formula>J18=2</formula>
    </cfRule>
    <cfRule type="expression" dxfId="637" priority="267">
      <formula>J18=1</formula>
    </cfRule>
  </conditionalFormatting>
  <conditionalFormatting sqref="I29">
    <cfRule type="expression" dxfId="636" priority="262">
      <formula>I29=3</formula>
    </cfRule>
    <cfRule type="expression" dxfId="635" priority="263">
      <formula>I29=2</formula>
    </cfRule>
    <cfRule type="expression" dxfId="634" priority="264">
      <formula>I29=1</formula>
    </cfRule>
  </conditionalFormatting>
  <conditionalFormatting sqref="J29:AL29">
    <cfRule type="expression" dxfId="633" priority="259">
      <formula>J29=3</formula>
    </cfRule>
    <cfRule type="expression" dxfId="632" priority="260">
      <formula>J29=2</formula>
    </cfRule>
    <cfRule type="expression" dxfId="631" priority="261">
      <formula>J29=1</formula>
    </cfRule>
  </conditionalFormatting>
  <conditionalFormatting sqref="I41">
    <cfRule type="expression" dxfId="630" priority="256">
      <formula>I41=3</formula>
    </cfRule>
    <cfRule type="expression" dxfId="629" priority="257">
      <formula>I41=2</formula>
    </cfRule>
    <cfRule type="expression" dxfId="628" priority="258">
      <formula>I41=1</formula>
    </cfRule>
  </conditionalFormatting>
  <conditionalFormatting sqref="J41:AL41">
    <cfRule type="expression" dxfId="627" priority="253">
      <formula>J41=3</formula>
    </cfRule>
    <cfRule type="expression" dxfId="626" priority="254">
      <formula>J41=2</formula>
    </cfRule>
    <cfRule type="expression" dxfId="625" priority="255">
      <formula>J41=1</formula>
    </cfRule>
  </conditionalFormatting>
  <conditionalFormatting sqref="I46">
    <cfRule type="expression" dxfId="624" priority="250">
      <formula>I46=3</formula>
    </cfRule>
    <cfRule type="expression" dxfId="623" priority="251">
      <formula>I46=2</formula>
    </cfRule>
    <cfRule type="expression" dxfId="622" priority="252">
      <formula>I46=1</formula>
    </cfRule>
  </conditionalFormatting>
  <conditionalFormatting sqref="J46:AL46">
    <cfRule type="expression" dxfId="621" priority="247">
      <formula>J46=3</formula>
    </cfRule>
    <cfRule type="expression" dxfId="620" priority="248">
      <formula>J46=2</formula>
    </cfRule>
    <cfRule type="expression" dxfId="619" priority="249">
      <formula>J46=1</formula>
    </cfRule>
  </conditionalFormatting>
  <conditionalFormatting sqref="I77">
    <cfRule type="expression" dxfId="618" priority="244">
      <formula>I77=3</formula>
    </cfRule>
    <cfRule type="expression" dxfId="617" priority="245">
      <formula>I77=2</formula>
    </cfRule>
    <cfRule type="expression" dxfId="616" priority="246">
      <formula>I77=1</formula>
    </cfRule>
  </conditionalFormatting>
  <conditionalFormatting sqref="J77:AL77">
    <cfRule type="expression" dxfId="615" priority="241">
      <formula>J77=3</formula>
    </cfRule>
    <cfRule type="expression" dxfId="614" priority="242">
      <formula>J77=2</formula>
    </cfRule>
    <cfRule type="expression" dxfId="613" priority="243">
      <formula>J77=1</formula>
    </cfRule>
  </conditionalFormatting>
  <conditionalFormatting sqref="I88">
    <cfRule type="expression" dxfId="612" priority="238">
      <formula>I88=3</formula>
    </cfRule>
    <cfRule type="expression" dxfId="611" priority="239">
      <formula>I88=2</formula>
    </cfRule>
    <cfRule type="expression" dxfId="610" priority="240">
      <formula>I88=1</formula>
    </cfRule>
  </conditionalFormatting>
  <conditionalFormatting sqref="J88:AL88">
    <cfRule type="expression" dxfId="609" priority="235">
      <formula>J88=3</formula>
    </cfRule>
    <cfRule type="expression" dxfId="608" priority="236">
      <formula>J88=2</formula>
    </cfRule>
    <cfRule type="expression" dxfId="607" priority="237">
      <formula>J88=1</formula>
    </cfRule>
  </conditionalFormatting>
  <conditionalFormatting sqref="I92">
    <cfRule type="expression" dxfId="606" priority="232">
      <formula>I92=3</formula>
    </cfRule>
    <cfRule type="expression" dxfId="605" priority="233">
      <formula>I92=2</formula>
    </cfRule>
    <cfRule type="expression" dxfId="604" priority="234">
      <formula>I92=1</formula>
    </cfRule>
  </conditionalFormatting>
  <conditionalFormatting sqref="J92:AL92">
    <cfRule type="expression" dxfId="603" priority="229">
      <formula>J92=3</formula>
    </cfRule>
    <cfRule type="expression" dxfId="602" priority="230">
      <formula>J92=2</formula>
    </cfRule>
    <cfRule type="expression" dxfId="601" priority="231">
      <formula>J92=1</formula>
    </cfRule>
  </conditionalFormatting>
  <conditionalFormatting sqref="I96">
    <cfRule type="expression" dxfId="600" priority="226">
      <formula>I96=3</formula>
    </cfRule>
    <cfRule type="expression" dxfId="599" priority="227">
      <formula>I96=2</formula>
    </cfRule>
    <cfRule type="expression" dxfId="598" priority="228">
      <formula>I96=1</formula>
    </cfRule>
  </conditionalFormatting>
  <conditionalFormatting sqref="J96:AL96">
    <cfRule type="expression" dxfId="597" priority="223">
      <formula>J96=3</formula>
    </cfRule>
    <cfRule type="expression" dxfId="596" priority="224">
      <formula>J96=2</formula>
    </cfRule>
    <cfRule type="expression" dxfId="595" priority="225">
      <formula>J96=1</formula>
    </cfRule>
  </conditionalFormatting>
  <conditionalFormatting sqref="I100">
    <cfRule type="expression" dxfId="594" priority="220">
      <formula>I100=3</formula>
    </cfRule>
    <cfRule type="expression" dxfId="593" priority="221">
      <formula>I100=2</formula>
    </cfRule>
    <cfRule type="expression" dxfId="592" priority="222">
      <formula>I100=1</formula>
    </cfRule>
  </conditionalFormatting>
  <conditionalFormatting sqref="J100:AL100">
    <cfRule type="expression" dxfId="591" priority="217">
      <formula>J100=3</formula>
    </cfRule>
    <cfRule type="expression" dxfId="590" priority="218">
      <formula>J100=2</formula>
    </cfRule>
    <cfRule type="expression" dxfId="589" priority="219">
      <formula>J100=1</formula>
    </cfRule>
  </conditionalFormatting>
  <conditionalFormatting sqref="I104">
    <cfRule type="expression" dxfId="588" priority="214">
      <formula>I104=3</formula>
    </cfRule>
    <cfRule type="expression" dxfId="587" priority="215">
      <formula>I104=2</formula>
    </cfRule>
    <cfRule type="expression" dxfId="586" priority="216">
      <formula>I104=1</formula>
    </cfRule>
  </conditionalFormatting>
  <conditionalFormatting sqref="J104:AL104">
    <cfRule type="expression" dxfId="585" priority="211">
      <formula>J104=3</formula>
    </cfRule>
    <cfRule type="expression" dxfId="584" priority="212">
      <formula>J104=2</formula>
    </cfRule>
    <cfRule type="expression" dxfId="583" priority="213">
      <formula>J104=1</formula>
    </cfRule>
  </conditionalFormatting>
  <conditionalFormatting sqref="I108">
    <cfRule type="expression" dxfId="582" priority="208">
      <formula>I108=3</formula>
    </cfRule>
    <cfRule type="expression" dxfId="581" priority="209">
      <formula>I108=2</formula>
    </cfRule>
    <cfRule type="expression" dxfId="580" priority="210">
      <formula>I108=1</formula>
    </cfRule>
  </conditionalFormatting>
  <conditionalFormatting sqref="J108:AL108">
    <cfRule type="expression" dxfId="579" priority="205">
      <formula>J108=3</formula>
    </cfRule>
    <cfRule type="expression" dxfId="578" priority="206">
      <formula>J108=2</formula>
    </cfRule>
    <cfRule type="expression" dxfId="577" priority="207">
      <formula>J108=1</formula>
    </cfRule>
  </conditionalFormatting>
  <conditionalFormatting sqref="I112">
    <cfRule type="expression" dxfId="576" priority="202">
      <formula>I112=3</formula>
    </cfRule>
    <cfRule type="expression" dxfId="575" priority="203">
      <formula>I112=2</formula>
    </cfRule>
    <cfRule type="expression" dxfId="574" priority="204">
      <formula>I112=1</formula>
    </cfRule>
  </conditionalFormatting>
  <conditionalFormatting sqref="J112:AL112">
    <cfRule type="expression" dxfId="573" priority="199">
      <formula>J112=3</formula>
    </cfRule>
    <cfRule type="expression" dxfId="572" priority="200">
      <formula>J112=2</formula>
    </cfRule>
    <cfRule type="expression" dxfId="571" priority="201">
      <formula>J112=1</formula>
    </cfRule>
  </conditionalFormatting>
  <conditionalFormatting sqref="I117">
    <cfRule type="expression" dxfId="570" priority="196">
      <formula>I117=3</formula>
    </cfRule>
    <cfRule type="expression" dxfId="569" priority="197">
      <formula>I117=2</formula>
    </cfRule>
    <cfRule type="expression" dxfId="568" priority="198">
      <formula>I117=1</formula>
    </cfRule>
  </conditionalFormatting>
  <conditionalFormatting sqref="J117:AL117">
    <cfRule type="expression" dxfId="567" priority="193">
      <formula>J117=3</formula>
    </cfRule>
    <cfRule type="expression" dxfId="566" priority="194">
      <formula>J117=2</formula>
    </cfRule>
    <cfRule type="expression" dxfId="565" priority="195">
      <formula>J117=1</formula>
    </cfRule>
  </conditionalFormatting>
  <conditionalFormatting sqref="I154">
    <cfRule type="expression" dxfId="564" priority="190">
      <formula>I154=3</formula>
    </cfRule>
    <cfRule type="expression" dxfId="563" priority="191">
      <formula>I154=2</formula>
    </cfRule>
    <cfRule type="expression" dxfId="562" priority="192">
      <formula>I154=1</formula>
    </cfRule>
  </conditionalFormatting>
  <conditionalFormatting sqref="J154:AL154">
    <cfRule type="expression" dxfId="561" priority="187">
      <formula>J154=3</formula>
    </cfRule>
    <cfRule type="expression" dxfId="560" priority="188">
      <formula>J154=2</formula>
    </cfRule>
    <cfRule type="expression" dxfId="559" priority="189">
      <formula>J154=1</formula>
    </cfRule>
  </conditionalFormatting>
  <conditionalFormatting sqref="I158">
    <cfRule type="expression" dxfId="558" priority="184">
      <formula>I158=3</formula>
    </cfRule>
    <cfRule type="expression" dxfId="557" priority="185">
      <formula>I158=2</formula>
    </cfRule>
    <cfRule type="expression" dxfId="556" priority="186">
      <formula>I158=1</formula>
    </cfRule>
  </conditionalFormatting>
  <conditionalFormatting sqref="J158:AL158">
    <cfRule type="expression" dxfId="555" priority="181">
      <formula>J158=3</formula>
    </cfRule>
    <cfRule type="expression" dxfId="554" priority="182">
      <formula>J158=2</formula>
    </cfRule>
    <cfRule type="expression" dxfId="553" priority="183">
      <formula>J158=1</formula>
    </cfRule>
  </conditionalFormatting>
  <conditionalFormatting sqref="I162">
    <cfRule type="expression" dxfId="552" priority="178">
      <formula>I162=3</formula>
    </cfRule>
    <cfRule type="expression" dxfId="551" priority="179">
      <formula>I162=2</formula>
    </cfRule>
    <cfRule type="expression" dxfId="550" priority="180">
      <formula>I162=1</formula>
    </cfRule>
  </conditionalFormatting>
  <conditionalFormatting sqref="J162:AL162">
    <cfRule type="expression" dxfId="549" priority="175">
      <formula>J162=3</formula>
    </cfRule>
    <cfRule type="expression" dxfId="548" priority="176">
      <formula>J162=2</formula>
    </cfRule>
    <cfRule type="expression" dxfId="547" priority="177">
      <formula>J162=1</formula>
    </cfRule>
  </conditionalFormatting>
  <conditionalFormatting sqref="I189">
    <cfRule type="expression" dxfId="546" priority="172">
      <formula>I189=3</formula>
    </cfRule>
    <cfRule type="expression" dxfId="545" priority="173">
      <formula>I189=2</formula>
    </cfRule>
    <cfRule type="expression" dxfId="544" priority="174">
      <formula>I189=1</formula>
    </cfRule>
  </conditionalFormatting>
  <conditionalFormatting sqref="J189:AL189">
    <cfRule type="expression" dxfId="543" priority="169">
      <formula>J189=3</formula>
    </cfRule>
    <cfRule type="expression" dxfId="542" priority="170">
      <formula>J189=2</formula>
    </cfRule>
    <cfRule type="expression" dxfId="541" priority="171">
      <formula>J189=1</formula>
    </cfRule>
  </conditionalFormatting>
  <conditionalFormatting sqref="I193">
    <cfRule type="expression" dxfId="540" priority="166">
      <formula>I193=3</formula>
    </cfRule>
    <cfRule type="expression" dxfId="539" priority="167">
      <formula>I193=2</formula>
    </cfRule>
    <cfRule type="expression" dxfId="538" priority="168">
      <formula>I193=1</formula>
    </cfRule>
  </conditionalFormatting>
  <conditionalFormatting sqref="J193:AL193">
    <cfRule type="expression" dxfId="537" priority="163">
      <formula>J193=3</formula>
    </cfRule>
    <cfRule type="expression" dxfId="536" priority="164">
      <formula>J193=2</formula>
    </cfRule>
    <cfRule type="expression" dxfId="535" priority="165">
      <formula>J193=1</formula>
    </cfRule>
  </conditionalFormatting>
  <conditionalFormatting sqref="I201">
    <cfRule type="expression" dxfId="534" priority="160">
      <formula>I201=3</formula>
    </cfRule>
    <cfRule type="expression" dxfId="533" priority="161">
      <formula>I201=2</formula>
    </cfRule>
    <cfRule type="expression" dxfId="532" priority="162">
      <formula>I201=1</formula>
    </cfRule>
  </conditionalFormatting>
  <conditionalFormatting sqref="J201:AL201">
    <cfRule type="expression" dxfId="531" priority="157">
      <formula>J201=3</formula>
    </cfRule>
    <cfRule type="expression" dxfId="530" priority="158">
      <formula>J201=2</formula>
    </cfRule>
    <cfRule type="expression" dxfId="529" priority="159">
      <formula>J201=1</formula>
    </cfRule>
  </conditionalFormatting>
  <conditionalFormatting sqref="I205">
    <cfRule type="expression" dxfId="528" priority="154">
      <formula>I205=3</formula>
    </cfRule>
    <cfRule type="expression" dxfId="527" priority="155">
      <formula>I205=2</formula>
    </cfRule>
    <cfRule type="expression" dxfId="526" priority="156">
      <formula>I205=1</formula>
    </cfRule>
  </conditionalFormatting>
  <conditionalFormatting sqref="J205:AL205">
    <cfRule type="expression" dxfId="525" priority="151">
      <formula>J205=3</formula>
    </cfRule>
    <cfRule type="expression" dxfId="524" priority="152">
      <formula>J205=2</formula>
    </cfRule>
    <cfRule type="expression" dxfId="523" priority="153">
      <formula>J205=1</formula>
    </cfRule>
  </conditionalFormatting>
  <conditionalFormatting sqref="I224">
    <cfRule type="expression" dxfId="522" priority="148">
      <formula>I224=3</formula>
    </cfRule>
    <cfRule type="expression" dxfId="521" priority="149">
      <formula>I224=2</formula>
    </cfRule>
    <cfRule type="expression" dxfId="520" priority="150">
      <formula>I224=1</formula>
    </cfRule>
  </conditionalFormatting>
  <conditionalFormatting sqref="J224:AL224">
    <cfRule type="expression" dxfId="519" priority="145">
      <formula>J224=3</formula>
    </cfRule>
    <cfRule type="expression" dxfId="518" priority="146">
      <formula>J224=2</formula>
    </cfRule>
    <cfRule type="expression" dxfId="517" priority="147">
      <formula>J224=1</formula>
    </cfRule>
  </conditionalFormatting>
  <conditionalFormatting sqref="I230">
    <cfRule type="expression" dxfId="516" priority="142">
      <formula>I230=3</formula>
    </cfRule>
    <cfRule type="expression" dxfId="515" priority="143">
      <formula>I230=2</formula>
    </cfRule>
    <cfRule type="expression" dxfId="514" priority="144">
      <formula>I230=1</formula>
    </cfRule>
  </conditionalFormatting>
  <conditionalFormatting sqref="J230:AL230">
    <cfRule type="expression" dxfId="513" priority="139">
      <formula>J230=3</formula>
    </cfRule>
    <cfRule type="expression" dxfId="512" priority="140">
      <formula>J230=2</formula>
    </cfRule>
    <cfRule type="expression" dxfId="511" priority="141">
      <formula>J230=1</formula>
    </cfRule>
  </conditionalFormatting>
  <conditionalFormatting sqref="I238">
    <cfRule type="expression" dxfId="510" priority="136">
      <formula>I238=3</formula>
    </cfRule>
    <cfRule type="expression" dxfId="509" priority="137">
      <formula>I238=2</formula>
    </cfRule>
    <cfRule type="expression" dxfId="508" priority="138">
      <formula>I238=1</formula>
    </cfRule>
  </conditionalFormatting>
  <conditionalFormatting sqref="J238:AL238">
    <cfRule type="expression" dxfId="507" priority="133">
      <formula>J238=3</formula>
    </cfRule>
    <cfRule type="expression" dxfId="506" priority="134">
      <formula>J238=2</formula>
    </cfRule>
    <cfRule type="expression" dxfId="505" priority="135">
      <formula>J238=1</formula>
    </cfRule>
  </conditionalFormatting>
  <conditionalFormatting sqref="I73">
    <cfRule type="expression" dxfId="504" priority="130">
      <formula>I73=3</formula>
    </cfRule>
    <cfRule type="expression" dxfId="503" priority="131">
      <formula>I73=2</formula>
    </cfRule>
    <cfRule type="expression" dxfId="502" priority="132">
      <formula>I73=1</formula>
    </cfRule>
  </conditionalFormatting>
  <conditionalFormatting sqref="J73:AL73">
    <cfRule type="expression" dxfId="501" priority="127">
      <formula>J73=3</formula>
    </cfRule>
    <cfRule type="expression" dxfId="500" priority="128">
      <formula>J73=2</formula>
    </cfRule>
    <cfRule type="expression" dxfId="499" priority="129">
      <formula>J73=1</formula>
    </cfRule>
  </conditionalFormatting>
  <conditionalFormatting sqref="L11:AG11">
    <cfRule type="expression" dxfId="498" priority="125">
      <formula>$I$11=wert</formula>
    </cfRule>
    <cfRule type="cellIs" dxfId="497" priority="126" operator="greaterThan">
      <formula>0</formula>
    </cfRule>
  </conditionalFormatting>
  <conditionalFormatting sqref="I11:K11">
    <cfRule type="expression" dxfId="496" priority="123">
      <formula>$I$11=wert</formula>
    </cfRule>
    <cfRule type="cellIs" dxfId="495" priority="124" operator="greaterThan">
      <formula>0</formula>
    </cfRule>
  </conditionalFormatting>
  <conditionalFormatting sqref="I184:AL184">
    <cfRule type="expression" dxfId="494" priority="120">
      <formula>I184=3</formula>
    </cfRule>
    <cfRule type="expression" dxfId="493" priority="121">
      <formula>I184=2</formula>
    </cfRule>
    <cfRule type="expression" dxfId="492" priority="122">
      <formula>I184=1</formula>
    </cfRule>
  </conditionalFormatting>
  <conditionalFormatting sqref="I182 V182:AL182">
    <cfRule type="cellIs" dxfId="491" priority="119" operator="greaterThan">
      <formula>0</formula>
    </cfRule>
  </conditionalFormatting>
  <conditionalFormatting sqref="I185">
    <cfRule type="expression" dxfId="490" priority="116">
      <formula>I185=3</formula>
    </cfRule>
    <cfRule type="expression" dxfId="489" priority="117">
      <formula>I185=2</formula>
    </cfRule>
    <cfRule type="expression" dxfId="488" priority="118">
      <formula>I185=1</formula>
    </cfRule>
  </conditionalFormatting>
  <conditionalFormatting sqref="J185:AL185">
    <cfRule type="expression" dxfId="487" priority="113">
      <formula>J185=3</formula>
    </cfRule>
    <cfRule type="expression" dxfId="486" priority="114">
      <formula>J185=2</formula>
    </cfRule>
    <cfRule type="expression" dxfId="485" priority="115">
      <formula>J185=1</formula>
    </cfRule>
  </conditionalFormatting>
  <conditionalFormatting sqref="I126:AL126">
    <cfRule type="cellIs" dxfId="484" priority="112" operator="greaterThan">
      <formula>0</formula>
    </cfRule>
  </conditionalFormatting>
  <conditionalFormatting sqref="I128:AL128">
    <cfRule type="expression" dxfId="483" priority="109">
      <formula>I128=3</formula>
    </cfRule>
    <cfRule type="expression" dxfId="482" priority="110">
      <formula>I128=2</formula>
    </cfRule>
    <cfRule type="expression" dxfId="481" priority="111">
      <formula>I128=1</formula>
    </cfRule>
  </conditionalFormatting>
  <conditionalFormatting sqref="I124">
    <cfRule type="expression" dxfId="480" priority="106">
      <formula>I124=3</formula>
    </cfRule>
    <cfRule type="expression" dxfId="479" priority="107">
      <formula>I124=2</formula>
    </cfRule>
    <cfRule type="expression" dxfId="478" priority="108">
      <formula>I124=1</formula>
    </cfRule>
  </conditionalFormatting>
  <conditionalFormatting sqref="J124:AL124">
    <cfRule type="expression" dxfId="477" priority="103">
      <formula>J124=3</formula>
    </cfRule>
    <cfRule type="expression" dxfId="476" priority="104">
      <formula>J124=2</formula>
    </cfRule>
    <cfRule type="expression" dxfId="475" priority="105">
      <formula>J124=1</formula>
    </cfRule>
  </conditionalFormatting>
  <conditionalFormatting sqref="I132:AL132">
    <cfRule type="expression" dxfId="474" priority="100">
      <formula>I132=3</formula>
    </cfRule>
    <cfRule type="expression" dxfId="473" priority="101">
      <formula>I132=2</formula>
    </cfRule>
    <cfRule type="expression" dxfId="472" priority="102">
      <formula>I132=1</formula>
    </cfRule>
  </conditionalFormatting>
  <conditionalFormatting sqref="I130 V130:AL130">
    <cfRule type="cellIs" dxfId="471" priority="99" operator="greaterThan">
      <formula>0</formula>
    </cfRule>
  </conditionalFormatting>
  <conditionalFormatting sqref="I129">
    <cfRule type="expression" dxfId="470" priority="96">
      <formula>I129=3</formula>
    </cfRule>
    <cfRule type="expression" dxfId="469" priority="97">
      <formula>I129=2</formula>
    </cfRule>
    <cfRule type="expression" dxfId="468" priority="98">
      <formula>I129=1</formula>
    </cfRule>
  </conditionalFormatting>
  <conditionalFormatting sqref="J129:AL129">
    <cfRule type="expression" dxfId="467" priority="93">
      <formula>J129=3</formula>
    </cfRule>
    <cfRule type="expression" dxfId="466" priority="94">
      <formula>J129=2</formula>
    </cfRule>
    <cfRule type="expression" dxfId="465" priority="95">
      <formula>J129=1</formula>
    </cfRule>
  </conditionalFormatting>
  <conditionalFormatting sqref="I136:AL136">
    <cfRule type="expression" dxfId="464" priority="90">
      <formula>I136=3</formula>
    </cfRule>
    <cfRule type="expression" dxfId="463" priority="91">
      <formula>I136=2</formula>
    </cfRule>
    <cfRule type="expression" dxfId="462" priority="92">
      <formula>I136=1</formula>
    </cfRule>
  </conditionalFormatting>
  <conditionalFormatting sqref="I134 V134:AL134">
    <cfRule type="cellIs" dxfId="461" priority="89" operator="greaterThan">
      <formula>0</formula>
    </cfRule>
  </conditionalFormatting>
  <conditionalFormatting sqref="I133">
    <cfRule type="expression" dxfId="460" priority="86">
      <formula>I133=3</formula>
    </cfRule>
    <cfRule type="expression" dxfId="459" priority="87">
      <formula>I133=2</formula>
    </cfRule>
    <cfRule type="expression" dxfId="458" priority="88">
      <formula>I133=1</formula>
    </cfRule>
  </conditionalFormatting>
  <conditionalFormatting sqref="J133:AL133">
    <cfRule type="expression" dxfId="457" priority="83">
      <formula>J133=3</formula>
    </cfRule>
    <cfRule type="expression" dxfId="456" priority="84">
      <formula>J133=2</formula>
    </cfRule>
    <cfRule type="expression" dxfId="455" priority="85">
      <formula>J133=1</formula>
    </cfRule>
  </conditionalFormatting>
  <conditionalFormatting sqref="I140:AL140">
    <cfRule type="expression" dxfId="454" priority="80">
      <formula>I140=3</formula>
    </cfRule>
    <cfRule type="expression" dxfId="453" priority="81">
      <formula>I140=2</formula>
    </cfRule>
    <cfRule type="expression" dxfId="452" priority="82">
      <formula>I140=1</formula>
    </cfRule>
  </conditionalFormatting>
  <conditionalFormatting sqref="I138 V138:AL138">
    <cfRule type="cellIs" dxfId="451" priority="79" operator="greaterThan">
      <formula>0</formula>
    </cfRule>
  </conditionalFormatting>
  <conditionalFormatting sqref="I137">
    <cfRule type="expression" dxfId="450" priority="76">
      <formula>I137=3</formula>
    </cfRule>
    <cfRule type="expression" dxfId="449" priority="77">
      <formula>I137=2</formula>
    </cfRule>
    <cfRule type="expression" dxfId="448" priority="78">
      <formula>I137=1</formula>
    </cfRule>
  </conditionalFormatting>
  <conditionalFormatting sqref="J137:AL137">
    <cfRule type="expression" dxfId="447" priority="73">
      <formula>J137=3</formula>
    </cfRule>
    <cfRule type="expression" dxfId="446" priority="74">
      <formula>J137=2</formula>
    </cfRule>
    <cfRule type="expression" dxfId="445" priority="75">
      <formula>J137=1</formula>
    </cfRule>
  </conditionalFormatting>
  <conditionalFormatting sqref="I55:AL55">
    <cfRule type="cellIs" dxfId="444" priority="72" operator="greaterThan">
      <formula>0</formula>
    </cfRule>
  </conditionalFormatting>
  <conditionalFormatting sqref="I174:AL174">
    <cfRule type="expression" dxfId="443" priority="69">
      <formula>I174=3</formula>
    </cfRule>
    <cfRule type="expression" dxfId="442" priority="70">
      <formula>I174=2</formula>
    </cfRule>
    <cfRule type="expression" dxfId="441" priority="71">
      <formula>I174=1</formula>
    </cfRule>
  </conditionalFormatting>
  <conditionalFormatting sqref="I172:AL172">
    <cfRule type="cellIs" dxfId="440" priority="68" operator="greaterThan">
      <formula>0</formula>
    </cfRule>
  </conditionalFormatting>
  <conditionalFormatting sqref="I178:AL178">
    <cfRule type="expression" dxfId="439" priority="65">
      <formula>I178=3</formula>
    </cfRule>
    <cfRule type="expression" dxfId="438" priority="66">
      <formula>I178=2</formula>
    </cfRule>
    <cfRule type="expression" dxfId="437" priority="67">
      <formula>I178=1</formula>
    </cfRule>
  </conditionalFormatting>
  <conditionalFormatting sqref="I176:AL176">
    <cfRule type="cellIs" dxfId="436" priority="64" operator="greaterThan">
      <formula>0</formula>
    </cfRule>
  </conditionalFormatting>
  <conditionalFormatting sqref="I175">
    <cfRule type="expression" dxfId="435" priority="61">
      <formula>I175=3</formula>
    </cfRule>
    <cfRule type="expression" dxfId="434" priority="62">
      <formula>I175=2</formula>
    </cfRule>
    <cfRule type="expression" dxfId="433" priority="63">
      <formula>I175=1</formula>
    </cfRule>
  </conditionalFormatting>
  <conditionalFormatting sqref="J175:AL175">
    <cfRule type="expression" dxfId="432" priority="58">
      <formula>J175=3</formula>
    </cfRule>
    <cfRule type="expression" dxfId="431" priority="59">
      <formula>J175=2</formula>
    </cfRule>
    <cfRule type="expression" dxfId="430" priority="60">
      <formula>J175=1</formula>
    </cfRule>
  </conditionalFormatting>
  <conditionalFormatting sqref="I170:AL170">
    <cfRule type="expression" dxfId="429" priority="55">
      <formula>I170=3</formula>
    </cfRule>
    <cfRule type="expression" dxfId="428" priority="56">
      <formula>I170=2</formula>
    </cfRule>
    <cfRule type="expression" dxfId="427" priority="57">
      <formula>I170=1</formula>
    </cfRule>
  </conditionalFormatting>
  <conditionalFormatting sqref="I168:AL168">
    <cfRule type="cellIs" dxfId="426" priority="54" operator="greaterThan">
      <formula>0</formula>
    </cfRule>
  </conditionalFormatting>
  <conditionalFormatting sqref="I171">
    <cfRule type="expression" dxfId="425" priority="51">
      <formula>I171=3</formula>
    </cfRule>
    <cfRule type="expression" dxfId="424" priority="52">
      <formula>I171=2</formula>
    </cfRule>
    <cfRule type="expression" dxfId="423" priority="53">
      <formula>I171=1</formula>
    </cfRule>
  </conditionalFormatting>
  <conditionalFormatting sqref="J171:AL171">
    <cfRule type="expression" dxfId="422" priority="48">
      <formula>J171=3</formula>
    </cfRule>
    <cfRule type="expression" dxfId="421" priority="49">
      <formula>J171=2</formula>
    </cfRule>
    <cfRule type="expression" dxfId="420" priority="50">
      <formula>J171=1</formula>
    </cfRule>
  </conditionalFormatting>
  <conditionalFormatting sqref="I166">
    <cfRule type="expression" dxfId="419" priority="45">
      <formula>I166=3</formula>
    </cfRule>
    <cfRule type="expression" dxfId="418" priority="46">
      <formula>I166=2</formula>
    </cfRule>
    <cfRule type="expression" dxfId="417" priority="47">
      <formula>I166=1</formula>
    </cfRule>
  </conditionalFormatting>
  <conditionalFormatting sqref="J166:AL166">
    <cfRule type="expression" dxfId="416" priority="42">
      <formula>J166=3</formula>
    </cfRule>
    <cfRule type="expression" dxfId="415" priority="43">
      <formula>J166=2</formula>
    </cfRule>
    <cfRule type="expression" dxfId="414" priority="44">
      <formula>J166=1</formula>
    </cfRule>
  </conditionalFormatting>
  <conditionalFormatting sqref="I216:AL216">
    <cfRule type="expression" dxfId="413" priority="39">
      <formula>I216=3</formula>
    </cfRule>
    <cfRule type="expression" dxfId="412" priority="40">
      <formula>I216=2</formula>
    </cfRule>
    <cfRule type="expression" dxfId="411" priority="41">
      <formula>I216=1</formula>
    </cfRule>
  </conditionalFormatting>
  <conditionalFormatting sqref="I213:AL213 I212 V212:AL212">
    <cfRule type="cellIs" dxfId="410" priority="38" operator="greaterThan">
      <formula>0</formula>
    </cfRule>
  </conditionalFormatting>
  <conditionalFormatting sqref="I217">
    <cfRule type="expression" dxfId="409" priority="35">
      <formula>I217=3</formula>
    </cfRule>
    <cfRule type="expression" dxfId="408" priority="36">
      <formula>I217=2</formula>
    </cfRule>
    <cfRule type="expression" dxfId="407" priority="37">
      <formula>I217=1</formula>
    </cfRule>
  </conditionalFormatting>
  <conditionalFormatting sqref="J217:AL217">
    <cfRule type="expression" dxfId="406" priority="32">
      <formula>J217=3</formula>
    </cfRule>
    <cfRule type="expression" dxfId="405" priority="33">
      <formula>J217=2</formula>
    </cfRule>
    <cfRule type="expression" dxfId="404" priority="34">
      <formula>J217=1</formula>
    </cfRule>
  </conditionalFormatting>
  <conditionalFormatting sqref="I235:AL235">
    <cfRule type="expression" dxfId="403" priority="29">
      <formula>I235=3</formula>
    </cfRule>
    <cfRule type="expression" dxfId="402" priority="30">
      <formula>I235=2</formula>
    </cfRule>
    <cfRule type="expression" dxfId="401" priority="31">
      <formula>I235=1</formula>
    </cfRule>
  </conditionalFormatting>
  <conditionalFormatting sqref="I196:AL196">
    <cfRule type="expression" dxfId="400" priority="26">
      <formula>I196=3</formula>
    </cfRule>
    <cfRule type="expression" dxfId="399" priority="27">
      <formula>I196=2</formula>
    </cfRule>
    <cfRule type="expression" dxfId="398" priority="28">
      <formula>I196=1</formula>
    </cfRule>
  </conditionalFormatting>
  <conditionalFormatting sqref="I194 V194:AL194">
    <cfRule type="cellIs" dxfId="397" priority="25" operator="greaterThan">
      <formula>0</formula>
    </cfRule>
  </conditionalFormatting>
  <conditionalFormatting sqref="I197">
    <cfRule type="expression" dxfId="396" priority="22">
      <formula>I197=3</formula>
    </cfRule>
    <cfRule type="expression" dxfId="395" priority="23">
      <formula>I197=2</formula>
    </cfRule>
    <cfRule type="expression" dxfId="394" priority="24">
      <formula>I197=1</formula>
    </cfRule>
  </conditionalFormatting>
  <conditionalFormatting sqref="J197:AL197">
    <cfRule type="expression" dxfId="393" priority="19">
      <formula>J197=3</formula>
    </cfRule>
    <cfRule type="expression" dxfId="392" priority="20">
      <formula>J197=2</formula>
    </cfRule>
    <cfRule type="expression" dxfId="391" priority="21">
      <formula>J197=1</formula>
    </cfRule>
  </conditionalFormatting>
  <conditionalFormatting sqref="I70:AL70">
    <cfRule type="cellIs" dxfId="390" priority="18" operator="greaterThan">
      <formula>0</formula>
    </cfRule>
  </conditionalFormatting>
  <conditionalFormatting sqref="I72:AL72">
    <cfRule type="expression" dxfId="389" priority="15">
      <formula>I72=3</formula>
    </cfRule>
    <cfRule type="expression" dxfId="388" priority="16">
      <formula>I72=2</formula>
    </cfRule>
    <cfRule type="expression" dxfId="387" priority="17">
      <formula>I72=1</formula>
    </cfRule>
  </conditionalFormatting>
  <conditionalFormatting sqref="I225:AL226">
    <cfRule type="cellIs" dxfId="386" priority="14" operator="greaterThan">
      <formula>0</formula>
    </cfRule>
  </conditionalFormatting>
  <conditionalFormatting sqref="I232:AL233">
    <cfRule type="cellIs" dxfId="385" priority="13" operator="greaterThan">
      <formula>0</formula>
    </cfRule>
  </conditionalFormatting>
  <conditionalFormatting sqref="J130:U130">
    <cfRule type="cellIs" dxfId="384" priority="12" operator="greaterThan">
      <formula>0</formula>
    </cfRule>
  </conditionalFormatting>
  <conditionalFormatting sqref="J134:U134">
    <cfRule type="cellIs" dxfId="383" priority="11" operator="greaterThan">
      <formula>0</formula>
    </cfRule>
  </conditionalFormatting>
  <conditionalFormatting sqref="J138:U138">
    <cfRule type="cellIs" dxfId="382" priority="10" operator="greaterThan">
      <formula>0</formula>
    </cfRule>
  </conditionalFormatting>
  <conditionalFormatting sqref="J182:U182">
    <cfRule type="cellIs" dxfId="381" priority="9" operator="greaterThan">
      <formula>0</formula>
    </cfRule>
  </conditionalFormatting>
  <conditionalFormatting sqref="J186:U186">
    <cfRule type="cellIs" dxfId="380" priority="8" operator="greaterThan">
      <formula>0</formula>
    </cfRule>
  </conditionalFormatting>
  <conditionalFormatting sqref="J190:U190">
    <cfRule type="cellIs" dxfId="379" priority="7" operator="greaterThan">
      <formula>0</formula>
    </cfRule>
  </conditionalFormatting>
  <conditionalFormatting sqref="J194:U194">
    <cfRule type="cellIs" dxfId="378" priority="6" operator="greaterThan">
      <formula>0</formula>
    </cfRule>
  </conditionalFormatting>
  <conditionalFormatting sqref="J198:U198">
    <cfRule type="cellIs" dxfId="377" priority="5" operator="greaterThan">
      <formula>0</formula>
    </cfRule>
  </conditionalFormatting>
  <conditionalFormatting sqref="J202:U202">
    <cfRule type="cellIs" dxfId="376" priority="4" operator="greaterThan">
      <formula>0</formula>
    </cfRule>
  </conditionalFormatting>
  <conditionalFormatting sqref="J206:U206">
    <cfRule type="cellIs" dxfId="375" priority="3" operator="greaterThan">
      <formula>0</formula>
    </cfRule>
  </conditionalFormatting>
  <conditionalFormatting sqref="J212:U212">
    <cfRule type="cellIs" dxfId="374" priority="2" operator="greaterThan">
      <formula>0</formula>
    </cfRule>
  </conditionalFormatting>
  <conditionalFormatting sqref="J219:U219">
    <cfRule type="cellIs" dxfId="373" priority="1" operator="greaterThan">
      <formula>0</formula>
    </cfRule>
  </conditionalFormatting>
  <pageMargins left="0.7" right="0.7" top="0.78740157499999996" bottom="0.78740157499999996" header="0.3" footer="0.3"/>
  <pageSetup paperSize="9" scale="37" orientation="portrait" r:id="rId1"/>
  <colBreaks count="1" manualBreakCount="1">
    <brk id="1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1679B-36EF-4116-8FA7-8849ABBFFEFD}">
  <sheetPr>
    <tabColor theme="4"/>
  </sheetPr>
  <dimension ref="A1:AM142"/>
  <sheetViews>
    <sheetView showGridLines="0" zoomScale="55" zoomScaleNormal="55" zoomScaleSheetLayoutView="90" zoomScalePageLayoutView="70" workbookViewId="0">
      <pane xSplit="9" ySplit="5" topLeftCell="J106" activePane="bottomRight" state="frozen"/>
      <selection pane="topRight" activeCell="J1" sqref="J1"/>
      <selection pane="bottomLeft" activeCell="A6" sqref="A6"/>
      <selection pane="bottomRight" activeCell="AM141" sqref="J141:AM142"/>
    </sheetView>
  </sheetViews>
  <sheetFormatPr baseColWidth="10" defaultColWidth="11.42578125" defaultRowHeight="15" outlineLevelRow="1" x14ac:dyDescent="0.25"/>
  <cols>
    <col min="1" max="1" width="5.42578125" style="2" customWidth="1"/>
    <col min="2" max="2" width="3.42578125" style="1" customWidth="1"/>
    <col min="3" max="3" width="3.85546875" style="34" customWidth="1"/>
    <col min="4" max="4" width="2.85546875" style="34" customWidth="1"/>
    <col min="5" max="5" width="48.140625" style="34" bestFit="1" customWidth="1"/>
    <col min="6" max="6" width="2.42578125" style="3" customWidth="1"/>
    <col min="7" max="8" width="13.140625" style="22" bestFit="1" customWidth="1"/>
    <col min="9" max="9" width="2.42578125" style="3" customWidth="1"/>
    <col min="10" max="39" width="36.140625" style="30" customWidth="1"/>
    <col min="40" max="16384" width="11.42578125" style="2"/>
  </cols>
  <sheetData>
    <row r="1" spans="1:39" x14ac:dyDescent="0.25">
      <c r="I1" s="88"/>
      <c r="J1" s="45"/>
      <c r="K1" s="45"/>
      <c r="L1" s="45"/>
      <c r="M1" s="76"/>
    </row>
    <row r="2" spans="1:39" s="8" customFormat="1" ht="33" customHeight="1" x14ac:dyDescent="0.25">
      <c r="A2" s="9" t="s">
        <v>190</v>
      </c>
      <c r="B2" s="4" t="s">
        <v>101</v>
      </c>
      <c r="C2" s="5"/>
      <c r="D2" s="5"/>
      <c r="E2" s="5"/>
      <c r="F2" s="6"/>
      <c r="G2" s="7"/>
      <c r="H2" s="7"/>
      <c r="I2" s="6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39" s="10" customFormat="1" x14ac:dyDescent="0.25">
      <c r="B3" s="11"/>
      <c r="C3" s="34"/>
      <c r="D3" s="34"/>
      <c r="E3" s="34"/>
      <c r="F3" s="12"/>
      <c r="G3" s="22"/>
      <c r="H3" s="22"/>
      <c r="I3" s="12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s="10" customFormat="1" x14ac:dyDescent="0.25">
      <c r="B4" s="11"/>
      <c r="C4" s="34"/>
      <c r="D4" s="34"/>
      <c r="E4" s="34"/>
      <c r="F4" s="12"/>
      <c r="G4" s="362" t="s">
        <v>105</v>
      </c>
      <c r="H4" s="362"/>
      <c r="I4" s="12"/>
      <c r="J4" s="369" t="s">
        <v>191</v>
      </c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1"/>
    </row>
    <row r="5" spans="1:39" s="10" customFormat="1" x14ac:dyDescent="0.25">
      <c r="B5" s="11"/>
      <c r="C5" s="34"/>
      <c r="D5" s="34"/>
      <c r="E5" s="34"/>
      <c r="F5" s="13"/>
      <c r="G5" s="23" t="s">
        <v>110</v>
      </c>
      <c r="H5" s="23" t="s">
        <v>109</v>
      </c>
      <c r="I5" s="14"/>
      <c r="J5" s="23">
        <f>'1 | Grundeinstellungen'!J5</f>
        <v>1001</v>
      </c>
      <c r="K5" s="23">
        <f>J5+1</f>
        <v>1002</v>
      </c>
      <c r="L5" s="23">
        <f t="shared" ref="L5:AM5" si="0">K5+1</f>
        <v>1003</v>
      </c>
      <c r="M5" s="23">
        <f t="shared" si="0"/>
        <v>1004</v>
      </c>
      <c r="N5" s="23">
        <f t="shared" si="0"/>
        <v>1005</v>
      </c>
      <c r="O5" s="23">
        <f t="shared" si="0"/>
        <v>1006</v>
      </c>
      <c r="P5" s="23">
        <f t="shared" si="0"/>
        <v>1007</v>
      </c>
      <c r="Q5" s="23">
        <f t="shared" si="0"/>
        <v>1008</v>
      </c>
      <c r="R5" s="23">
        <f t="shared" si="0"/>
        <v>1009</v>
      </c>
      <c r="S5" s="23">
        <f t="shared" si="0"/>
        <v>1010</v>
      </c>
      <c r="T5" s="23">
        <f t="shared" si="0"/>
        <v>1011</v>
      </c>
      <c r="U5" s="23">
        <f t="shared" si="0"/>
        <v>1012</v>
      </c>
      <c r="V5" s="23">
        <f t="shared" si="0"/>
        <v>1013</v>
      </c>
      <c r="W5" s="23">
        <f t="shared" si="0"/>
        <v>1014</v>
      </c>
      <c r="X5" s="23">
        <f t="shared" si="0"/>
        <v>1015</v>
      </c>
      <c r="Y5" s="23">
        <f t="shared" si="0"/>
        <v>1016</v>
      </c>
      <c r="Z5" s="23">
        <f t="shared" si="0"/>
        <v>1017</v>
      </c>
      <c r="AA5" s="23">
        <f t="shared" si="0"/>
        <v>1018</v>
      </c>
      <c r="AB5" s="23">
        <f t="shared" si="0"/>
        <v>1019</v>
      </c>
      <c r="AC5" s="23">
        <f t="shared" si="0"/>
        <v>1020</v>
      </c>
      <c r="AD5" s="23">
        <f t="shared" si="0"/>
        <v>1021</v>
      </c>
      <c r="AE5" s="23">
        <f t="shared" si="0"/>
        <v>1022</v>
      </c>
      <c r="AF5" s="23">
        <f t="shared" si="0"/>
        <v>1023</v>
      </c>
      <c r="AG5" s="23">
        <f t="shared" si="0"/>
        <v>1024</v>
      </c>
      <c r="AH5" s="23">
        <f t="shared" si="0"/>
        <v>1025</v>
      </c>
      <c r="AI5" s="23">
        <f t="shared" si="0"/>
        <v>1026</v>
      </c>
      <c r="AJ5" s="23">
        <f t="shared" si="0"/>
        <v>1027</v>
      </c>
      <c r="AK5" s="23">
        <f t="shared" si="0"/>
        <v>1028</v>
      </c>
      <c r="AL5" s="23">
        <f t="shared" si="0"/>
        <v>1029</v>
      </c>
      <c r="AM5" s="23">
        <f t="shared" si="0"/>
        <v>1030</v>
      </c>
    </row>
    <row r="6" spans="1:39" s="10" customFormat="1" x14ac:dyDescent="0.25">
      <c r="B6" s="15" t="s">
        <v>108</v>
      </c>
      <c r="C6" s="34"/>
      <c r="D6" s="34"/>
      <c r="E6" s="34"/>
      <c r="F6" s="13"/>
      <c r="G6" s="24"/>
      <c r="H6" s="24"/>
      <c r="I6" s="13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</row>
    <row r="7" spans="1:39" s="10" customFormat="1" ht="7.5" customHeight="1" x14ac:dyDescent="0.25">
      <c r="B7" s="15"/>
      <c r="C7" s="34"/>
      <c r="D7" s="34"/>
      <c r="E7" s="34"/>
      <c r="F7" s="14"/>
      <c r="G7" s="25"/>
      <c r="H7" s="25"/>
      <c r="I7" s="14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</row>
    <row r="8" spans="1:39" s="131" customFormat="1" ht="30" customHeight="1" thickBot="1" x14ac:dyDescent="0.3">
      <c r="B8" s="299" t="str">
        <f>'1 | Grundeinstellungen'!B11</f>
        <v>FUNKTIONALITÄT</v>
      </c>
      <c r="C8" s="132"/>
      <c r="D8" s="132"/>
      <c r="E8" s="132"/>
      <c r="F8" s="77"/>
      <c r="G8" s="122"/>
      <c r="H8" s="122"/>
      <c r="I8" s="77"/>
      <c r="J8" s="141"/>
      <c r="K8" s="141"/>
      <c r="L8" s="141"/>
      <c r="M8" s="141"/>
      <c r="N8" s="130"/>
      <c r="O8" s="141"/>
      <c r="P8" s="130"/>
      <c r="Q8" s="130"/>
      <c r="R8" s="141"/>
      <c r="S8" s="130"/>
      <c r="T8" s="130"/>
      <c r="U8" s="141"/>
      <c r="V8" s="130"/>
      <c r="W8" s="130"/>
      <c r="X8" s="141"/>
      <c r="Y8" s="130"/>
      <c r="Z8" s="130"/>
      <c r="AA8" s="130"/>
      <c r="AB8" s="141"/>
      <c r="AC8" s="130"/>
      <c r="AD8" s="130"/>
      <c r="AE8" s="141"/>
      <c r="AF8" s="130"/>
      <c r="AG8" s="130"/>
      <c r="AH8" s="130"/>
      <c r="AI8" s="141"/>
      <c r="AJ8" s="130"/>
      <c r="AK8" s="130"/>
      <c r="AL8" s="141"/>
      <c r="AM8" s="130"/>
    </row>
    <row r="9" spans="1:39" s="10" customFormat="1" ht="30" customHeight="1" thickBot="1" x14ac:dyDescent="0.3">
      <c r="B9" s="298">
        <v>1</v>
      </c>
      <c r="C9" s="250" t="str">
        <f>'1 | Grundeinstellungen'!C12</f>
        <v>Erschließung</v>
      </c>
      <c r="D9" s="134"/>
      <c r="E9" s="134"/>
      <c r="F9" s="89"/>
      <c r="G9" s="90">
        <f>'1 | Grundeinstellungen'!G12</f>
        <v>1</v>
      </c>
      <c r="H9" s="159"/>
      <c r="I9" s="91"/>
      <c r="J9" s="300">
        <f>IF($G$9=0,"",IFERROR(J13*$G$12+J23*$G$22+J30*$G$29+J46*$G$45,0))</f>
        <v>0</v>
      </c>
      <c r="K9" s="300">
        <f t="shared" ref="K9:AM9" si="1">IF($G$9=0,"",IFERROR(K13*$G$12+K23*$G$22+K30*$G$29+K46*$G$45,0))</f>
        <v>0</v>
      </c>
      <c r="L9" s="300">
        <f t="shared" si="1"/>
        <v>0</v>
      </c>
      <c r="M9" s="300">
        <f t="shared" si="1"/>
        <v>0</v>
      </c>
      <c r="N9" s="300">
        <f t="shared" si="1"/>
        <v>0</v>
      </c>
      <c r="O9" s="300">
        <f t="shared" si="1"/>
        <v>0</v>
      </c>
      <c r="P9" s="300">
        <f t="shared" si="1"/>
        <v>0</v>
      </c>
      <c r="Q9" s="300">
        <f t="shared" si="1"/>
        <v>0</v>
      </c>
      <c r="R9" s="300">
        <f t="shared" si="1"/>
        <v>0</v>
      </c>
      <c r="S9" s="300">
        <f t="shared" si="1"/>
        <v>0</v>
      </c>
      <c r="T9" s="300">
        <f t="shared" si="1"/>
        <v>0</v>
      </c>
      <c r="U9" s="300">
        <f t="shared" si="1"/>
        <v>0</v>
      </c>
      <c r="V9" s="300">
        <f t="shared" si="1"/>
        <v>0</v>
      </c>
      <c r="W9" s="300">
        <f t="shared" si="1"/>
        <v>0</v>
      </c>
      <c r="X9" s="300">
        <f t="shared" si="1"/>
        <v>0</v>
      </c>
      <c r="Y9" s="300">
        <f t="shared" si="1"/>
        <v>0</v>
      </c>
      <c r="Z9" s="300">
        <f t="shared" si="1"/>
        <v>0</v>
      </c>
      <c r="AA9" s="300">
        <f t="shared" si="1"/>
        <v>0</v>
      </c>
      <c r="AB9" s="300">
        <f t="shared" si="1"/>
        <v>0</v>
      </c>
      <c r="AC9" s="300">
        <f t="shared" si="1"/>
        <v>0</v>
      </c>
      <c r="AD9" s="300">
        <f t="shared" si="1"/>
        <v>0</v>
      </c>
      <c r="AE9" s="300">
        <f t="shared" si="1"/>
        <v>0</v>
      </c>
      <c r="AF9" s="300">
        <f t="shared" si="1"/>
        <v>0</v>
      </c>
      <c r="AG9" s="300">
        <f t="shared" si="1"/>
        <v>0</v>
      </c>
      <c r="AH9" s="300">
        <f t="shared" si="1"/>
        <v>0</v>
      </c>
      <c r="AI9" s="300">
        <f t="shared" si="1"/>
        <v>0</v>
      </c>
      <c r="AJ9" s="300">
        <f t="shared" si="1"/>
        <v>0</v>
      </c>
      <c r="AK9" s="300">
        <f t="shared" si="1"/>
        <v>0</v>
      </c>
      <c r="AL9" s="300">
        <f t="shared" si="1"/>
        <v>0</v>
      </c>
      <c r="AM9" s="300">
        <f t="shared" si="1"/>
        <v>0</v>
      </c>
    </row>
    <row r="10" spans="1:39" s="10" customFormat="1" ht="161.25" hidden="1" customHeight="1" thickBot="1" x14ac:dyDescent="0.3">
      <c r="B10" s="111"/>
      <c r="C10" s="181"/>
      <c r="D10" s="138"/>
      <c r="E10" s="92" t="s">
        <v>201</v>
      </c>
      <c r="F10" s="158"/>
      <c r="G10" s="90"/>
      <c r="H10" s="159"/>
      <c r="I10" s="91"/>
      <c r="J10" s="185" t="str">
        <f>CONCATENATE(IF(J12="","",J12),IF(AND(J12&lt;&gt;"",J22&lt;&gt;""),"; ",""),IF(AND(J12&lt;&gt;"",J29&lt;&gt;"",J22=""),"; ",""),IF(AND(J12&lt;&gt;"",J45&lt;&gt;"",J22="",J29=""),"; ",""),IF(J22="","",J22),IF(AND(J22&lt;&gt;"",J29&lt;&gt;""),"; ",""),IF(AND(J22&lt;&gt;"",J45&lt;&gt;"",J29=""),"; ",""),IF(J29="","",J29),IF(AND(J29&lt;&gt;"",J45&lt;&gt;""),"; ",""),IF(J45="","",J45))</f>
        <v>wird ausgefüllt (wird ausgefüllt; wird ausgefüllt); wird ausgefüllt; wird ausgefüllt; wird ausgefüllt; wird ausgefüllt; wird ausgefüllt; wird ausgefüllt (wird ausgefüllt; wird ausgefüllt)</v>
      </c>
      <c r="K10" s="185" t="str">
        <f t="shared" ref="K10:AM10" si="2">CONCATENATE(IF(K12="","",K12),IF(AND(K12&lt;&gt;"",K22&lt;&gt;""),"; ",""),IF(AND(K12&lt;&gt;"",K29&lt;&gt;"",K22=""),"; ",""),IF(AND(K12&lt;&gt;"",K45&lt;&gt;"",K22="",K29=""),"; ",""),IF(K22="","",K22),IF(AND(K22&lt;&gt;"",K29&lt;&gt;""),"; ",""),IF(AND(K22&lt;&gt;"",K45&lt;&gt;"",K29=""),"; ",""),IF(K29="","",K29),IF(AND(K29&lt;&gt;"",K45&lt;&gt;""),"; ",""),IF(K45="","",K45))</f>
        <v>wird ausgefüllt (wird ausgefüllt; wird ausgefüllt); wird ausgefüllt; wird ausgefüllt; wird ausgefüllt; wird ausgefüllt; wird ausgefüllt; wird ausgefüllt (wird ausgefüllt; wird ausgefüllt)</v>
      </c>
      <c r="L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M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N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O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P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Q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R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S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T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U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V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W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X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Y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Z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A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B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C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D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E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F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G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H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I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J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K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L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  <c r="AM10" s="185" t="str">
        <f t="shared" si="2"/>
        <v>wird ausgefüllt (wird ausgefüllt; wird ausgefüllt); wird ausgefüllt; wird ausgefüllt; wird ausgefüllt; wird ausgefüllt; wird ausgefüllt; wird ausgefüllt (wird ausgefüllt; wird ausgefüllt)</v>
      </c>
    </row>
    <row r="11" spans="1:39" s="21" customFormat="1" ht="7.5" customHeight="1" x14ac:dyDescent="0.25">
      <c r="B11" s="137"/>
      <c r="C11" s="138"/>
      <c r="D11" s="138"/>
      <c r="E11" s="138"/>
      <c r="F11" s="117"/>
      <c r="G11" s="139"/>
      <c r="H11" s="136"/>
      <c r="I11" s="17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</row>
    <row r="12" spans="1:39" s="110" customFormat="1" ht="30" customHeight="1" outlineLevel="1" x14ac:dyDescent="0.25">
      <c r="B12" s="111"/>
      <c r="C12" s="183">
        <v>1</v>
      </c>
      <c r="D12" s="183" t="str">
        <f>'1 | Grundeinstellungen'!D13</f>
        <v>Externe Erschließung</v>
      </c>
      <c r="E12" s="183"/>
      <c r="F12" s="158"/>
      <c r="G12" s="126">
        <f>'1 | Grundeinstellungen'!$G$13</f>
        <v>0.25</v>
      </c>
      <c r="H12" s="163">
        <f>'1 | Grundeinstellungen'!H13</f>
        <v>1</v>
      </c>
      <c r="I12" s="170"/>
      <c r="J12" s="129" t="str">
        <f>IF($G$12=0,"",CONCATENATE(IF(AND(J13&lt;1.5,J13&gt;0),'1 | Grundeinstellungen'!$J$13,IF(AND(J13&gt;=1.5,J13&lt;2.5),'1 | Grundeinstellungen'!$K$13,IF(J13&gt;=2.5,'1 | Grundeinstellungen'!$L$13,IF(J13=0,"wird ausgefüllt")))),IF(OR(J15&lt;&gt;0,J18&lt;&gt;0)," ("),IF(J15="","",J15),IF(AND(J15&lt;&gt;"",J18&lt;&gt;""),"; ",""),IF(J18="","",J18),")"))</f>
        <v>wird ausgefüllt (wird ausgefüllt; wird ausgefüllt)</v>
      </c>
      <c r="K12" s="129" t="str">
        <f>IF($G$12=0,"",CONCATENATE(IF(AND(K13&lt;1.5,K13&gt;0),'1 | Grundeinstellungen'!$J$13,IF(AND(K13&gt;=1.5,K13&lt;2.5),'1 | Grundeinstellungen'!$K$13,IF(K13&gt;=2.5,'1 | Grundeinstellungen'!$L$13,IF(K13=0,"wird ausgefüllt")))),IF(OR(K15&lt;&gt;0,K18&lt;&gt;0)," ("),IF(K15="","",K15),IF(AND(K15&lt;&gt;"",K18&lt;&gt;""),"; ",""),IF(K18="","",K18),")"))</f>
        <v>wird ausgefüllt (wird ausgefüllt; wird ausgefüllt)</v>
      </c>
      <c r="L12" s="129" t="str">
        <f>IF($G$12=0,"",CONCATENATE(IF(AND(L13&lt;1.5,L13&gt;0),'1 | Grundeinstellungen'!$J$13,IF(AND(L13&gt;=1.5,L13&lt;2.5),'1 | Grundeinstellungen'!$K$13,IF(L13&gt;=2.5,'1 | Grundeinstellungen'!$L$13,IF(L13=0,"wird ausgefüllt")))),IF(OR(L15&lt;&gt;0,L18&lt;&gt;0)," ("),IF(L15="","",L15),IF(AND(L15&lt;&gt;"",L18&lt;&gt;""),"; ",""),IF(L18="","",L18),")"))</f>
        <v>wird ausgefüllt (wird ausgefüllt; wird ausgefüllt)</v>
      </c>
      <c r="M12" s="129" t="str">
        <f>IF($G$12=0,"",CONCATENATE(IF(AND(M13&lt;1.5,M13&gt;0),'1 | Grundeinstellungen'!$J$13,IF(AND(M13&gt;=1.5,M13&lt;2.5),'1 | Grundeinstellungen'!$K$13,IF(M13&gt;=2.5,'1 | Grundeinstellungen'!$L$13,IF(M13=0,"wird ausgefüllt")))),IF(OR(M15&lt;&gt;0,M18&lt;&gt;0)," ("),IF(M15="","",M15),IF(AND(M15&lt;&gt;"",M18&lt;&gt;""),"; ",""),IF(M18="","",M18),")"))</f>
        <v>wird ausgefüllt (wird ausgefüllt; wird ausgefüllt)</v>
      </c>
      <c r="N12" s="129" t="str">
        <f>IF($G$12=0,"",CONCATENATE(IF(AND(N13&lt;1.5,N13&gt;0),'1 | Grundeinstellungen'!$J$13,IF(AND(N13&gt;=1.5,N13&lt;2.5),'1 | Grundeinstellungen'!$K$13,IF(N13&gt;=2.5,'1 | Grundeinstellungen'!$L$13,IF(N13=0,"wird ausgefüllt")))),IF(OR(N15&lt;&gt;0,N18&lt;&gt;0)," ("),IF(N15="","",N15),IF(AND(N15&lt;&gt;"",N18&lt;&gt;""),"; ",""),IF(N18="","",N18),")"))</f>
        <v>wird ausgefüllt (wird ausgefüllt; wird ausgefüllt)</v>
      </c>
      <c r="O12" s="129" t="str">
        <f>IF($G$12=0,"",CONCATENATE(IF(AND(O13&lt;1.5,O13&gt;0),'1 | Grundeinstellungen'!$J$13,IF(AND(O13&gt;=1.5,O13&lt;2.5),'1 | Grundeinstellungen'!$K$13,IF(O13&gt;=2.5,'1 | Grundeinstellungen'!$L$13,IF(O13=0,"wird ausgefüllt")))),IF(OR(O15&lt;&gt;0,O18&lt;&gt;0)," ("),IF(O15="","",O15),IF(AND(O15&lt;&gt;"",O18&lt;&gt;""),"; ",""),IF(O18="","",O18),")"))</f>
        <v>wird ausgefüllt (wird ausgefüllt; wird ausgefüllt)</v>
      </c>
      <c r="P12" s="129" t="str">
        <f>IF($G$12=0,"",CONCATENATE(IF(AND(P13&lt;1.5,P13&gt;0),'1 | Grundeinstellungen'!$J$13,IF(AND(P13&gt;=1.5,P13&lt;2.5),'1 | Grundeinstellungen'!$K$13,IF(P13&gt;=2.5,'1 | Grundeinstellungen'!$L$13,IF(P13=0,"wird ausgefüllt")))),IF(OR(P15&lt;&gt;0,P18&lt;&gt;0)," ("),IF(P15="","",P15),IF(AND(P15&lt;&gt;"",P18&lt;&gt;""),"; ",""),IF(P18="","",P18),")"))</f>
        <v>wird ausgefüllt (wird ausgefüllt; wird ausgefüllt)</v>
      </c>
      <c r="Q12" s="129" t="str">
        <f>IF($G$12=0,"",CONCATENATE(IF(AND(Q13&lt;1.5,Q13&gt;0),'1 | Grundeinstellungen'!$J$13,IF(AND(Q13&gt;=1.5,Q13&lt;2.5),'1 | Grundeinstellungen'!$K$13,IF(Q13&gt;=2.5,'1 | Grundeinstellungen'!$L$13,IF(Q13=0,"wird ausgefüllt")))),IF(OR(Q15&lt;&gt;0,Q18&lt;&gt;0)," ("),IF(Q15="","",Q15),IF(AND(Q15&lt;&gt;"",Q18&lt;&gt;""),"; ",""),IF(Q18="","",Q18),")"))</f>
        <v>wird ausgefüllt (wird ausgefüllt; wird ausgefüllt)</v>
      </c>
      <c r="R12" s="129" t="str">
        <f>IF($G$12=0,"",CONCATENATE(IF(AND(R13&lt;1.5,R13&gt;0),'1 | Grundeinstellungen'!$J$13,IF(AND(R13&gt;=1.5,R13&lt;2.5),'1 | Grundeinstellungen'!$K$13,IF(R13&gt;=2.5,'1 | Grundeinstellungen'!$L$13,IF(R13=0,"wird ausgefüllt")))),IF(OR(R15&lt;&gt;0,R18&lt;&gt;0)," ("),IF(R15="","",R15),IF(AND(R15&lt;&gt;"",R18&lt;&gt;""),"; ",""),IF(R18="","",R18),")"))</f>
        <v>wird ausgefüllt (wird ausgefüllt; wird ausgefüllt)</v>
      </c>
      <c r="S12" s="129" t="str">
        <f>IF($G$12=0,"",CONCATENATE(IF(AND(S13&lt;1.5,S13&gt;0),'1 | Grundeinstellungen'!$J$13,IF(AND(S13&gt;=1.5,S13&lt;2.5),'1 | Grundeinstellungen'!$K$13,IF(S13&gt;=2.5,'1 | Grundeinstellungen'!$L$13,IF(S13=0,"wird ausgefüllt")))),IF(OR(S15&lt;&gt;0,S18&lt;&gt;0)," ("),IF(S15="","",S15),IF(AND(S15&lt;&gt;"",S18&lt;&gt;""),"; ",""),IF(S18="","",S18),")"))</f>
        <v>wird ausgefüllt (wird ausgefüllt; wird ausgefüllt)</v>
      </c>
      <c r="T12" s="129" t="str">
        <f>IF($G$12=0,"",CONCATENATE(IF(AND(T13&lt;1.5,T13&gt;0),'1 | Grundeinstellungen'!$J$13,IF(AND(T13&gt;=1.5,T13&lt;2.5),'1 | Grundeinstellungen'!$K$13,IF(T13&gt;=2.5,'1 | Grundeinstellungen'!$L$13,IF(T13=0,"wird ausgefüllt")))),IF(OR(T15&lt;&gt;0,T18&lt;&gt;0)," ("),IF(T15="","",T15),IF(AND(T15&lt;&gt;"",T18&lt;&gt;""),"; ",""),IF(T18="","",T18),")"))</f>
        <v>wird ausgefüllt (wird ausgefüllt; wird ausgefüllt)</v>
      </c>
      <c r="U12" s="129" t="str">
        <f>IF($G$12=0,"",CONCATENATE(IF(AND(U13&lt;1.5,U13&gt;0),'1 | Grundeinstellungen'!$J$13,IF(AND(U13&gt;=1.5,U13&lt;2.5),'1 | Grundeinstellungen'!$K$13,IF(U13&gt;=2.5,'1 | Grundeinstellungen'!$L$13,IF(U13=0,"wird ausgefüllt")))),IF(OR(U15&lt;&gt;0,U18&lt;&gt;0)," ("),IF(U15="","",U15),IF(AND(U15&lt;&gt;"",U18&lt;&gt;""),"; ",""),IF(U18="","",U18),")"))</f>
        <v>wird ausgefüllt (wird ausgefüllt; wird ausgefüllt)</v>
      </c>
      <c r="V12" s="129" t="str">
        <f>IF($G$12=0,"",CONCATENATE(IF(AND(V13&lt;1.5,V13&gt;0),'1 | Grundeinstellungen'!$J$13,IF(AND(V13&gt;=1.5,V13&lt;2.5),'1 | Grundeinstellungen'!$K$13,IF(V13&gt;=2.5,'1 | Grundeinstellungen'!$L$13,IF(V13=0,"wird ausgefüllt")))),IF(OR(V15&lt;&gt;0,V18&lt;&gt;0)," ("),IF(V15="","",V15),IF(AND(V15&lt;&gt;"",V18&lt;&gt;""),"; ",""),IF(V18="","",V18),")"))</f>
        <v>wird ausgefüllt (wird ausgefüllt; wird ausgefüllt)</v>
      </c>
      <c r="W12" s="129" t="str">
        <f>IF($G$12=0,"",CONCATENATE(IF(AND(W13&lt;1.5,W13&gt;0),'1 | Grundeinstellungen'!$J$13,IF(AND(W13&gt;=1.5,W13&lt;2.5),'1 | Grundeinstellungen'!$K$13,IF(W13&gt;=2.5,'1 | Grundeinstellungen'!$L$13,IF(W13=0,"wird ausgefüllt")))),IF(OR(W15&lt;&gt;0,W18&lt;&gt;0)," ("),IF(W15="","",W15),IF(AND(W15&lt;&gt;"",W18&lt;&gt;""),"; ",""),IF(W18="","",W18),")"))</f>
        <v>wird ausgefüllt (wird ausgefüllt; wird ausgefüllt)</v>
      </c>
      <c r="X12" s="129" t="str">
        <f>IF($G$12=0,"",CONCATENATE(IF(AND(X13&lt;1.5,X13&gt;0),'1 | Grundeinstellungen'!$J$13,IF(AND(X13&gt;=1.5,X13&lt;2.5),'1 | Grundeinstellungen'!$K$13,IF(X13&gt;=2.5,'1 | Grundeinstellungen'!$L$13,IF(X13=0,"wird ausgefüllt")))),IF(OR(X15&lt;&gt;0,X18&lt;&gt;0)," ("),IF(X15="","",X15),IF(AND(X15&lt;&gt;"",X18&lt;&gt;""),"; ",""),IF(X18="","",X18),")"))</f>
        <v>wird ausgefüllt (wird ausgefüllt; wird ausgefüllt)</v>
      </c>
      <c r="Y12" s="129" t="str">
        <f>IF($G$12=0,"",CONCATENATE(IF(AND(Y13&lt;1.5,Y13&gt;0),'1 | Grundeinstellungen'!$J$13,IF(AND(Y13&gt;=1.5,Y13&lt;2.5),'1 | Grundeinstellungen'!$K$13,IF(Y13&gt;=2.5,'1 | Grundeinstellungen'!$L$13,IF(Y13=0,"wird ausgefüllt")))),IF(OR(Y15&lt;&gt;0,Y18&lt;&gt;0)," ("),IF(Y15="","",Y15),IF(AND(Y15&lt;&gt;"",Y18&lt;&gt;""),"; ",""),IF(Y18="","",Y18),")"))</f>
        <v>wird ausgefüllt (wird ausgefüllt; wird ausgefüllt)</v>
      </c>
      <c r="Z12" s="129" t="str">
        <f>IF($G$12=0,"",CONCATENATE(IF(AND(Z13&lt;1.5,Z13&gt;0),'1 | Grundeinstellungen'!$J$13,IF(AND(Z13&gt;=1.5,Z13&lt;2.5),'1 | Grundeinstellungen'!$K$13,IF(Z13&gt;=2.5,'1 | Grundeinstellungen'!$L$13,IF(Z13=0,"wird ausgefüllt")))),IF(OR(Z15&lt;&gt;0,Z18&lt;&gt;0)," ("),IF(Z15="","",Z15),IF(AND(Z15&lt;&gt;"",Z18&lt;&gt;""),"; ",""),IF(Z18="","",Z18),")"))</f>
        <v>wird ausgefüllt (wird ausgefüllt; wird ausgefüllt)</v>
      </c>
      <c r="AA12" s="129" t="str">
        <f>IF($G$12=0,"",CONCATENATE(IF(AND(AA13&lt;1.5,AA13&gt;0),'1 | Grundeinstellungen'!$J$13,IF(AND(AA13&gt;=1.5,AA13&lt;2.5),'1 | Grundeinstellungen'!$K$13,IF(AA13&gt;=2.5,'1 | Grundeinstellungen'!$L$13,IF(AA13=0,"wird ausgefüllt")))),IF(OR(AA15&lt;&gt;0,AA18&lt;&gt;0)," ("),IF(AA15="","",AA15),IF(AND(AA15&lt;&gt;"",AA18&lt;&gt;""),"; ",""),IF(AA18="","",AA18),")"))</f>
        <v>wird ausgefüllt (wird ausgefüllt; wird ausgefüllt)</v>
      </c>
      <c r="AB12" s="129" t="str">
        <f>IF($G$12=0,"",CONCATENATE(IF(AND(AB13&lt;1.5,AB13&gt;0),'1 | Grundeinstellungen'!$J$13,IF(AND(AB13&gt;=1.5,AB13&lt;2.5),'1 | Grundeinstellungen'!$K$13,IF(AB13&gt;=2.5,'1 | Grundeinstellungen'!$L$13,IF(AB13=0,"wird ausgefüllt")))),IF(OR(AB15&lt;&gt;0,AB18&lt;&gt;0)," ("),IF(AB15="","",AB15),IF(AND(AB15&lt;&gt;"",AB18&lt;&gt;""),"; ",""),IF(AB18="","",AB18),")"))</f>
        <v>wird ausgefüllt (wird ausgefüllt; wird ausgefüllt)</v>
      </c>
      <c r="AC12" s="129" t="str">
        <f>IF($G$12=0,"",CONCATENATE(IF(AND(AC13&lt;1.5,AC13&gt;0),'1 | Grundeinstellungen'!$J$13,IF(AND(AC13&gt;=1.5,AC13&lt;2.5),'1 | Grundeinstellungen'!$K$13,IF(AC13&gt;=2.5,'1 | Grundeinstellungen'!$L$13,IF(AC13=0,"wird ausgefüllt")))),IF(OR(AC15&lt;&gt;0,AC18&lt;&gt;0)," ("),IF(AC15="","",AC15),IF(AND(AC15&lt;&gt;"",AC18&lt;&gt;""),"; ",""),IF(AC18="","",AC18),")"))</f>
        <v>wird ausgefüllt (wird ausgefüllt; wird ausgefüllt)</v>
      </c>
      <c r="AD12" s="129" t="str">
        <f>IF($G$12=0,"",CONCATENATE(IF(AND(AD13&lt;1.5,AD13&gt;0),'1 | Grundeinstellungen'!$J$13,IF(AND(AD13&gt;=1.5,AD13&lt;2.5),'1 | Grundeinstellungen'!$K$13,IF(AD13&gt;=2.5,'1 | Grundeinstellungen'!$L$13,IF(AD13=0,"wird ausgefüllt")))),IF(OR(AD15&lt;&gt;0,AD18&lt;&gt;0)," ("),IF(AD15="","",AD15),IF(AND(AD15&lt;&gt;"",AD18&lt;&gt;""),"; ",""),IF(AD18="","",AD18),")"))</f>
        <v>wird ausgefüllt (wird ausgefüllt; wird ausgefüllt)</v>
      </c>
      <c r="AE12" s="129" t="str">
        <f>IF($G$12=0,"",CONCATENATE(IF(AND(AE13&lt;1.5,AE13&gt;0),'1 | Grundeinstellungen'!$J$13,IF(AND(AE13&gt;=1.5,AE13&lt;2.5),'1 | Grundeinstellungen'!$K$13,IF(AE13&gt;=2.5,'1 | Grundeinstellungen'!$L$13,IF(AE13=0,"wird ausgefüllt")))),IF(OR(AE15&lt;&gt;0,AE18&lt;&gt;0)," ("),IF(AE15="","",AE15),IF(AND(AE15&lt;&gt;"",AE18&lt;&gt;""),"; ",""),IF(AE18="","",AE18),")"))</f>
        <v>wird ausgefüllt (wird ausgefüllt; wird ausgefüllt)</v>
      </c>
      <c r="AF12" s="129" t="str">
        <f>IF($G$12=0,"",CONCATENATE(IF(AND(AF13&lt;1.5,AF13&gt;0),'1 | Grundeinstellungen'!$J$13,IF(AND(AF13&gt;=1.5,AF13&lt;2.5),'1 | Grundeinstellungen'!$K$13,IF(AF13&gt;=2.5,'1 | Grundeinstellungen'!$L$13,IF(AF13=0,"wird ausgefüllt")))),IF(OR(AF15&lt;&gt;0,AF18&lt;&gt;0)," ("),IF(AF15="","",AF15),IF(AND(AF15&lt;&gt;"",AF18&lt;&gt;""),"; ",""),IF(AF18="","",AF18),")"))</f>
        <v>wird ausgefüllt (wird ausgefüllt; wird ausgefüllt)</v>
      </c>
      <c r="AG12" s="129" t="str">
        <f>IF($G$12=0,"",CONCATENATE(IF(AND(AG13&lt;1.5,AG13&gt;0),'1 | Grundeinstellungen'!$J$13,IF(AND(AG13&gt;=1.5,AG13&lt;2.5),'1 | Grundeinstellungen'!$K$13,IF(AG13&gt;=2.5,'1 | Grundeinstellungen'!$L$13,IF(AG13=0,"wird ausgefüllt")))),IF(OR(AG15&lt;&gt;0,AG18&lt;&gt;0)," ("),IF(AG15="","",AG15),IF(AND(AG15&lt;&gt;"",AG18&lt;&gt;""),"; ",""),IF(AG18="","",AG18),")"))</f>
        <v>wird ausgefüllt (wird ausgefüllt; wird ausgefüllt)</v>
      </c>
      <c r="AH12" s="129" t="str">
        <f>IF($G$12=0,"",CONCATENATE(IF(AND(AH13&lt;1.5,AH13&gt;0),'1 | Grundeinstellungen'!$J$13,IF(AND(AH13&gt;=1.5,AH13&lt;2.5),'1 | Grundeinstellungen'!$K$13,IF(AH13&gt;=2.5,'1 | Grundeinstellungen'!$L$13,IF(AH13=0,"wird ausgefüllt")))),IF(OR(AH15&lt;&gt;0,AH18&lt;&gt;0)," ("),IF(AH15="","",AH15),IF(AND(AH15&lt;&gt;"",AH18&lt;&gt;""),"; ",""),IF(AH18="","",AH18),")"))</f>
        <v>wird ausgefüllt (wird ausgefüllt; wird ausgefüllt)</v>
      </c>
      <c r="AI12" s="129" t="str">
        <f>IF($G$12=0,"",CONCATENATE(IF(AND(AI13&lt;1.5,AI13&gt;0),'1 | Grundeinstellungen'!$J$13,IF(AND(AI13&gt;=1.5,AI13&lt;2.5),'1 | Grundeinstellungen'!$K$13,IF(AI13&gt;=2.5,'1 | Grundeinstellungen'!$L$13,IF(AI13=0,"wird ausgefüllt")))),IF(OR(AI15&lt;&gt;0,AI18&lt;&gt;0)," ("),IF(AI15="","",AI15),IF(AND(AI15&lt;&gt;"",AI18&lt;&gt;""),"; ",""),IF(AI18="","",AI18),")"))</f>
        <v>wird ausgefüllt (wird ausgefüllt; wird ausgefüllt)</v>
      </c>
      <c r="AJ12" s="129" t="str">
        <f>IF($G$12=0,"",CONCATENATE(IF(AND(AJ13&lt;1.5,AJ13&gt;0),'1 | Grundeinstellungen'!$J$13,IF(AND(AJ13&gt;=1.5,AJ13&lt;2.5),'1 | Grundeinstellungen'!$K$13,IF(AJ13&gt;=2.5,'1 | Grundeinstellungen'!$L$13,IF(AJ13=0,"wird ausgefüllt")))),IF(OR(AJ15&lt;&gt;0,AJ18&lt;&gt;0)," ("),IF(AJ15="","",AJ15),IF(AND(AJ15&lt;&gt;"",AJ18&lt;&gt;""),"; ",""),IF(AJ18="","",AJ18),")"))</f>
        <v>wird ausgefüllt (wird ausgefüllt; wird ausgefüllt)</v>
      </c>
      <c r="AK12" s="129" t="str">
        <f>IF($G$12=0,"",CONCATENATE(IF(AND(AK13&lt;1.5,AK13&gt;0),'1 | Grundeinstellungen'!$J$13,IF(AND(AK13&gt;=1.5,AK13&lt;2.5),'1 | Grundeinstellungen'!$K$13,IF(AK13&gt;=2.5,'1 | Grundeinstellungen'!$L$13,IF(AK13=0,"wird ausgefüllt")))),IF(OR(AK15&lt;&gt;0,AK18&lt;&gt;0)," ("),IF(AK15="","",AK15),IF(AND(AK15&lt;&gt;"",AK18&lt;&gt;""),"; ",""),IF(AK18="","",AK18),")"))</f>
        <v>wird ausgefüllt (wird ausgefüllt; wird ausgefüllt)</v>
      </c>
      <c r="AL12" s="129" t="str">
        <f>IF($G$12=0,"",CONCATENATE(IF(AND(AL13&lt;1.5,AL13&gt;0),'1 | Grundeinstellungen'!$J$13,IF(AND(AL13&gt;=1.5,AL13&lt;2.5),'1 | Grundeinstellungen'!$K$13,IF(AL13&gt;=2.5,'1 | Grundeinstellungen'!$L$13,IF(AL13=0,"wird ausgefüllt")))),IF(OR(AL15&lt;&gt;0,AL18&lt;&gt;0)," ("),IF(AL15="","",AL15),IF(AND(AL15&lt;&gt;"",AL18&lt;&gt;""),"; ",""),IF(AL18="","",AL18),")"))</f>
        <v>wird ausgefüllt (wird ausgefüllt; wird ausgefüllt)</v>
      </c>
      <c r="AM12" s="129" t="str">
        <f>IF($G$12=0,"",CONCATENATE(IF(AND(AM13&lt;1.5,AM13&gt;0),'1 | Grundeinstellungen'!$J$13,IF(AND(AM13&gt;=1.5,AM13&lt;2.5),'1 | Grundeinstellungen'!$K$13,IF(AM13&gt;=2.5,'1 | Grundeinstellungen'!$L$13,IF(AM13=0,"wird ausgefüllt")))),IF(OR(AM15&lt;&gt;0,AM18&lt;&gt;0)," ("),IF(AM15="","",AM15),IF(AND(AM15&lt;&gt;"",AM18&lt;&gt;""),"; ",""),IF(AM18="","",AM18),")"))</f>
        <v>wird ausgefüllt (wird ausgefüllt; wird ausgefüllt)</v>
      </c>
    </row>
    <row r="13" spans="1:39" s="55" customFormat="1" ht="15" customHeight="1" outlineLevel="1" x14ac:dyDescent="0.25">
      <c r="B13" s="151"/>
      <c r="C13" s="152"/>
      <c r="D13" s="152"/>
      <c r="E13" s="152"/>
      <c r="F13" s="112"/>
      <c r="G13" s="136"/>
      <c r="H13" s="127"/>
      <c r="I13" s="12"/>
      <c r="J13" s="176">
        <f>IF($G$12=0,0,IFERROR((J16*$H$15)+(J19*$H$18),0))</f>
        <v>0</v>
      </c>
      <c r="K13" s="176">
        <f t="shared" ref="K13:AM13" si="3">IF($G$12=0,0,IFERROR((K16*$H$15)+(K19*$H$18),0))</f>
        <v>0</v>
      </c>
      <c r="L13" s="176">
        <f t="shared" si="3"/>
        <v>0</v>
      </c>
      <c r="M13" s="176">
        <f t="shared" si="3"/>
        <v>0</v>
      </c>
      <c r="N13" s="176">
        <f t="shared" si="3"/>
        <v>0</v>
      </c>
      <c r="O13" s="176">
        <f t="shared" si="3"/>
        <v>0</v>
      </c>
      <c r="P13" s="176">
        <f t="shared" si="3"/>
        <v>0</v>
      </c>
      <c r="Q13" s="176">
        <f t="shared" si="3"/>
        <v>0</v>
      </c>
      <c r="R13" s="176">
        <f t="shared" si="3"/>
        <v>0</v>
      </c>
      <c r="S13" s="176">
        <f t="shared" si="3"/>
        <v>0</v>
      </c>
      <c r="T13" s="176">
        <f t="shared" si="3"/>
        <v>0</v>
      </c>
      <c r="U13" s="176">
        <f t="shared" si="3"/>
        <v>0</v>
      </c>
      <c r="V13" s="176">
        <f t="shared" si="3"/>
        <v>0</v>
      </c>
      <c r="W13" s="176">
        <f t="shared" si="3"/>
        <v>0</v>
      </c>
      <c r="X13" s="176">
        <f t="shared" si="3"/>
        <v>0</v>
      </c>
      <c r="Y13" s="176">
        <f t="shared" si="3"/>
        <v>0</v>
      </c>
      <c r="Z13" s="176">
        <f t="shared" si="3"/>
        <v>0</v>
      </c>
      <c r="AA13" s="176">
        <f t="shared" si="3"/>
        <v>0</v>
      </c>
      <c r="AB13" s="176">
        <f t="shared" si="3"/>
        <v>0</v>
      </c>
      <c r="AC13" s="176">
        <f t="shared" si="3"/>
        <v>0</v>
      </c>
      <c r="AD13" s="176">
        <f t="shared" si="3"/>
        <v>0</v>
      </c>
      <c r="AE13" s="176">
        <f t="shared" si="3"/>
        <v>0</v>
      </c>
      <c r="AF13" s="176">
        <f t="shared" si="3"/>
        <v>0</v>
      </c>
      <c r="AG13" s="176">
        <f t="shared" si="3"/>
        <v>0</v>
      </c>
      <c r="AH13" s="176">
        <f t="shared" si="3"/>
        <v>0</v>
      </c>
      <c r="AI13" s="176">
        <f t="shared" si="3"/>
        <v>0</v>
      </c>
      <c r="AJ13" s="176">
        <f t="shared" si="3"/>
        <v>0</v>
      </c>
      <c r="AK13" s="176">
        <f t="shared" si="3"/>
        <v>0</v>
      </c>
      <c r="AL13" s="176">
        <f t="shared" si="3"/>
        <v>0</v>
      </c>
      <c r="AM13" s="176">
        <f t="shared" si="3"/>
        <v>0</v>
      </c>
    </row>
    <row r="14" spans="1:39" s="21" customFormat="1" ht="7.5" customHeight="1" outlineLevel="1" x14ac:dyDescent="0.25">
      <c r="B14" s="137"/>
      <c r="C14" s="138"/>
      <c r="D14" s="138"/>
      <c r="E14" s="138"/>
      <c r="F14" s="117"/>
      <c r="G14" s="139"/>
      <c r="H14" s="136"/>
      <c r="I14" s="17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</row>
    <row r="15" spans="1:39" s="10" customFormat="1" ht="30" customHeight="1" outlineLevel="1" x14ac:dyDescent="0.25">
      <c r="B15" s="111"/>
      <c r="C15" s="131"/>
      <c r="D15" s="161" t="s">
        <v>198</v>
      </c>
      <c r="E15" s="161" t="str">
        <f>'1 | Grundeinstellungen'!E14</f>
        <v>Vorfahrt</v>
      </c>
      <c r="F15" s="158"/>
      <c r="G15" s="159"/>
      <c r="H15" s="126">
        <f>'1 | Grundeinstellungen'!$H$14</f>
        <v>0.5</v>
      </c>
      <c r="I15" s="59"/>
      <c r="J15" s="148" t="str">
        <f>IF($H$15=0,"",CONCATENATE(IF(J16=1,'1 | Grundeinstellungen'!$J$14,IF(J16=2,'1 | Grundeinstellungen'!$K$14,IF('3a | Funktionalität'!J16=3,'1 | Grundeinstellungen'!$L$14,IF(J16="","wird ausgefüllt")))),IF(J17="","",CONCATENATE(" ","(",J17,")"))))</f>
        <v>wird ausgefüllt</v>
      </c>
      <c r="K15" s="148" t="str">
        <f>CONCATENATE(IF($H$15=0,"",IF(K16=1,'1 | Grundeinstellungen'!$J$14,IF(K16=2,'1 | Grundeinstellungen'!$K$14,IF('3a | Funktionalität'!K16=3,'1 | Grundeinstellungen'!$L$14,IF(K16="","wird ausgefüllt"))))),IF(K17="","",CONCATENATE(" ","(",K17,")")))</f>
        <v>wird ausgefüllt</v>
      </c>
      <c r="L15" s="148" t="str">
        <f>CONCATENATE(IF($H$15=0,"",IF(L16=1,'1 | Grundeinstellungen'!$J$14,IF(L16=2,'1 | Grundeinstellungen'!$K$14,IF('3a | Funktionalität'!L16=3,'1 | Grundeinstellungen'!$L$14,IF(L16="","wird ausgefüllt"))))),IF(L17="","",CONCATENATE(" ","(",L17,")")))</f>
        <v>wird ausgefüllt</v>
      </c>
      <c r="M15" s="148" t="str">
        <f>CONCATENATE(IF($H$15=0,"",IF(M16=1,'1 | Grundeinstellungen'!$J$14,IF(M16=2,'1 | Grundeinstellungen'!$K$14,IF('3a | Funktionalität'!M16=3,'1 | Grundeinstellungen'!$L$14,IF(M16="","wird ausgefüllt"))))),IF(M17="","",CONCATENATE(" ","(",M17,")")))</f>
        <v>wird ausgefüllt</v>
      </c>
      <c r="N15" s="148" t="str">
        <f>CONCATENATE(IF($H$15=0,"",IF(N16=1,'1 | Grundeinstellungen'!$J$14,IF(N16=2,'1 | Grundeinstellungen'!$K$14,IF('3a | Funktionalität'!N16=3,'1 | Grundeinstellungen'!$L$14,IF(N16="","wird ausgefüllt"))))),IF(N17="","",CONCATENATE(" ","(",N17,")")))</f>
        <v>wird ausgefüllt</v>
      </c>
      <c r="O15" s="148" t="str">
        <f>CONCATENATE(IF($H$15=0,"",IF(O16=1,'1 | Grundeinstellungen'!$J$14,IF(O16=2,'1 | Grundeinstellungen'!$K$14,IF('3a | Funktionalität'!O16=3,'1 | Grundeinstellungen'!$L$14,IF(O16="","wird ausgefüllt"))))),IF(O17="","",CONCATENATE(" ","(",O17,")")))</f>
        <v>wird ausgefüllt</v>
      </c>
      <c r="P15" s="148" t="str">
        <f>CONCATENATE(IF($H$15=0,"",IF(P16=1,'1 | Grundeinstellungen'!$J$14,IF(P16=2,'1 | Grundeinstellungen'!$K$14,IF('3a | Funktionalität'!P16=3,'1 | Grundeinstellungen'!$L$14,IF(P16="","wird ausgefüllt"))))),IF(P17="","",CONCATENATE(" ","(",P17,")")))</f>
        <v>wird ausgefüllt</v>
      </c>
      <c r="Q15" s="148" t="str">
        <f>CONCATENATE(IF($H$15=0,"",IF(Q16=1,'1 | Grundeinstellungen'!$J$14,IF(Q16=2,'1 | Grundeinstellungen'!$K$14,IF('3a | Funktionalität'!Q16=3,'1 | Grundeinstellungen'!$L$14,IF(Q16="","wird ausgefüllt"))))),IF(Q17="","",CONCATENATE(" ","(",Q17,")")))</f>
        <v>wird ausgefüllt</v>
      </c>
      <c r="R15" s="148" t="str">
        <f>CONCATENATE(IF($H$15=0,"",IF(R16=1,'1 | Grundeinstellungen'!$J$14,IF(R16=2,'1 | Grundeinstellungen'!$K$14,IF('3a | Funktionalität'!R16=3,'1 | Grundeinstellungen'!$L$14,IF(R16="","wird ausgefüllt"))))),IF(R17="","",CONCATENATE(" ","(",R17,")")))</f>
        <v>wird ausgefüllt</v>
      </c>
      <c r="S15" s="148" t="str">
        <f>CONCATENATE(IF($H$15=0,"",IF(S16=1,'1 | Grundeinstellungen'!$J$14,IF(S16=2,'1 | Grundeinstellungen'!$K$14,IF('3a | Funktionalität'!S16=3,'1 | Grundeinstellungen'!$L$14,IF(S16="","wird ausgefüllt"))))),IF(S17="","",CONCATENATE(" ","(",S17,")")))</f>
        <v>wird ausgefüllt</v>
      </c>
      <c r="T15" s="148" t="str">
        <f>CONCATENATE(IF($H$15=0,"",IF(T16=1,'1 | Grundeinstellungen'!$J$14,IF(T16=2,'1 | Grundeinstellungen'!$K$14,IF('3a | Funktionalität'!T16=3,'1 | Grundeinstellungen'!$L$14,IF(T16="","wird ausgefüllt"))))),IF(T17="","",CONCATENATE(" ","(",T17,")")))</f>
        <v>wird ausgefüllt</v>
      </c>
      <c r="U15" s="148" t="str">
        <f>CONCATENATE(IF($H$15=0,"",IF(U16=1,'1 | Grundeinstellungen'!$J$14,IF(U16=2,'1 | Grundeinstellungen'!$K$14,IF('3a | Funktionalität'!U16=3,'1 | Grundeinstellungen'!$L$14,IF(U16="","wird ausgefüllt"))))),IF(U17="","",CONCATENATE(" ","(",U17,")")))</f>
        <v>wird ausgefüllt</v>
      </c>
      <c r="V15" s="148" t="str">
        <f>CONCATENATE(IF($H$15=0,"",IF(V16=1,'1 | Grundeinstellungen'!$J$14,IF(V16=2,'1 | Grundeinstellungen'!$K$14,IF('3a | Funktionalität'!V16=3,'1 | Grundeinstellungen'!$L$14,IF(V16="","wird ausgefüllt"))))),IF(V17="","",CONCATENATE(" ","(",V17,")")))</f>
        <v>wird ausgefüllt</v>
      </c>
      <c r="W15" s="148" t="str">
        <f>CONCATENATE(IF($H$15=0,"",IF(W16=1,'1 | Grundeinstellungen'!$J$14,IF(W16=2,'1 | Grundeinstellungen'!$K$14,IF('3a | Funktionalität'!W16=3,'1 | Grundeinstellungen'!$L$14,IF(W16="","wird ausgefüllt"))))),IF(W17="","",CONCATENATE(" ","(",W17,")")))</f>
        <v>wird ausgefüllt</v>
      </c>
      <c r="X15" s="148" t="str">
        <f>CONCATENATE(IF($H$15=0,"",IF(X16=1,'1 | Grundeinstellungen'!$J$14,IF(X16=2,'1 | Grundeinstellungen'!$K$14,IF('3a | Funktionalität'!X16=3,'1 | Grundeinstellungen'!$L$14,IF(X16="","wird ausgefüllt"))))),IF(X17="","",CONCATENATE(" ","(",X17,")")))</f>
        <v>wird ausgefüllt</v>
      </c>
      <c r="Y15" s="148" t="str">
        <f>CONCATENATE(IF($H$15=0,"",IF(Y16=1,'1 | Grundeinstellungen'!$J$14,IF(Y16=2,'1 | Grundeinstellungen'!$K$14,IF('3a | Funktionalität'!Y16=3,'1 | Grundeinstellungen'!$L$14,IF(Y16="","wird ausgefüllt"))))),IF(Y17="","",CONCATENATE(" ","(",Y17,")")))</f>
        <v>wird ausgefüllt</v>
      </c>
      <c r="Z15" s="148" t="str">
        <f>CONCATENATE(IF($H$15=0,"",IF(Z16=1,'1 | Grundeinstellungen'!$J$14,IF(Z16=2,'1 | Grundeinstellungen'!$K$14,IF('3a | Funktionalität'!Z16=3,'1 | Grundeinstellungen'!$L$14,IF(Z16="","wird ausgefüllt"))))),IF(Z17="","",CONCATENATE(" ","(",Z17,")")))</f>
        <v>wird ausgefüllt</v>
      </c>
      <c r="AA15" s="148" t="str">
        <f>CONCATENATE(IF($H$15=0,"",IF(AA16=1,'1 | Grundeinstellungen'!$J$14,IF(AA16=2,'1 | Grundeinstellungen'!$K$14,IF('3a | Funktionalität'!AA16=3,'1 | Grundeinstellungen'!$L$14,IF(AA16="","wird ausgefüllt"))))),IF(AA17="","",CONCATENATE(" ","(",AA17,")")))</f>
        <v>wird ausgefüllt</v>
      </c>
      <c r="AB15" s="148" t="str">
        <f>CONCATENATE(IF($H$15=0,"",IF(AB16=1,'1 | Grundeinstellungen'!$J$14,IF(AB16=2,'1 | Grundeinstellungen'!$K$14,IF('3a | Funktionalität'!AB16=3,'1 | Grundeinstellungen'!$L$14,IF(AB16="","wird ausgefüllt"))))),IF(AB17="","",CONCATENATE(" ","(",AB17,")")))</f>
        <v>wird ausgefüllt</v>
      </c>
      <c r="AC15" s="148" t="str">
        <f>CONCATENATE(IF($H$15=0,"",IF(AC16=1,'1 | Grundeinstellungen'!$J$14,IF(AC16=2,'1 | Grundeinstellungen'!$K$14,IF('3a | Funktionalität'!AC16=3,'1 | Grundeinstellungen'!$L$14,IF(AC16="","wird ausgefüllt"))))),IF(AC17="","",CONCATENATE(" ","(",AC17,")")))</f>
        <v>wird ausgefüllt</v>
      </c>
      <c r="AD15" s="148" t="str">
        <f>CONCATENATE(IF($H$15=0,"",IF(AD16=1,'1 | Grundeinstellungen'!$J$14,IF(AD16=2,'1 | Grundeinstellungen'!$K$14,IF('3a | Funktionalität'!AD16=3,'1 | Grundeinstellungen'!$L$14,IF(AD16="","wird ausgefüllt"))))),IF(AD17="","",CONCATENATE(" ","(",AD17,")")))</f>
        <v>wird ausgefüllt</v>
      </c>
      <c r="AE15" s="148" t="str">
        <f>CONCATENATE(IF($H$15=0,"",IF(AE16=1,'1 | Grundeinstellungen'!$J$14,IF(AE16=2,'1 | Grundeinstellungen'!$K$14,IF('3a | Funktionalität'!AE16=3,'1 | Grundeinstellungen'!$L$14,IF(AE16="","wird ausgefüllt"))))),IF(AE17="","",CONCATENATE(" ","(",AE17,")")))</f>
        <v>wird ausgefüllt</v>
      </c>
      <c r="AF15" s="148" t="str">
        <f>CONCATENATE(IF($H$15=0,"",IF(AF16=1,'1 | Grundeinstellungen'!$J$14,IF(AF16=2,'1 | Grundeinstellungen'!$K$14,IF('3a | Funktionalität'!AF16=3,'1 | Grundeinstellungen'!$L$14,IF(AF16="","wird ausgefüllt"))))),IF(AF17="","",CONCATENATE(" ","(",AF17,")")))</f>
        <v>wird ausgefüllt</v>
      </c>
      <c r="AG15" s="148" t="str">
        <f>CONCATENATE(IF($H$15=0,"",IF(AG16=1,'1 | Grundeinstellungen'!$J$14,IF(AG16=2,'1 | Grundeinstellungen'!$K$14,IF('3a | Funktionalität'!AG16=3,'1 | Grundeinstellungen'!$L$14,IF(AG16="","wird ausgefüllt"))))),IF(AG17="","",CONCATENATE(" ","(",AG17,")")))</f>
        <v>wird ausgefüllt</v>
      </c>
      <c r="AH15" s="148" t="str">
        <f>CONCATENATE(IF($H$15=0,"",IF(AH16=1,'1 | Grundeinstellungen'!$J$14,IF(AH16=2,'1 | Grundeinstellungen'!$K$14,IF('3a | Funktionalität'!AH16=3,'1 | Grundeinstellungen'!$L$14,IF(AH16="","wird ausgefüllt"))))),IF(AH17="","",CONCATENATE(" ","(",AH17,")")))</f>
        <v>wird ausgefüllt</v>
      </c>
      <c r="AI15" s="148" t="str">
        <f>CONCATENATE(IF($H$15=0,"",IF(AI16=1,'1 | Grundeinstellungen'!$J$14,IF(AI16=2,'1 | Grundeinstellungen'!$K$14,IF('3a | Funktionalität'!AI16=3,'1 | Grundeinstellungen'!$L$14,IF(AI16="","wird ausgefüllt"))))),IF(AI17="","",CONCATENATE(" ","(",AI17,")")))</f>
        <v>wird ausgefüllt</v>
      </c>
      <c r="AJ15" s="148" t="str">
        <f>CONCATENATE(IF($H$15=0,"",IF(AJ16=1,'1 | Grundeinstellungen'!$J$14,IF(AJ16=2,'1 | Grundeinstellungen'!$K$14,IF('3a | Funktionalität'!AJ16=3,'1 | Grundeinstellungen'!$L$14,IF(AJ16="","wird ausgefüllt"))))),IF(AJ17="","",CONCATENATE(" ","(",AJ17,")")))</f>
        <v>wird ausgefüllt</v>
      </c>
      <c r="AK15" s="148" t="str">
        <f>CONCATENATE(IF($H$15=0,"",IF(AK16=1,'1 | Grundeinstellungen'!$J$14,IF(AK16=2,'1 | Grundeinstellungen'!$K$14,IF('3a | Funktionalität'!AK16=3,'1 | Grundeinstellungen'!$L$14,IF(AK16="","wird ausgefüllt"))))),IF(AK17="","",CONCATENATE(" ","(",AK17,")")))</f>
        <v>wird ausgefüllt</v>
      </c>
      <c r="AL15" s="148" t="str">
        <f>CONCATENATE(IF($H$15=0,"",IF(AL16=1,'1 | Grundeinstellungen'!$J$14,IF(AL16=2,'1 | Grundeinstellungen'!$K$14,IF('3a | Funktionalität'!AL16=3,'1 | Grundeinstellungen'!$L$14,IF(AL16="","wird ausgefüllt"))))),IF(AL17="","",CONCATENATE(" ","(",AL17,")")))</f>
        <v>wird ausgefüllt</v>
      </c>
      <c r="AM15" s="148" t="str">
        <f>CONCATENATE(IF($H$15=0,"",IF(AM16=1,'1 | Grundeinstellungen'!$J$14,IF(AM16=2,'1 | Grundeinstellungen'!$K$14,IF('3a | Funktionalität'!AM16=3,'1 | Grundeinstellungen'!$L$14,IF(AM16="","wird ausgefüllt"))))),IF(AM17="","",CONCATENATE(" ","(",AM17,")")))</f>
        <v>wird ausgefüllt</v>
      </c>
    </row>
    <row r="16" spans="1:39" s="21" customFormat="1" ht="15" customHeight="1" outlineLevel="1" x14ac:dyDescent="0.25">
      <c r="B16" s="137"/>
      <c r="C16" s="138"/>
      <c r="D16" s="138"/>
      <c r="E16" s="156" t="s">
        <v>197</v>
      </c>
      <c r="F16" s="157"/>
      <c r="G16" s="139"/>
      <c r="H16" s="136"/>
      <c r="I16" s="60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</row>
    <row r="17" spans="2:39" s="51" customFormat="1" ht="30" customHeight="1" outlineLevel="1" x14ac:dyDescent="0.25">
      <c r="B17" s="146"/>
      <c r="C17" s="147"/>
      <c r="D17" s="169"/>
      <c r="E17" s="162" t="s">
        <v>200</v>
      </c>
      <c r="F17" s="160"/>
      <c r="G17" s="178"/>
      <c r="H17" s="179"/>
      <c r="I17" s="62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</row>
    <row r="18" spans="2:39" s="10" customFormat="1" ht="30" customHeight="1" outlineLevel="1" x14ac:dyDescent="0.25">
      <c r="B18" s="111"/>
      <c r="C18" s="131"/>
      <c r="D18" s="161" t="s">
        <v>199</v>
      </c>
      <c r="E18" s="161" t="str">
        <f>'1 | Grundeinstellungen'!E15</f>
        <v>Haupteingang</v>
      </c>
      <c r="F18" s="158"/>
      <c r="G18" s="159"/>
      <c r="H18" s="48">
        <f>'1 | Grundeinstellungen'!$H$15</f>
        <v>0.5</v>
      </c>
      <c r="I18" s="170"/>
      <c r="J18" s="148" t="str">
        <f>IF($H$18=0,"",CONCATENATE(IF(J19=1,'1 | Grundeinstellungen'!$J$15,IF(J19=2,'1 | Grundeinstellungen'!$K$15,IF('3a | Funktionalität'!J19=3,'1 | Grundeinstellungen'!$L$15,IF(J19="","wird ausgefüllt")))),IF(J20="","",CONCATENATE(" ","(",J20,")"))))</f>
        <v>wird ausgefüllt</v>
      </c>
      <c r="K18" s="148" t="str">
        <f>IF($H$18=0,"",CONCATENATE(IF(K19=1,'1 | Grundeinstellungen'!$J$15,IF(K19=2,'1 | Grundeinstellungen'!$K$15,IF('3a | Funktionalität'!K19=3,'1 | Grundeinstellungen'!$L$15,IF(K19="","wird ausgefüllt")))),IF(K20="","",CONCATENATE(" ","(",K20,")"))))</f>
        <v>wird ausgefüllt</v>
      </c>
      <c r="L18" s="148" t="str">
        <f>IF($H$18=0,"",CONCATENATE(IF(L19=1,'1 | Grundeinstellungen'!$J$15,IF(L19=2,'1 | Grundeinstellungen'!$K$15,IF('3a | Funktionalität'!L19=3,'1 | Grundeinstellungen'!$L$15,IF(L19="","wird ausgefüllt")))),IF(L20="","",CONCATENATE(" ","(",L20,")"))))</f>
        <v>wird ausgefüllt</v>
      </c>
      <c r="M18" s="148" t="str">
        <f>IF($H$18=0,"",CONCATENATE(IF(M19=1,'1 | Grundeinstellungen'!$J$15,IF(M19=2,'1 | Grundeinstellungen'!$K$15,IF('3a | Funktionalität'!M19=3,'1 | Grundeinstellungen'!$L$15,IF(M19="","wird ausgefüllt")))),IF(M20="","",CONCATENATE(" ","(",M20,")"))))</f>
        <v>wird ausgefüllt</v>
      </c>
      <c r="N18" s="148" t="str">
        <f>IF($H$18=0,"",CONCATENATE(IF(N19=1,'1 | Grundeinstellungen'!$J$15,IF(N19=2,'1 | Grundeinstellungen'!$K$15,IF('3a | Funktionalität'!N19=3,'1 | Grundeinstellungen'!$L$15,IF(N19="","wird ausgefüllt")))),IF(N20="","",CONCATENATE(" ","(",N20,")"))))</f>
        <v>wird ausgefüllt</v>
      </c>
      <c r="O18" s="148" t="str">
        <f>IF($H$18=0,"",CONCATENATE(IF(O19=1,'1 | Grundeinstellungen'!$J$15,IF(O19=2,'1 | Grundeinstellungen'!$K$15,IF('3a | Funktionalität'!O19=3,'1 | Grundeinstellungen'!$L$15,IF(O19="","wird ausgefüllt")))),IF(O20="","",CONCATENATE(" ","(",O20,")"))))</f>
        <v>wird ausgefüllt</v>
      </c>
      <c r="P18" s="148" t="str">
        <f>IF($H$18=0,"",CONCATENATE(IF(P19=1,'1 | Grundeinstellungen'!$J$15,IF(P19=2,'1 | Grundeinstellungen'!$K$15,IF('3a | Funktionalität'!P19=3,'1 | Grundeinstellungen'!$L$15,IF(P19="","wird ausgefüllt")))),IF(P20="","",CONCATENATE(" ","(",P20,")"))))</f>
        <v>wird ausgefüllt</v>
      </c>
      <c r="Q18" s="148" t="str">
        <f>IF($H$18=0,"",CONCATENATE(IF(Q19=1,'1 | Grundeinstellungen'!$J$15,IF(Q19=2,'1 | Grundeinstellungen'!$K$15,IF('3a | Funktionalität'!Q19=3,'1 | Grundeinstellungen'!$L$15,IF(Q19="","wird ausgefüllt")))),IF(Q20="","",CONCATENATE(" ","(",Q20,")"))))</f>
        <v>wird ausgefüllt</v>
      </c>
      <c r="R18" s="148" t="str">
        <f>IF($H$18=0,"",CONCATENATE(IF(R19=1,'1 | Grundeinstellungen'!$J$15,IF(R19=2,'1 | Grundeinstellungen'!$K$15,IF('3a | Funktionalität'!R19=3,'1 | Grundeinstellungen'!$L$15,IF(R19="","wird ausgefüllt")))),IF(R20="","",CONCATENATE(" ","(",R20,")"))))</f>
        <v>wird ausgefüllt</v>
      </c>
      <c r="S18" s="148" t="str">
        <f>IF($H$18=0,"",CONCATENATE(IF(S19=1,'1 | Grundeinstellungen'!$J$15,IF(S19=2,'1 | Grundeinstellungen'!$K$15,IF('3a | Funktionalität'!S19=3,'1 | Grundeinstellungen'!$L$15,IF(S19="","wird ausgefüllt")))),IF(S20="","",CONCATENATE(" ","(",S20,")"))))</f>
        <v>wird ausgefüllt</v>
      </c>
      <c r="T18" s="148" t="str">
        <f>IF($H$18=0,"",CONCATENATE(IF(T19=1,'1 | Grundeinstellungen'!$J$15,IF(T19=2,'1 | Grundeinstellungen'!$K$15,IF('3a | Funktionalität'!T19=3,'1 | Grundeinstellungen'!$L$15,IF(T19="","wird ausgefüllt")))),IF(T20="","",CONCATENATE(" ","(",T20,")"))))</f>
        <v>wird ausgefüllt</v>
      </c>
      <c r="U18" s="148" t="str">
        <f>IF($H$18=0,"",CONCATENATE(IF(U19=1,'1 | Grundeinstellungen'!$J$15,IF(U19=2,'1 | Grundeinstellungen'!$K$15,IF('3a | Funktionalität'!U19=3,'1 | Grundeinstellungen'!$L$15,IF(U19="","wird ausgefüllt")))),IF(U20="","",CONCATENATE(" ","(",U20,")"))))</f>
        <v>wird ausgefüllt</v>
      </c>
      <c r="V18" s="148" t="str">
        <f>IF($H$18=0,"",CONCATENATE(IF(V19=1,'1 | Grundeinstellungen'!$J$15,IF(V19=2,'1 | Grundeinstellungen'!$K$15,IF('3a | Funktionalität'!V19=3,'1 | Grundeinstellungen'!$L$15,IF(V19="","wird ausgefüllt")))),IF(V20="","",CONCATENATE(" ","(",V20,")"))))</f>
        <v>wird ausgefüllt</v>
      </c>
      <c r="W18" s="148" t="str">
        <f>IF($H$18=0,"",CONCATENATE(IF(W19=1,'1 | Grundeinstellungen'!$J$15,IF(W19=2,'1 | Grundeinstellungen'!$K$15,IF('3a | Funktionalität'!W19=3,'1 | Grundeinstellungen'!$L$15,IF(W19="","wird ausgefüllt")))),IF(W20="","",CONCATENATE(" ","(",W20,")"))))</f>
        <v>wird ausgefüllt</v>
      </c>
      <c r="X18" s="148" t="str">
        <f>IF($H$18=0,"",CONCATENATE(IF(X19=1,'1 | Grundeinstellungen'!$J$15,IF(X19=2,'1 | Grundeinstellungen'!$K$15,IF('3a | Funktionalität'!X19=3,'1 | Grundeinstellungen'!$L$15,IF(X19="","wird ausgefüllt")))),IF(X20="","",CONCATENATE(" ","(",X20,")"))))</f>
        <v>wird ausgefüllt</v>
      </c>
      <c r="Y18" s="148" t="str">
        <f>IF($H$18=0,"",CONCATENATE(IF(Y19=1,'1 | Grundeinstellungen'!$J$15,IF(Y19=2,'1 | Grundeinstellungen'!$K$15,IF('3a | Funktionalität'!Y19=3,'1 | Grundeinstellungen'!$L$15,IF(Y19="","wird ausgefüllt")))),IF(Y20="","",CONCATENATE(" ","(",Y20,")"))))</f>
        <v>wird ausgefüllt</v>
      </c>
      <c r="Z18" s="148" t="str">
        <f>IF($H$18=0,"",CONCATENATE(IF(Z19=1,'1 | Grundeinstellungen'!$J$15,IF(Z19=2,'1 | Grundeinstellungen'!$K$15,IF('3a | Funktionalität'!Z19=3,'1 | Grundeinstellungen'!$L$15,IF(Z19="","wird ausgefüllt")))),IF(Z20="","",CONCATENATE(" ","(",Z20,")"))))</f>
        <v>wird ausgefüllt</v>
      </c>
      <c r="AA18" s="148" t="str">
        <f>IF($H$18=0,"",CONCATENATE(IF(AA19=1,'1 | Grundeinstellungen'!$J$15,IF(AA19=2,'1 | Grundeinstellungen'!$K$15,IF('3a | Funktionalität'!AA19=3,'1 | Grundeinstellungen'!$L$15,IF(AA19="","wird ausgefüllt")))),IF(AA20="","",CONCATENATE(" ","(",AA20,")"))))</f>
        <v>wird ausgefüllt</v>
      </c>
      <c r="AB18" s="148" t="str">
        <f>IF($H$18=0,"",CONCATENATE(IF(AB19=1,'1 | Grundeinstellungen'!$J$15,IF(AB19=2,'1 | Grundeinstellungen'!$K$15,IF('3a | Funktionalität'!AB19=3,'1 | Grundeinstellungen'!$L$15,IF(AB19="","wird ausgefüllt")))),IF(AB20="","",CONCATENATE(" ","(",AB20,")"))))</f>
        <v>wird ausgefüllt</v>
      </c>
      <c r="AC18" s="148" t="str">
        <f>IF($H$18=0,"",CONCATENATE(IF(AC19=1,'1 | Grundeinstellungen'!$J$15,IF(AC19=2,'1 | Grundeinstellungen'!$K$15,IF('3a | Funktionalität'!AC19=3,'1 | Grundeinstellungen'!$L$15,IF(AC19="","wird ausgefüllt")))),IF(AC20="","",CONCATENATE(" ","(",AC20,")"))))</f>
        <v>wird ausgefüllt</v>
      </c>
      <c r="AD18" s="148" t="str">
        <f>IF($H$18=0,"",CONCATENATE(IF(AD19=1,'1 | Grundeinstellungen'!$J$15,IF(AD19=2,'1 | Grundeinstellungen'!$K$15,IF('3a | Funktionalität'!AD19=3,'1 | Grundeinstellungen'!$L$15,IF(AD19="","wird ausgefüllt")))),IF(AD20="","",CONCATENATE(" ","(",AD20,")"))))</f>
        <v>wird ausgefüllt</v>
      </c>
      <c r="AE18" s="148" t="str">
        <f>IF($H$18=0,"",CONCATENATE(IF(AE19=1,'1 | Grundeinstellungen'!$J$15,IF(AE19=2,'1 | Grundeinstellungen'!$K$15,IF('3a | Funktionalität'!AE19=3,'1 | Grundeinstellungen'!$L$15,IF(AE19="","wird ausgefüllt")))),IF(AE20="","",CONCATENATE(" ","(",AE20,")"))))</f>
        <v>wird ausgefüllt</v>
      </c>
      <c r="AF18" s="148" t="str">
        <f>IF($H$18=0,"",CONCATENATE(IF(AF19=1,'1 | Grundeinstellungen'!$J$15,IF(AF19=2,'1 | Grundeinstellungen'!$K$15,IF('3a | Funktionalität'!AF19=3,'1 | Grundeinstellungen'!$L$15,IF(AF19="","wird ausgefüllt")))),IF(AF20="","",CONCATENATE(" ","(",AF20,")"))))</f>
        <v>wird ausgefüllt</v>
      </c>
      <c r="AG18" s="148" t="str">
        <f>IF($H$18=0,"",CONCATENATE(IF(AG19=1,'1 | Grundeinstellungen'!$J$15,IF(AG19=2,'1 | Grundeinstellungen'!$K$15,IF('3a | Funktionalität'!AG19=3,'1 | Grundeinstellungen'!$L$15,IF(AG19="","wird ausgefüllt")))),IF(AG20="","",CONCATENATE(" ","(",AG20,")"))))</f>
        <v>wird ausgefüllt</v>
      </c>
      <c r="AH18" s="148" t="str">
        <f>IF($H$18=0,"",CONCATENATE(IF(AH19=1,'1 | Grundeinstellungen'!$J$15,IF(AH19=2,'1 | Grundeinstellungen'!$K$15,IF('3a | Funktionalität'!AH19=3,'1 | Grundeinstellungen'!$L$15,IF(AH19="","wird ausgefüllt")))),IF(AH20="","",CONCATENATE(" ","(",AH20,")"))))</f>
        <v>wird ausgefüllt</v>
      </c>
      <c r="AI18" s="148" t="str">
        <f>IF($H$18=0,"",CONCATENATE(IF(AI19=1,'1 | Grundeinstellungen'!$J$15,IF(AI19=2,'1 | Grundeinstellungen'!$K$15,IF('3a | Funktionalität'!AI19=3,'1 | Grundeinstellungen'!$L$15,IF(AI19="","wird ausgefüllt")))),IF(AI20="","",CONCATENATE(" ","(",AI20,")"))))</f>
        <v>wird ausgefüllt</v>
      </c>
      <c r="AJ18" s="148" t="str">
        <f>IF($H$18=0,"",CONCATENATE(IF(AJ19=1,'1 | Grundeinstellungen'!$J$15,IF(AJ19=2,'1 | Grundeinstellungen'!$K$15,IF('3a | Funktionalität'!AJ19=3,'1 | Grundeinstellungen'!$L$15,IF(AJ19="","wird ausgefüllt")))),IF(AJ20="","",CONCATENATE(" ","(",AJ20,")"))))</f>
        <v>wird ausgefüllt</v>
      </c>
      <c r="AK18" s="148" t="str">
        <f>IF($H$18=0,"",CONCATENATE(IF(AK19=1,'1 | Grundeinstellungen'!$J$15,IF(AK19=2,'1 | Grundeinstellungen'!$K$15,IF('3a | Funktionalität'!AK19=3,'1 | Grundeinstellungen'!$L$15,IF(AK19="","wird ausgefüllt")))),IF(AK20="","",CONCATENATE(" ","(",AK20,")"))))</f>
        <v>wird ausgefüllt</v>
      </c>
      <c r="AL18" s="148" t="str">
        <f>IF($H$18=0,"",CONCATENATE(IF(AL19=1,'1 | Grundeinstellungen'!$J$15,IF(AL19=2,'1 | Grundeinstellungen'!$K$15,IF('3a | Funktionalität'!AL19=3,'1 | Grundeinstellungen'!$L$15,IF(AL19="","wird ausgefüllt")))),IF(AL20="","",CONCATENATE(" ","(",AL20,")"))))</f>
        <v>wird ausgefüllt</v>
      </c>
      <c r="AM18" s="148" t="str">
        <f>IF($H$18=0,"",CONCATENATE(IF(AM19=1,'1 | Grundeinstellungen'!$J$15,IF(AM19=2,'1 | Grundeinstellungen'!$K$15,IF('3a | Funktionalität'!AM19=3,'1 | Grundeinstellungen'!$L$15,IF(AM19="","wird ausgefüllt")))),IF(AM20="","",CONCATENATE(" ","(",AM20,")"))))</f>
        <v>wird ausgefüllt</v>
      </c>
    </row>
    <row r="19" spans="2:39" s="21" customFormat="1" ht="15" customHeight="1" outlineLevel="1" x14ac:dyDescent="0.25">
      <c r="B19" s="137"/>
      <c r="C19" s="138"/>
      <c r="D19" s="138"/>
      <c r="E19" s="156" t="s">
        <v>192</v>
      </c>
      <c r="F19" s="157"/>
      <c r="G19" s="139"/>
      <c r="H19" s="144"/>
      <c r="I19" s="60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</row>
    <row r="20" spans="2:39" s="51" customFormat="1" ht="30" customHeight="1" outlineLevel="1" x14ac:dyDescent="0.25">
      <c r="B20" s="146"/>
      <c r="C20" s="147"/>
      <c r="D20" s="169"/>
      <c r="E20" s="162" t="s">
        <v>200</v>
      </c>
      <c r="F20" s="160"/>
      <c r="G20" s="178"/>
      <c r="H20" s="179"/>
      <c r="I20" s="62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</row>
    <row r="21" spans="2:39" s="21" customFormat="1" x14ac:dyDescent="0.25">
      <c r="B21" s="137"/>
      <c r="C21" s="138"/>
      <c r="D21" s="138"/>
      <c r="E21" s="138"/>
      <c r="F21" s="117"/>
      <c r="G21" s="139"/>
      <c r="H21" s="136"/>
      <c r="I21" s="17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s="10" customFormat="1" ht="30" customHeight="1" outlineLevel="1" x14ac:dyDescent="0.25">
      <c r="B22" s="111"/>
      <c r="C22" s="183">
        <v>2</v>
      </c>
      <c r="D22" s="183" t="str">
        <f>'1 | Grundeinstellungen'!D17</f>
        <v>Ver- und Entsorgung</v>
      </c>
      <c r="E22" s="183"/>
      <c r="F22" s="158"/>
      <c r="G22" s="126">
        <f>'1 | Grundeinstellungen'!$G$17</f>
        <v>0.25</v>
      </c>
      <c r="H22" s="163">
        <f>'1 | Grundeinstellungen'!H17</f>
        <v>1</v>
      </c>
      <c r="I22" s="170"/>
      <c r="J22" s="129" t="str">
        <f>IF($G$22=0,"",IF(AND(J26&lt;1.5,J26&gt;0),'1 | Grundeinstellungen'!$J$17,IF(AND(J26&gt;=1.5,J26&lt;2.5),'1 | Grundeinstellungen'!$K$17,IF(J26&gt;=2.5,'1 | Grundeinstellungen'!$L$17,IF(J26=0,"wird ausgefüllt")))))</f>
        <v>wird ausgefüllt</v>
      </c>
      <c r="K22" s="129" t="str">
        <f>IF($G$22=0,"",IF(AND(K26&lt;1.5,K26&gt;0),'1 | Grundeinstellungen'!$J$17,IF(AND(K26&gt;=1.5,K26&lt;2.5),'1 | Grundeinstellungen'!$K$17,IF(K26&gt;=2.5,'1 | Grundeinstellungen'!$L$17,IF(K26=0,"wird ausgefüllt")))))</f>
        <v>wird ausgefüllt</v>
      </c>
      <c r="L22" s="129" t="str">
        <f>IF($G$22=0,"",IF(AND(L26&lt;1.5,L26&gt;0),'1 | Grundeinstellungen'!$J$17,IF(AND(L26&gt;=1.5,L26&lt;2.5),'1 | Grundeinstellungen'!$K$17,IF(L26&gt;=2.5,'1 | Grundeinstellungen'!$L$17,IF(L26=0,"wird ausgefüllt")))))</f>
        <v>wird ausgefüllt</v>
      </c>
      <c r="M22" s="129" t="str">
        <f>IF($G$22=0,"",IF(AND(M26&lt;1.5,M26&gt;0),'1 | Grundeinstellungen'!$J$17,IF(AND(M26&gt;=1.5,M26&lt;2.5),'1 | Grundeinstellungen'!$K$17,IF(M26&gt;=2.5,'1 | Grundeinstellungen'!$L$17,IF(M26=0,"wird ausgefüllt")))))</f>
        <v>wird ausgefüllt</v>
      </c>
      <c r="N22" s="129" t="str">
        <f>IF($G$22=0,"",IF(AND(N26&lt;1.5,N26&gt;0),'1 | Grundeinstellungen'!$J$17,IF(AND(N26&gt;=1.5,N26&lt;2.5),'1 | Grundeinstellungen'!$K$17,IF(N26&gt;=2.5,'1 | Grundeinstellungen'!$L$17,IF(N26=0,"wird ausgefüllt")))))</f>
        <v>wird ausgefüllt</v>
      </c>
      <c r="O22" s="129" t="str">
        <f>IF($G$22=0,"",IF(AND(O26&lt;1.5,O26&gt;0),'1 | Grundeinstellungen'!$J$17,IF(AND(O26&gt;=1.5,O26&lt;2.5),'1 | Grundeinstellungen'!$K$17,IF(O26&gt;=2.5,'1 | Grundeinstellungen'!$L$17,IF(O26=0,"wird ausgefüllt")))))</f>
        <v>wird ausgefüllt</v>
      </c>
      <c r="P22" s="129" t="str">
        <f>IF($G$22=0,"",IF(AND(P26&lt;1.5,P26&gt;0),'1 | Grundeinstellungen'!$J$17,IF(AND(P26&gt;=1.5,P26&lt;2.5),'1 | Grundeinstellungen'!$K$17,IF(P26&gt;=2.5,'1 | Grundeinstellungen'!$L$17,IF(P26=0,"wird ausgefüllt")))))</f>
        <v>wird ausgefüllt</v>
      </c>
      <c r="Q22" s="129" t="str">
        <f>IF($G$22=0,"",IF(AND(Q26&lt;1.5,Q26&gt;0),'1 | Grundeinstellungen'!$J$17,IF(AND(Q26&gt;=1.5,Q26&lt;2.5),'1 | Grundeinstellungen'!$K$17,IF(Q26&gt;=2.5,'1 | Grundeinstellungen'!$L$17,IF(Q26=0,"wird ausgefüllt")))))</f>
        <v>wird ausgefüllt</v>
      </c>
      <c r="R22" s="129" t="str">
        <f>IF($G$22=0,"",IF(AND(R26&lt;1.5,R26&gt;0),'1 | Grundeinstellungen'!$J$17,IF(AND(R26&gt;=1.5,R26&lt;2.5),'1 | Grundeinstellungen'!$K$17,IF(R26&gt;=2.5,'1 | Grundeinstellungen'!$L$17,IF(R26=0,"wird ausgefüllt")))))</f>
        <v>wird ausgefüllt</v>
      </c>
      <c r="S22" s="129" t="str">
        <f>IF($G$22=0,"",IF(AND(S26&lt;1.5,S26&gt;0),'1 | Grundeinstellungen'!$J$17,IF(AND(S26&gt;=1.5,S26&lt;2.5),'1 | Grundeinstellungen'!$K$17,IF(S26&gt;=2.5,'1 | Grundeinstellungen'!$L$17,IF(S26=0,"wird ausgefüllt")))))</f>
        <v>wird ausgefüllt</v>
      </c>
      <c r="T22" s="129" t="str">
        <f>IF($G$22=0,"",IF(AND(T26&lt;1.5,T26&gt;0),'1 | Grundeinstellungen'!$J$17,IF(AND(T26&gt;=1.5,T26&lt;2.5),'1 | Grundeinstellungen'!$K$17,IF(T26&gt;=2.5,'1 | Grundeinstellungen'!$L$17,IF(T26=0,"wird ausgefüllt")))))</f>
        <v>wird ausgefüllt</v>
      </c>
      <c r="U22" s="129" t="str">
        <f>IF($G$22=0,"",IF(AND(U26&lt;1.5,U26&gt;0),'1 | Grundeinstellungen'!$J$17,IF(AND(U26&gt;=1.5,U26&lt;2.5),'1 | Grundeinstellungen'!$K$17,IF(U26&gt;=2.5,'1 | Grundeinstellungen'!$L$17,IF(U26=0,"wird ausgefüllt")))))</f>
        <v>wird ausgefüllt</v>
      </c>
      <c r="V22" s="129" t="str">
        <f>IF($G$22=0,"",IF(AND(V26&lt;1.5,V26&gt;0),'1 | Grundeinstellungen'!$J$17,IF(AND(V26&gt;=1.5,V26&lt;2.5),'1 | Grundeinstellungen'!$K$17,IF(V26&gt;=2.5,'1 | Grundeinstellungen'!$L$17,IF(V26=0,"wird ausgefüllt")))))</f>
        <v>wird ausgefüllt</v>
      </c>
      <c r="W22" s="129" t="str">
        <f>IF($G$22=0,"",IF(AND(W26&lt;1.5,W26&gt;0),'1 | Grundeinstellungen'!$J$17,IF(AND(W26&gt;=1.5,W26&lt;2.5),'1 | Grundeinstellungen'!$K$17,IF(W26&gt;=2.5,'1 | Grundeinstellungen'!$L$17,IF(W26=0,"wird ausgefüllt")))))</f>
        <v>wird ausgefüllt</v>
      </c>
      <c r="X22" s="129" t="str">
        <f>IF($G$22=0,"",IF(AND(X26&lt;1.5,X26&gt;0),'1 | Grundeinstellungen'!$J$17,IF(AND(X26&gt;=1.5,X26&lt;2.5),'1 | Grundeinstellungen'!$K$17,IF(X26&gt;=2.5,'1 | Grundeinstellungen'!$L$17,IF(X26=0,"wird ausgefüllt")))))</f>
        <v>wird ausgefüllt</v>
      </c>
      <c r="Y22" s="129" t="str">
        <f>IF($G$22=0,"",IF(AND(Y26&lt;1.5,Y26&gt;0),'1 | Grundeinstellungen'!$J$17,IF(AND(Y26&gt;=1.5,Y26&lt;2.5),'1 | Grundeinstellungen'!$K$17,IF(Y26&gt;=2.5,'1 | Grundeinstellungen'!$L$17,IF(Y26=0,"wird ausgefüllt")))))</f>
        <v>wird ausgefüllt</v>
      </c>
      <c r="Z22" s="129" t="str">
        <f>IF($G$22=0,"",IF(AND(Z26&lt;1.5,Z26&gt;0),'1 | Grundeinstellungen'!$J$17,IF(AND(Z26&gt;=1.5,Z26&lt;2.5),'1 | Grundeinstellungen'!$K$17,IF(Z26&gt;=2.5,'1 | Grundeinstellungen'!$L$17,IF(Z26=0,"wird ausgefüllt")))))</f>
        <v>wird ausgefüllt</v>
      </c>
      <c r="AA22" s="129" t="str">
        <f>IF($G$22=0,"",IF(AND(AA26&lt;1.5,AA26&gt;0),'1 | Grundeinstellungen'!$J$17,IF(AND(AA26&gt;=1.5,AA26&lt;2.5),'1 | Grundeinstellungen'!$K$17,IF(AA26&gt;=2.5,'1 | Grundeinstellungen'!$L$17,IF(AA26=0,"wird ausgefüllt")))))</f>
        <v>wird ausgefüllt</v>
      </c>
      <c r="AB22" s="129" t="str">
        <f>IF($G$22=0,"",IF(AND(AB26&lt;1.5,AB26&gt;0),'1 | Grundeinstellungen'!$J$17,IF(AND(AB26&gt;=1.5,AB26&lt;2.5),'1 | Grundeinstellungen'!$K$17,IF(AB26&gt;=2.5,'1 | Grundeinstellungen'!$L$17,IF(AB26=0,"wird ausgefüllt")))))</f>
        <v>wird ausgefüllt</v>
      </c>
      <c r="AC22" s="129" t="str">
        <f>IF($G$22=0,"",IF(AND(AC26&lt;1.5,AC26&gt;0),'1 | Grundeinstellungen'!$J$17,IF(AND(AC26&gt;=1.5,AC26&lt;2.5),'1 | Grundeinstellungen'!$K$17,IF(AC26&gt;=2.5,'1 | Grundeinstellungen'!$L$17,IF(AC26=0,"wird ausgefüllt")))))</f>
        <v>wird ausgefüllt</v>
      </c>
      <c r="AD22" s="129" t="str">
        <f>IF($G$22=0,"",IF(AND(AD26&lt;1.5,AD26&gt;0),'1 | Grundeinstellungen'!$J$17,IF(AND(AD26&gt;=1.5,AD26&lt;2.5),'1 | Grundeinstellungen'!$K$17,IF(AD26&gt;=2.5,'1 | Grundeinstellungen'!$L$17,IF(AD26=0,"wird ausgefüllt")))))</f>
        <v>wird ausgefüllt</v>
      </c>
      <c r="AE22" s="129" t="str">
        <f>IF($G$22=0,"",IF(AND(AE26&lt;1.5,AE26&gt;0),'1 | Grundeinstellungen'!$J$17,IF(AND(AE26&gt;=1.5,AE26&lt;2.5),'1 | Grundeinstellungen'!$K$17,IF(AE26&gt;=2.5,'1 | Grundeinstellungen'!$L$17,IF(AE26=0,"wird ausgefüllt")))))</f>
        <v>wird ausgefüllt</v>
      </c>
      <c r="AF22" s="129" t="str">
        <f>IF($G$22=0,"",IF(AND(AF26&lt;1.5,AF26&gt;0),'1 | Grundeinstellungen'!$J$17,IF(AND(AF26&gt;=1.5,AF26&lt;2.5),'1 | Grundeinstellungen'!$K$17,IF(AF26&gt;=2.5,'1 | Grundeinstellungen'!$L$17,IF(AF26=0,"wird ausgefüllt")))))</f>
        <v>wird ausgefüllt</v>
      </c>
      <c r="AG22" s="129" t="str">
        <f>IF($G$22=0,"",IF(AND(AG26&lt;1.5,AG26&gt;0),'1 | Grundeinstellungen'!$J$17,IF(AND(AG26&gt;=1.5,AG26&lt;2.5),'1 | Grundeinstellungen'!$K$17,IF(AG26&gt;=2.5,'1 | Grundeinstellungen'!$L$17,IF(AG26=0,"wird ausgefüllt")))))</f>
        <v>wird ausgefüllt</v>
      </c>
      <c r="AH22" s="129" t="str">
        <f>IF($G$22=0,"",IF(AND(AH26&lt;1.5,AH26&gt;0),'1 | Grundeinstellungen'!$J$17,IF(AND(AH26&gt;=1.5,AH26&lt;2.5),'1 | Grundeinstellungen'!$K$17,IF(AH26&gt;=2.5,'1 | Grundeinstellungen'!$L$17,IF(AH26=0,"wird ausgefüllt")))))</f>
        <v>wird ausgefüllt</v>
      </c>
      <c r="AI22" s="129" t="str">
        <f>IF($G$22=0,"",IF(AND(AI26&lt;1.5,AI26&gt;0),'1 | Grundeinstellungen'!$J$17,IF(AND(AI26&gt;=1.5,AI26&lt;2.5),'1 | Grundeinstellungen'!$K$17,IF(AI26&gt;=2.5,'1 | Grundeinstellungen'!$L$17,IF(AI26=0,"wird ausgefüllt")))))</f>
        <v>wird ausgefüllt</v>
      </c>
      <c r="AJ22" s="129" t="str">
        <f>IF($G$22=0,"",IF(AND(AJ26&lt;1.5,AJ26&gt;0),'1 | Grundeinstellungen'!$J$17,IF(AND(AJ26&gt;=1.5,AJ26&lt;2.5),'1 | Grundeinstellungen'!$K$17,IF(AJ26&gt;=2.5,'1 | Grundeinstellungen'!$L$17,IF(AJ26=0,"wird ausgefüllt")))))</f>
        <v>wird ausgefüllt</v>
      </c>
      <c r="AK22" s="129" t="str">
        <f>IF($G$22=0,"",IF(AND(AK26&lt;1.5,AK26&gt;0),'1 | Grundeinstellungen'!$J$17,IF(AND(AK26&gt;=1.5,AK26&lt;2.5),'1 | Grundeinstellungen'!$K$17,IF(AK26&gt;=2.5,'1 | Grundeinstellungen'!$L$17,IF(AK26=0,"wird ausgefüllt")))))</f>
        <v>wird ausgefüllt</v>
      </c>
      <c r="AL22" s="129" t="str">
        <f>IF($G$22=0,"",IF(AND(AL26&lt;1.5,AL26&gt;0),'1 | Grundeinstellungen'!$J$17,IF(AND(AL26&gt;=1.5,AL26&lt;2.5),'1 | Grundeinstellungen'!$K$17,IF(AL26&gt;=2.5,'1 | Grundeinstellungen'!$L$17,IF(AL26=0,"wird ausgefüllt")))))</f>
        <v>wird ausgefüllt</v>
      </c>
      <c r="AM22" s="129" t="str">
        <f>IF($G$22=0,"",IF(AND(AM26&lt;1.5,AM26&gt;0),'1 | Grundeinstellungen'!$J$17,IF(AND(AM26&gt;=1.5,AM26&lt;2.5),'1 | Grundeinstellungen'!$K$17,IF(AM26&gt;=2.5,'1 | Grundeinstellungen'!$L$17,IF(AM26=0,"wird ausgefüllt")))))</f>
        <v>wird ausgefüllt</v>
      </c>
    </row>
    <row r="23" spans="2:39" s="55" customFormat="1" outlineLevel="1" x14ac:dyDescent="0.25">
      <c r="B23" s="151"/>
      <c r="C23" s="152"/>
      <c r="D23" s="152"/>
      <c r="E23" s="152"/>
      <c r="F23" s="112"/>
      <c r="G23" s="136"/>
      <c r="H23" s="127"/>
      <c r="I23" s="112"/>
      <c r="J23" s="176">
        <f>IF($G$22=0,0,IFERROR(J26*$H$25,0))</f>
        <v>0</v>
      </c>
      <c r="K23" s="176">
        <f t="shared" ref="K23:AM23" si="4">IF($G$22=0,0,IFERROR(K26*$H$25,0))</f>
        <v>0</v>
      </c>
      <c r="L23" s="176">
        <f t="shared" si="4"/>
        <v>0</v>
      </c>
      <c r="M23" s="176">
        <f t="shared" si="4"/>
        <v>0</v>
      </c>
      <c r="N23" s="176">
        <f t="shared" si="4"/>
        <v>0</v>
      </c>
      <c r="O23" s="176">
        <f t="shared" si="4"/>
        <v>0</v>
      </c>
      <c r="P23" s="176">
        <f t="shared" si="4"/>
        <v>0</v>
      </c>
      <c r="Q23" s="176">
        <f t="shared" si="4"/>
        <v>0</v>
      </c>
      <c r="R23" s="176">
        <f t="shared" si="4"/>
        <v>0</v>
      </c>
      <c r="S23" s="176">
        <f t="shared" si="4"/>
        <v>0</v>
      </c>
      <c r="T23" s="176">
        <f t="shared" si="4"/>
        <v>0</v>
      </c>
      <c r="U23" s="176">
        <f t="shared" si="4"/>
        <v>0</v>
      </c>
      <c r="V23" s="176">
        <f t="shared" si="4"/>
        <v>0</v>
      </c>
      <c r="W23" s="176">
        <f t="shared" si="4"/>
        <v>0</v>
      </c>
      <c r="X23" s="176">
        <f t="shared" si="4"/>
        <v>0</v>
      </c>
      <c r="Y23" s="176">
        <f t="shared" si="4"/>
        <v>0</v>
      </c>
      <c r="Z23" s="176">
        <f t="shared" si="4"/>
        <v>0</v>
      </c>
      <c r="AA23" s="176">
        <f t="shared" si="4"/>
        <v>0</v>
      </c>
      <c r="AB23" s="176">
        <f t="shared" si="4"/>
        <v>0</v>
      </c>
      <c r="AC23" s="176">
        <f t="shared" si="4"/>
        <v>0</v>
      </c>
      <c r="AD23" s="176">
        <f t="shared" si="4"/>
        <v>0</v>
      </c>
      <c r="AE23" s="176">
        <f t="shared" si="4"/>
        <v>0</v>
      </c>
      <c r="AF23" s="176">
        <f t="shared" si="4"/>
        <v>0</v>
      </c>
      <c r="AG23" s="176">
        <f t="shared" si="4"/>
        <v>0</v>
      </c>
      <c r="AH23" s="176">
        <f t="shared" si="4"/>
        <v>0</v>
      </c>
      <c r="AI23" s="176">
        <f t="shared" si="4"/>
        <v>0</v>
      </c>
      <c r="AJ23" s="176">
        <f t="shared" si="4"/>
        <v>0</v>
      </c>
      <c r="AK23" s="176">
        <f t="shared" si="4"/>
        <v>0</v>
      </c>
      <c r="AL23" s="176">
        <f t="shared" si="4"/>
        <v>0</v>
      </c>
      <c r="AM23" s="176">
        <f t="shared" si="4"/>
        <v>0</v>
      </c>
    </row>
    <row r="24" spans="2:39" s="21" customFormat="1" ht="7.5" customHeight="1" outlineLevel="1" x14ac:dyDescent="0.25">
      <c r="B24" s="137"/>
      <c r="C24" s="138"/>
      <c r="D24" s="138"/>
      <c r="E24" s="138"/>
      <c r="F24" s="117"/>
      <c r="G24" s="139"/>
      <c r="H24" s="136"/>
      <c r="I24" s="117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</row>
    <row r="25" spans="2:39" s="20" customFormat="1" ht="30" customHeight="1" outlineLevel="1" x14ac:dyDescent="0.25">
      <c r="B25" s="120"/>
      <c r="C25" s="135"/>
      <c r="D25" s="172" t="s">
        <v>198</v>
      </c>
      <c r="E25" s="172" t="str">
        <f>'1 | Grundeinstellungen'!E18</f>
        <v>Ver- und Entsorgung</v>
      </c>
      <c r="F25" s="173"/>
      <c r="G25" s="174"/>
      <c r="H25" s="126">
        <f>'1 | Grundeinstellungen'!$H$18</f>
        <v>1</v>
      </c>
      <c r="I25" s="175"/>
      <c r="J25" s="148" t="str">
        <f>IF($H$25=0,"",CONCATENATE(IF(J26=1,'1 | Grundeinstellungen'!$J$18,IF(J26=2,'1 | Grundeinstellungen'!$K$18,IF('3a | Funktionalität'!J26=3,'1 | Grundeinstellungen'!$L$18,IF(J26="","wird ausgefüllt")))),IF(J27="","",CONCATENATE(" ","(",J27,")"))))</f>
        <v>wird ausgefüllt</v>
      </c>
      <c r="K25" s="148" t="str">
        <f>IF($H$25=0,"",CONCATENATE(IF(K26=1,'1 | Grundeinstellungen'!$J$18,IF(K26=2,'1 | Grundeinstellungen'!$K$18,IF('3a | Funktionalität'!K26=3,'1 | Grundeinstellungen'!$L$18,IF(K26="","wird ausgefüllt")))),IF(K27="","",CONCATENATE(" ","(",K27,")"))))</f>
        <v>wird ausgefüllt</v>
      </c>
      <c r="L25" s="148" t="str">
        <f>IF($H$25=0,"",CONCATENATE(IF(L26=1,'1 | Grundeinstellungen'!$J$18,IF(L26=2,'1 | Grundeinstellungen'!$K$18,IF('3a | Funktionalität'!L26=3,'1 | Grundeinstellungen'!$L$18,IF(L26="","wird ausgefüllt")))),IF(L27="","",CONCATENATE(" ","(",L27,")"))))</f>
        <v>wird ausgefüllt</v>
      </c>
      <c r="M25" s="148" t="str">
        <f>IF($H$25=0,"",CONCATENATE(IF(M26=1,'1 | Grundeinstellungen'!$J$18,IF(M26=2,'1 | Grundeinstellungen'!$K$18,IF('3a | Funktionalität'!M26=3,'1 | Grundeinstellungen'!$L$18,IF(M26="","wird ausgefüllt")))),IF(M27="","",CONCATENATE(" ","(",M27,")"))))</f>
        <v>wird ausgefüllt</v>
      </c>
      <c r="N25" s="148" t="str">
        <f>IF($H$25=0,"",CONCATENATE(IF(N26=1,'1 | Grundeinstellungen'!$J$18,IF(N26=2,'1 | Grundeinstellungen'!$K$18,IF('3a | Funktionalität'!N26=3,'1 | Grundeinstellungen'!$L$18,IF(N26="","wird ausgefüllt")))),IF(N27="","",CONCATENATE(" ","(",N27,")"))))</f>
        <v>wird ausgefüllt</v>
      </c>
      <c r="O25" s="148" t="str">
        <f>IF($H$25=0,"",CONCATENATE(IF(O26=1,'1 | Grundeinstellungen'!$J$18,IF(O26=2,'1 | Grundeinstellungen'!$K$18,IF('3a | Funktionalität'!O26=3,'1 | Grundeinstellungen'!$L$18,IF(O26="","wird ausgefüllt")))),IF(O27="","",CONCATENATE(" ","(",O27,")"))))</f>
        <v>wird ausgefüllt</v>
      </c>
      <c r="P25" s="148" t="str">
        <f>IF($H$25=0,"",CONCATENATE(IF(P26=1,'1 | Grundeinstellungen'!$J$18,IF(P26=2,'1 | Grundeinstellungen'!$K$18,IF('3a | Funktionalität'!P26=3,'1 | Grundeinstellungen'!$L$18,IF(P26="","wird ausgefüllt")))),IF(P27="","",CONCATENATE(" ","(",P27,")"))))</f>
        <v>wird ausgefüllt</v>
      </c>
      <c r="Q25" s="148" t="str">
        <f>IF($H$25=0,"",CONCATENATE(IF(Q26=1,'1 | Grundeinstellungen'!$J$18,IF(Q26=2,'1 | Grundeinstellungen'!$K$18,IF('3a | Funktionalität'!Q26=3,'1 | Grundeinstellungen'!$L$18,IF(Q26="","wird ausgefüllt")))),IF(Q27="","",CONCATENATE(" ","(",Q27,")"))))</f>
        <v>wird ausgefüllt</v>
      </c>
      <c r="R25" s="148" t="str">
        <f>IF($H$25=0,"",CONCATENATE(IF(R26=1,'1 | Grundeinstellungen'!$J$18,IF(R26=2,'1 | Grundeinstellungen'!$K$18,IF('3a | Funktionalität'!R26=3,'1 | Grundeinstellungen'!$L$18,IF(R26="","wird ausgefüllt")))),IF(R27="","",CONCATENATE(" ","(",R27,")"))))</f>
        <v>wird ausgefüllt</v>
      </c>
      <c r="S25" s="148" t="str">
        <f>IF($H$25=0,"",CONCATENATE(IF(S26=1,'1 | Grundeinstellungen'!$J$18,IF(S26=2,'1 | Grundeinstellungen'!$K$18,IF('3a | Funktionalität'!S26=3,'1 | Grundeinstellungen'!$L$18,IF(S26="","wird ausgefüllt")))),IF(S27="","",CONCATENATE(" ","(",S27,")"))))</f>
        <v>wird ausgefüllt</v>
      </c>
      <c r="T25" s="148" t="str">
        <f>IF($H$25=0,"",CONCATENATE(IF(T26=1,'1 | Grundeinstellungen'!$J$18,IF(T26=2,'1 | Grundeinstellungen'!$K$18,IF('3a | Funktionalität'!T26=3,'1 | Grundeinstellungen'!$L$18,IF(T26="","wird ausgefüllt")))),IF(T27="","",CONCATENATE(" ","(",T27,")"))))</f>
        <v>wird ausgefüllt</v>
      </c>
      <c r="U25" s="148" t="str">
        <f>IF($H$25=0,"",CONCATENATE(IF(U26=1,'1 | Grundeinstellungen'!$J$18,IF(U26=2,'1 | Grundeinstellungen'!$K$18,IF('3a | Funktionalität'!U26=3,'1 | Grundeinstellungen'!$L$18,IF(U26="","wird ausgefüllt")))),IF(U27="","",CONCATENATE(" ","(",U27,")"))))</f>
        <v>wird ausgefüllt</v>
      </c>
      <c r="V25" s="148" t="str">
        <f>IF($H$25=0,"",CONCATENATE(IF(V26=1,'1 | Grundeinstellungen'!$J$18,IF(V26=2,'1 | Grundeinstellungen'!$K$18,IF('3a | Funktionalität'!V26=3,'1 | Grundeinstellungen'!$L$18,IF(V26="","wird ausgefüllt")))),IF(V27="","",CONCATENATE(" ","(",V27,")"))))</f>
        <v>wird ausgefüllt</v>
      </c>
      <c r="W25" s="148" t="str">
        <f>IF($H$25=0,"",CONCATENATE(IF(W26=1,'1 | Grundeinstellungen'!$J$18,IF(W26=2,'1 | Grundeinstellungen'!$K$18,IF('3a | Funktionalität'!W26=3,'1 | Grundeinstellungen'!$L$18,IF(W26="","wird ausgefüllt")))),IF(W27="","",CONCATENATE(" ","(",W27,")"))))</f>
        <v>wird ausgefüllt</v>
      </c>
      <c r="X25" s="148" t="str">
        <f>IF($H$25=0,"",CONCATENATE(IF(X26=1,'1 | Grundeinstellungen'!$J$18,IF(X26=2,'1 | Grundeinstellungen'!$K$18,IF('3a | Funktionalität'!X26=3,'1 | Grundeinstellungen'!$L$18,IF(X26="","wird ausgefüllt")))),IF(X27="","",CONCATENATE(" ","(",X27,")"))))</f>
        <v>wird ausgefüllt</v>
      </c>
      <c r="Y25" s="148" t="str">
        <f>IF($H$25=0,"",CONCATENATE(IF(Y26=1,'1 | Grundeinstellungen'!$J$18,IF(Y26=2,'1 | Grundeinstellungen'!$K$18,IF('3a | Funktionalität'!Y26=3,'1 | Grundeinstellungen'!$L$18,IF(Y26="","wird ausgefüllt")))),IF(Y27="","",CONCATENATE(" ","(",Y27,")"))))</f>
        <v>wird ausgefüllt</v>
      </c>
      <c r="Z25" s="148" t="str">
        <f>IF($H$25=0,"",CONCATENATE(IF(Z26=1,'1 | Grundeinstellungen'!$J$18,IF(Z26=2,'1 | Grundeinstellungen'!$K$18,IF('3a | Funktionalität'!Z26=3,'1 | Grundeinstellungen'!$L$18,IF(Z26="","wird ausgefüllt")))),IF(Z27="","",CONCATENATE(" ","(",Z27,")"))))</f>
        <v>wird ausgefüllt</v>
      </c>
      <c r="AA25" s="148" t="str">
        <f>IF($H$25=0,"",CONCATENATE(IF(AA26=1,'1 | Grundeinstellungen'!$J$18,IF(AA26=2,'1 | Grundeinstellungen'!$K$18,IF('3a | Funktionalität'!AA26=3,'1 | Grundeinstellungen'!$L$18,IF(AA26="","wird ausgefüllt")))),IF(AA27="","",CONCATENATE(" ","(",AA27,")"))))</f>
        <v>wird ausgefüllt</v>
      </c>
      <c r="AB25" s="148" t="str">
        <f>IF($H$25=0,"",CONCATENATE(IF(AB26=1,'1 | Grundeinstellungen'!$J$18,IF(AB26=2,'1 | Grundeinstellungen'!$K$18,IF('3a | Funktionalität'!AB26=3,'1 | Grundeinstellungen'!$L$18,IF(AB26="","wird ausgefüllt")))),IF(AB27="","",CONCATENATE(" ","(",AB27,")"))))</f>
        <v>wird ausgefüllt</v>
      </c>
      <c r="AC25" s="148" t="str">
        <f>IF($H$25=0,"",CONCATENATE(IF(AC26=1,'1 | Grundeinstellungen'!$J$18,IF(AC26=2,'1 | Grundeinstellungen'!$K$18,IF('3a | Funktionalität'!AC26=3,'1 | Grundeinstellungen'!$L$18,IF(AC26="","wird ausgefüllt")))),IF(AC27="","",CONCATENATE(" ","(",AC27,")"))))</f>
        <v>wird ausgefüllt</v>
      </c>
      <c r="AD25" s="148" t="str">
        <f>IF($H$25=0,"",CONCATENATE(IF(AD26=1,'1 | Grundeinstellungen'!$J$18,IF(AD26=2,'1 | Grundeinstellungen'!$K$18,IF('3a | Funktionalität'!AD26=3,'1 | Grundeinstellungen'!$L$18,IF(AD26="","wird ausgefüllt")))),IF(AD27="","",CONCATENATE(" ","(",AD27,")"))))</f>
        <v>wird ausgefüllt</v>
      </c>
      <c r="AE25" s="148" t="str">
        <f>IF($H$25=0,"",CONCATENATE(IF(AE26=1,'1 | Grundeinstellungen'!$J$18,IF(AE26=2,'1 | Grundeinstellungen'!$K$18,IF('3a | Funktionalität'!AE26=3,'1 | Grundeinstellungen'!$L$18,IF(AE26="","wird ausgefüllt")))),IF(AE27="","",CONCATENATE(" ","(",AE27,")"))))</f>
        <v>wird ausgefüllt</v>
      </c>
      <c r="AF25" s="148" t="str">
        <f>IF($H$25=0,"",CONCATENATE(IF(AF26=1,'1 | Grundeinstellungen'!$J$18,IF(AF26=2,'1 | Grundeinstellungen'!$K$18,IF('3a | Funktionalität'!AF26=3,'1 | Grundeinstellungen'!$L$18,IF(AF26="","wird ausgefüllt")))),IF(AF27="","",CONCATENATE(" ","(",AF27,")"))))</f>
        <v>wird ausgefüllt</v>
      </c>
      <c r="AG25" s="148" t="str">
        <f>IF($H$25=0,"",CONCATENATE(IF(AG26=1,'1 | Grundeinstellungen'!$J$18,IF(AG26=2,'1 | Grundeinstellungen'!$K$18,IF('3a | Funktionalität'!AG26=3,'1 | Grundeinstellungen'!$L$18,IF(AG26="","wird ausgefüllt")))),IF(AG27="","",CONCATENATE(" ","(",AG27,")"))))</f>
        <v>wird ausgefüllt</v>
      </c>
      <c r="AH25" s="148" t="str">
        <f>IF($H$25=0,"",CONCATENATE(IF(AH26=1,'1 | Grundeinstellungen'!$J$18,IF(AH26=2,'1 | Grundeinstellungen'!$K$18,IF('3a | Funktionalität'!AH26=3,'1 | Grundeinstellungen'!$L$18,IF(AH26="","wird ausgefüllt")))),IF(AH27="","",CONCATENATE(" ","(",AH27,")"))))</f>
        <v>wird ausgefüllt</v>
      </c>
      <c r="AI25" s="148" t="str">
        <f>IF($H$25=0,"",CONCATENATE(IF(AI26=1,'1 | Grundeinstellungen'!$J$18,IF(AI26=2,'1 | Grundeinstellungen'!$K$18,IF('3a | Funktionalität'!AI26=3,'1 | Grundeinstellungen'!$L$18,IF(AI26="","wird ausgefüllt")))),IF(AI27="","",CONCATENATE(" ","(",AI27,")"))))</f>
        <v>wird ausgefüllt</v>
      </c>
      <c r="AJ25" s="148" t="str">
        <f>IF($H$25=0,"",CONCATENATE(IF(AJ26=1,'1 | Grundeinstellungen'!$J$18,IF(AJ26=2,'1 | Grundeinstellungen'!$K$18,IF('3a | Funktionalität'!AJ26=3,'1 | Grundeinstellungen'!$L$18,IF(AJ26="","wird ausgefüllt")))),IF(AJ27="","",CONCATENATE(" ","(",AJ27,")"))))</f>
        <v>wird ausgefüllt</v>
      </c>
      <c r="AK25" s="148" t="str">
        <f>IF($H$25=0,"",CONCATENATE(IF(AK26=1,'1 | Grundeinstellungen'!$J$18,IF(AK26=2,'1 | Grundeinstellungen'!$K$18,IF('3a | Funktionalität'!AK26=3,'1 | Grundeinstellungen'!$L$18,IF(AK26="","wird ausgefüllt")))),IF(AK27="","",CONCATENATE(" ","(",AK27,")"))))</f>
        <v>wird ausgefüllt</v>
      </c>
      <c r="AL25" s="148" t="str">
        <f>IF($H$25=0,"",CONCATENATE(IF(AL26=1,'1 | Grundeinstellungen'!$J$18,IF(AL26=2,'1 | Grundeinstellungen'!$K$18,IF('3a | Funktionalität'!AL26=3,'1 | Grundeinstellungen'!$L$18,IF(AL26="","wird ausgefüllt")))),IF(AL27="","",CONCATENATE(" ","(",AL27,")"))))</f>
        <v>wird ausgefüllt</v>
      </c>
      <c r="AM25" s="148" t="str">
        <f>IF($H$25=0,"",CONCATENATE(IF(AM26=1,'1 | Grundeinstellungen'!$J$18,IF(AM26=2,'1 | Grundeinstellungen'!$K$18,IF('3a | Funktionalität'!AM26=3,'1 | Grundeinstellungen'!$L$18,IF(AM26="","wird ausgefüllt")))),IF(AM27="","",CONCATENATE(" ","(",AM27,")"))))</f>
        <v>wird ausgefüllt</v>
      </c>
    </row>
    <row r="26" spans="2:39" s="21" customFormat="1" ht="15" customHeight="1" outlineLevel="1" x14ac:dyDescent="0.25">
      <c r="B26" s="137"/>
      <c r="C26" s="138"/>
      <c r="D26" s="138"/>
      <c r="E26" s="156" t="s">
        <v>192</v>
      </c>
      <c r="F26" s="157"/>
      <c r="G26" s="139"/>
      <c r="H26" s="144"/>
      <c r="I26" s="60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</row>
    <row r="27" spans="2:39" s="51" customFormat="1" ht="30" customHeight="1" outlineLevel="1" x14ac:dyDescent="0.25">
      <c r="B27" s="146"/>
      <c r="C27" s="147"/>
      <c r="D27" s="169"/>
      <c r="E27" s="162" t="s">
        <v>200</v>
      </c>
      <c r="F27" s="160"/>
      <c r="G27" s="178"/>
      <c r="H27" s="179"/>
      <c r="I27" s="62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</row>
    <row r="28" spans="2:39" s="21" customFormat="1" ht="7.5" customHeight="1" x14ac:dyDescent="0.25">
      <c r="B28" s="137"/>
      <c r="C28" s="168"/>
      <c r="D28" s="138"/>
      <c r="E28" s="154"/>
      <c r="F28" s="153"/>
      <c r="G28" s="155"/>
      <c r="H28" s="143"/>
      <c r="I28" s="17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</row>
    <row r="29" spans="2:39" s="10" customFormat="1" ht="45" customHeight="1" outlineLevel="1" x14ac:dyDescent="0.25">
      <c r="B29" s="111"/>
      <c r="C29" s="83">
        <v>3</v>
      </c>
      <c r="D29" s="83" t="str">
        <f>'1 | Grundeinstellungen'!D20</f>
        <v>Fahrrad-Infrastruktur</v>
      </c>
      <c r="E29" s="83"/>
      <c r="F29" s="112"/>
      <c r="G29" s="126">
        <f>'1 | Grundeinstellungen'!$G$20</f>
        <v>0.25</v>
      </c>
      <c r="H29" s="127">
        <f>'1 | Grundeinstellungen'!H20</f>
        <v>1</v>
      </c>
      <c r="I29" s="12"/>
      <c r="J29" s="129" t="str">
        <f>IF($G$29=0,"",CONCATENATE(IF(AND(J33&lt;1.5,J33&gt;0),'1 | Grundeinstellungen'!$J$20,IF(AND(J33&gt;=1.5,J33&lt;2.5),'1 | Grundeinstellungen'!$K$20,IF(J33&gt;=2.5,'1 | Grundeinstellungen'!$L$20,IF(J33=0,"")))),IF(OR(J33&lt;&gt;0,J36&lt;&gt;0,J39&lt;&gt;0,J42&lt;&gt;0)," (",""),IF(J32="","",J32),IF(AND(J32&lt;&gt;"",J35&lt;&gt;""),"; ",""),IF(AND(J32&lt;&gt;"",J38&lt;&gt;"",J35=""),"; ",""),IF(AND(J32&lt;&gt;"",J41&lt;&gt;"",J35="",J38=""),"; ",""),IF(J35="","",J35),IF(AND(J35&lt;&gt;"",J38&lt;&gt;""),"; ",""),IF(AND(J35&lt;&gt;"",J41&lt;&gt;"",J38=""),"; ",""),IF(J38="","",J38),IF(AND(J38&lt;&gt;"",J41&lt;&gt;""),"; ",""),IF(J41="","",J41),IF(OR(J33&lt;&gt;0,J36&lt;&gt;0,J39&lt;&gt;0,J42&lt;&gt;0),")","")))</f>
        <v>wird ausgefüllt; wird ausgefüllt; wird ausgefüllt; wird ausgefüllt</v>
      </c>
      <c r="K29" s="129" t="str">
        <f>IF($G$29=0,"",CONCATENATE(IF(AND(K33&lt;1.5,K33&gt;0),'1 | Grundeinstellungen'!$J$20,IF(AND(K33&gt;=1.5,K33&lt;2.5),'1 | Grundeinstellungen'!$K$20,IF(K33&gt;=2.5,'1 | Grundeinstellungen'!$L$20,IF(K33=0,"")))),IF(OR(K33&lt;&gt;0,K36&lt;&gt;0,K39&lt;&gt;0,K42&lt;&gt;0)," (",""),IF(K32="","",K32),IF(AND(K32&lt;&gt;"",K35&lt;&gt;""),"; ",""),IF(AND(K32&lt;&gt;"",K38&lt;&gt;"",K35=""),"; ",""),IF(AND(K32&lt;&gt;"",K41&lt;&gt;"",K35="",K38=""),"; ",""),IF(K35="","",K35),IF(AND(K35&lt;&gt;"",K38&lt;&gt;""),"; ",""),IF(AND(K35&lt;&gt;"",K41&lt;&gt;"",K38=""),"; ",""),IF(K38="","",K38),IF(AND(K38&lt;&gt;"",K41&lt;&gt;""),"; ",""),IF(K41="","",K41),IF(OR(K33&lt;&gt;0,K36&lt;&gt;0,K39&lt;&gt;0,K42&lt;&gt;0),")","")))</f>
        <v>wird ausgefüllt; wird ausgefüllt; wird ausgefüllt; wird ausgefüllt</v>
      </c>
      <c r="L29" s="129" t="str">
        <f>IF($G$29=0,"",CONCATENATE(IF(AND(L33&lt;1.5,L33&gt;0),'1 | Grundeinstellungen'!$J$20,IF(AND(L33&gt;=1.5,L33&lt;2.5),'1 | Grundeinstellungen'!$K$20,IF(L33&gt;=2.5,'1 | Grundeinstellungen'!$L$20,IF(L33=0,"")))),IF(OR(L33&lt;&gt;0,L36&lt;&gt;0,L39&lt;&gt;0,L42&lt;&gt;0)," (",""),IF(L32="","",L32),IF(AND(L32&lt;&gt;"",L35&lt;&gt;""),"; ",""),IF(AND(L32&lt;&gt;"",L38&lt;&gt;"",L35=""),"; ",""),IF(AND(L32&lt;&gt;"",L41&lt;&gt;"",L35="",L38=""),"; ",""),IF(L35="","",L35),IF(AND(L35&lt;&gt;"",L38&lt;&gt;""),"; ",""),IF(AND(L35&lt;&gt;"",L41&lt;&gt;"",L38=""),"; ",""),IF(L38="","",L38),IF(AND(L38&lt;&gt;"",L41&lt;&gt;""),"; ",""),IF(L41="","",L41),IF(OR(L33&lt;&gt;0,L36&lt;&gt;0,L39&lt;&gt;0,L42&lt;&gt;0),")","")))</f>
        <v>wird ausgefüllt; wird ausgefüllt; wird ausgefüllt; wird ausgefüllt</v>
      </c>
      <c r="M29" s="129" t="str">
        <f>IF($G$29=0,"",CONCATENATE(IF(AND(M33&lt;1.5,M33&gt;0),'1 | Grundeinstellungen'!$J$20,IF(AND(M33&gt;=1.5,M33&lt;2.5),'1 | Grundeinstellungen'!$K$20,IF(M33&gt;=2.5,'1 | Grundeinstellungen'!$L$20,IF(M33=0,"")))),IF(OR(M33&lt;&gt;0,M36&lt;&gt;0,M39&lt;&gt;0,M42&lt;&gt;0)," (",""),IF(M32="","",M32),IF(AND(M32&lt;&gt;"",M35&lt;&gt;""),"; ",""),IF(AND(M32&lt;&gt;"",M38&lt;&gt;"",M35=""),"; ",""),IF(AND(M32&lt;&gt;"",M41&lt;&gt;"",M35="",M38=""),"; ",""),IF(M35="","",M35),IF(AND(M35&lt;&gt;"",M38&lt;&gt;""),"; ",""),IF(AND(M35&lt;&gt;"",M41&lt;&gt;"",M38=""),"; ",""),IF(M38="","",M38),IF(AND(M38&lt;&gt;"",M41&lt;&gt;""),"; ",""),IF(M41="","",M41),IF(OR(M33&lt;&gt;0,M36&lt;&gt;0,M39&lt;&gt;0,M42&lt;&gt;0),")","")))</f>
        <v>wird ausgefüllt; wird ausgefüllt; wird ausgefüllt; wird ausgefüllt</v>
      </c>
      <c r="N29" s="129" t="str">
        <f>IF($G$29=0,"",CONCATENATE(IF(AND(N33&lt;1.5,N33&gt;0),'1 | Grundeinstellungen'!$J$20,IF(AND(N33&gt;=1.5,N33&lt;2.5),'1 | Grundeinstellungen'!$K$20,IF(N33&gt;=2.5,'1 | Grundeinstellungen'!$L$20,IF(N33=0,"")))),IF(OR(N33&lt;&gt;0,N36&lt;&gt;0,N39&lt;&gt;0,N42&lt;&gt;0)," (",""),IF(N32="","",N32),IF(AND(N32&lt;&gt;"",N35&lt;&gt;""),"; ",""),IF(AND(N32&lt;&gt;"",N38&lt;&gt;"",N35=""),"; ",""),IF(AND(N32&lt;&gt;"",N41&lt;&gt;"",N35="",N38=""),"; ",""),IF(N35="","",N35),IF(AND(N35&lt;&gt;"",N38&lt;&gt;""),"; ",""),IF(AND(N35&lt;&gt;"",N41&lt;&gt;"",N38=""),"; ",""),IF(N38="","",N38),IF(AND(N38&lt;&gt;"",N41&lt;&gt;""),"; ",""),IF(N41="","",N41),IF(OR(N33&lt;&gt;0,N36&lt;&gt;0,N39&lt;&gt;0,N42&lt;&gt;0),")","")))</f>
        <v>wird ausgefüllt; wird ausgefüllt; wird ausgefüllt; wird ausgefüllt</v>
      </c>
      <c r="O29" s="129" t="str">
        <f>IF($G$29=0,"",CONCATENATE(IF(AND(O33&lt;1.5,O33&gt;0),'1 | Grundeinstellungen'!$J$20,IF(AND(O33&gt;=1.5,O33&lt;2.5),'1 | Grundeinstellungen'!$K$20,IF(O33&gt;=2.5,'1 | Grundeinstellungen'!$L$20,IF(O33=0,"")))),IF(OR(O33&lt;&gt;0,O36&lt;&gt;0,O39&lt;&gt;0,O42&lt;&gt;0)," (",""),IF(O32="","",O32),IF(AND(O32&lt;&gt;"",O35&lt;&gt;""),"; ",""),IF(AND(O32&lt;&gt;"",O38&lt;&gt;"",O35=""),"; ",""),IF(AND(O32&lt;&gt;"",O41&lt;&gt;"",O35="",O38=""),"; ",""),IF(O35="","",O35),IF(AND(O35&lt;&gt;"",O38&lt;&gt;""),"; ",""),IF(AND(O35&lt;&gt;"",O41&lt;&gt;"",O38=""),"; ",""),IF(O38="","",O38),IF(AND(O38&lt;&gt;"",O41&lt;&gt;""),"; ",""),IF(O41="","",O41),IF(OR(O33&lt;&gt;0,O36&lt;&gt;0,O39&lt;&gt;0,O42&lt;&gt;0),")","")))</f>
        <v>wird ausgefüllt; wird ausgefüllt; wird ausgefüllt; wird ausgefüllt</v>
      </c>
      <c r="P29" s="129" t="str">
        <f>IF($G$29=0,"",CONCATENATE(IF(AND(P33&lt;1.5,P33&gt;0),'1 | Grundeinstellungen'!$J$20,IF(AND(P33&gt;=1.5,P33&lt;2.5),'1 | Grundeinstellungen'!$K$20,IF(P33&gt;=2.5,'1 | Grundeinstellungen'!$L$20,IF(P33=0,"")))),IF(OR(P33&lt;&gt;0,P36&lt;&gt;0,P39&lt;&gt;0,P42&lt;&gt;0)," (",""),IF(P32="","",P32),IF(AND(P32&lt;&gt;"",P35&lt;&gt;""),"; ",""),IF(AND(P32&lt;&gt;"",P38&lt;&gt;"",P35=""),"; ",""),IF(AND(P32&lt;&gt;"",P41&lt;&gt;"",P35="",P38=""),"; ",""),IF(P35="","",P35),IF(AND(P35&lt;&gt;"",P38&lt;&gt;""),"; ",""),IF(AND(P35&lt;&gt;"",P41&lt;&gt;"",P38=""),"; ",""),IF(P38="","",P38),IF(AND(P38&lt;&gt;"",P41&lt;&gt;""),"; ",""),IF(P41="","",P41),IF(OR(P33&lt;&gt;0,P36&lt;&gt;0,P39&lt;&gt;0,P42&lt;&gt;0),")","")))</f>
        <v>wird ausgefüllt; wird ausgefüllt; wird ausgefüllt; wird ausgefüllt</v>
      </c>
      <c r="Q29" s="129" t="str">
        <f>IF($G$29=0,"",CONCATENATE(IF(AND(Q33&lt;1.5,Q33&gt;0),'1 | Grundeinstellungen'!$J$20,IF(AND(Q33&gt;=1.5,Q33&lt;2.5),'1 | Grundeinstellungen'!$K$20,IF(Q33&gt;=2.5,'1 | Grundeinstellungen'!$L$20,IF(Q33=0,"")))),IF(OR(Q33&lt;&gt;0,Q36&lt;&gt;0,Q39&lt;&gt;0,Q42&lt;&gt;0)," (",""),IF(Q32="","",Q32),IF(AND(Q32&lt;&gt;"",Q35&lt;&gt;""),"; ",""),IF(AND(Q32&lt;&gt;"",Q38&lt;&gt;"",Q35=""),"; ",""),IF(AND(Q32&lt;&gt;"",Q41&lt;&gt;"",Q35="",Q38=""),"; ",""),IF(Q35="","",Q35),IF(AND(Q35&lt;&gt;"",Q38&lt;&gt;""),"; ",""),IF(AND(Q35&lt;&gt;"",Q41&lt;&gt;"",Q38=""),"; ",""),IF(Q38="","",Q38),IF(AND(Q38&lt;&gt;"",Q41&lt;&gt;""),"; ",""),IF(Q41="","",Q41),IF(OR(Q33&lt;&gt;0,Q36&lt;&gt;0,Q39&lt;&gt;0,Q42&lt;&gt;0),")","")))</f>
        <v>wird ausgefüllt; wird ausgefüllt; wird ausgefüllt; wird ausgefüllt</v>
      </c>
      <c r="R29" s="129" t="str">
        <f>IF($G$29=0,"",CONCATENATE(IF(AND(R33&lt;1.5,R33&gt;0),'1 | Grundeinstellungen'!$J$20,IF(AND(R33&gt;=1.5,R33&lt;2.5),'1 | Grundeinstellungen'!$K$20,IF(R33&gt;=2.5,'1 | Grundeinstellungen'!$L$20,IF(R33=0,"")))),IF(OR(R33&lt;&gt;0,R36&lt;&gt;0,R39&lt;&gt;0,R42&lt;&gt;0)," (",""),IF(R32="","",R32),IF(AND(R32&lt;&gt;"",R35&lt;&gt;""),"; ",""),IF(AND(R32&lt;&gt;"",R38&lt;&gt;"",R35=""),"; ",""),IF(AND(R32&lt;&gt;"",R41&lt;&gt;"",R35="",R38=""),"; ",""),IF(R35="","",R35),IF(AND(R35&lt;&gt;"",R38&lt;&gt;""),"; ",""),IF(AND(R35&lt;&gt;"",R41&lt;&gt;"",R38=""),"; ",""),IF(R38="","",R38),IF(AND(R38&lt;&gt;"",R41&lt;&gt;""),"; ",""),IF(R41="","",R41),IF(OR(R33&lt;&gt;0,R36&lt;&gt;0,R39&lt;&gt;0,R42&lt;&gt;0),")","")))</f>
        <v>wird ausgefüllt; wird ausgefüllt; wird ausgefüllt; wird ausgefüllt</v>
      </c>
      <c r="S29" s="129" t="str">
        <f>IF($G$29=0,"",CONCATENATE(IF(AND(S33&lt;1.5,S33&gt;0),'1 | Grundeinstellungen'!$J$20,IF(AND(S33&gt;=1.5,S33&lt;2.5),'1 | Grundeinstellungen'!$K$20,IF(S33&gt;=2.5,'1 | Grundeinstellungen'!$L$20,IF(S33=0,"")))),IF(OR(S33&lt;&gt;0,S36&lt;&gt;0,S39&lt;&gt;0,S42&lt;&gt;0)," (",""),IF(S32="","",S32),IF(AND(S32&lt;&gt;"",S35&lt;&gt;""),"; ",""),IF(AND(S32&lt;&gt;"",S38&lt;&gt;"",S35=""),"; ",""),IF(AND(S32&lt;&gt;"",S41&lt;&gt;"",S35="",S38=""),"; ",""),IF(S35="","",S35),IF(AND(S35&lt;&gt;"",S38&lt;&gt;""),"; ",""),IF(AND(S35&lt;&gt;"",S41&lt;&gt;"",S38=""),"; ",""),IF(S38="","",S38),IF(AND(S38&lt;&gt;"",S41&lt;&gt;""),"; ",""),IF(S41="","",S41),IF(OR(S33&lt;&gt;0,S36&lt;&gt;0,S39&lt;&gt;0,S42&lt;&gt;0),")","")))</f>
        <v>wird ausgefüllt; wird ausgefüllt; wird ausgefüllt; wird ausgefüllt</v>
      </c>
      <c r="T29" s="129" t="str">
        <f>IF($G$29=0,"",CONCATENATE(IF(AND(T33&lt;1.5,T33&gt;0),'1 | Grundeinstellungen'!$J$20,IF(AND(T33&gt;=1.5,T33&lt;2.5),'1 | Grundeinstellungen'!$K$20,IF(T33&gt;=2.5,'1 | Grundeinstellungen'!$L$20,IF(T33=0,"")))),IF(OR(T33&lt;&gt;0,T36&lt;&gt;0,T39&lt;&gt;0,T42&lt;&gt;0)," (",""),IF(T32="","",T32),IF(AND(T32&lt;&gt;"",T35&lt;&gt;""),"; ",""),IF(AND(T32&lt;&gt;"",T38&lt;&gt;"",T35=""),"; ",""),IF(AND(T32&lt;&gt;"",T41&lt;&gt;"",T35="",T38=""),"; ",""),IF(T35="","",T35),IF(AND(T35&lt;&gt;"",T38&lt;&gt;""),"; ",""),IF(AND(T35&lt;&gt;"",T41&lt;&gt;"",T38=""),"; ",""),IF(T38="","",T38),IF(AND(T38&lt;&gt;"",T41&lt;&gt;""),"; ",""),IF(T41="","",T41),IF(OR(T33&lt;&gt;0,T36&lt;&gt;0,T39&lt;&gt;0,T42&lt;&gt;0),")","")))</f>
        <v>wird ausgefüllt; wird ausgefüllt; wird ausgefüllt; wird ausgefüllt</v>
      </c>
      <c r="U29" s="129" t="str">
        <f>IF($G$29=0,"",CONCATENATE(IF(AND(U33&lt;1.5,U33&gt;0),'1 | Grundeinstellungen'!$J$20,IF(AND(U33&gt;=1.5,U33&lt;2.5),'1 | Grundeinstellungen'!$K$20,IF(U33&gt;=2.5,'1 | Grundeinstellungen'!$L$20,IF(U33=0,"")))),IF(OR(U33&lt;&gt;0,U36&lt;&gt;0,U39&lt;&gt;0,U42&lt;&gt;0)," (",""),IF(U32="","",U32),IF(AND(U32&lt;&gt;"",U35&lt;&gt;""),"; ",""),IF(AND(U32&lt;&gt;"",U38&lt;&gt;"",U35=""),"; ",""),IF(AND(U32&lt;&gt;"",U41&lt;&gt;"",U35="",U38=""),"; ",""),IF(U35="","",U35),IF(AND(U35&lt;&gt;"",U38&lt;&gt;""),"; ",""),IF(AND(U35&lt;&gt;"",U41&lt;&gt;"",U38=""),"; ",""),IF(U38="","",U38),IF(AND(U38&lt;&gt;"",U41&lt;&gt;""),"; ",""),IF(U41="","",U41),IF(OR(U33&lt;&gt;0,U36&lt;&gt;0,U39&lt;&gt;0,U42&lt;&gt;0),")","")))</f>
        <v>wird ausgefüllt; wird ausgefüllt; wird ausgefüllt; wird ausgefüllt</v>
      </c>
      <c r="V29" s="129" t="str">
        <f>IF($G$29=0,"",CONCATENATE(IF(AND(V33&lt;1.5,V33&gt;0),'1 | Grundeinstellungen'!$J$20,IF(AND(V33&gt;=1.5,V33&lt;2.5),'1 | Grundeinstellungen'!$K$20,IF(V33&gt;=2.5,'1 | Grundeinstellungen'!$L$20,IF(V33=0,"")))),IF(OR(V33&lt;&gt;0,V36&lt;&gt;0,V39&lt;&gt;0,V42&lt;&gt;0)," (",""),IF(V32="","",V32),IF(AND(V32&lt;&gt;"",V35&lt;&gt;""),"; ",""),IF(AND(V32&lt;&gt;"",V38&lt;&gt;"",V35=""),"; ",""),IF(AND(V32&lt;&gt;"",V41&lt;&gt;"",V35="",V38=""),"; ",""),IF(V35="","",V35),IF(AND(V35&lt;&gt;"",V38&lt;&gt;""),"; ",""),IF(AND(V35&lt;&gt;"",V41&lt;&gt;"",V38=""),"; ",""),IF(V38="","",V38),IF(AND(V38&lt;&gt;"",V41&lt;&gt;""),"; ",""),IF(V41="","",V41),IF(OR(V33&lt;&gt;0,V36&lt;&gt;0,V39&lt;&gt;0,V42&lt;&gt;0),")","")))</f>
        <v>wird ausgefüllt; wird ausgefüllt; wird ausgefüllt; wird ausgefüllt</v>
      </c>
      <c r="W29" s="129" t="str">
        <f>IF($G$29=0,"",CONCATENATE(IF(AND(W33&lt;1.5,W33&gt;0),'1 | Grundeinstellungen'!$J$20,IF(AND(W33&gt;=1.5,W33&lt;2.5),'1 | Grundeinstellungen'!$K$20,IF(W33&gt;=2.5,'1 | Grundeinstellungen'!$L$20,IF(W33=0,"")))),IF(OR(W33&lt;&gt;0,W36&lt;&gt;0,W39&lt;&gt;0,W42&lt;&gt;0)," (",""),IF(W32="","",W32),IF(AND(W32&lt;&gt;"",W35&lt;&gt;""),"; ",""),IF(AND(W32&lt;&gt;"",W38&lt;&gt;"",W35=""),"; ",""),IF(AND(W32&lt;&gt;"",W41&lt;&gt;"",W35="",W38=""),"; ",""),IF(W35="","",W35),IF(AND(W35&lt;&gt;"",W38&lt;&gt;""),"; ",""),IF(AND(W35&lt;&gt;"",W41&lt;&gt;"",W38=""),"; ",""),IF(W38="","",W38),IF(AND(W38&lt;&gt;"",W41&lt;&gt;""),"; ",""),IF(W41="","",W41),IF(OR(W33&lt;&gt;0,W36&lt;&gt;0,W39&lt;&gt;0,W42&lt;&gt;0),")","")))</f>
        <v>wird ausgefüllt; wird ausgefüllt; wird ausgefüllt; wird ausgefüllt</v>
      </c>
      <c r="X29" s="129" t="str">
        <f>IF($G$29=0,"",CONCATENATE(IF(AND(X33&lt;1.5,X33&gt;0),'1 | Grundeinstellungen'!$J$20,IF(AND(X33&gt;=1.5,X33&lt;2.5),'1 | Grundeinstellungen'!$K$20,IF(X33&gt;=2.5,'1 | Grundeinstellungen'!$L$20,IF(X33=0,"")))),IF(OR(X33&lt;&gt;0,X36&lt;&gt;0,X39&lt;&gt;0,X42&lt;&gt;0)," (",""),IF(X32="","",X32),IF(AND(X32&lt;&gt;"",X35&lt;&gt;""),"; ",""),IF(AND(X32&lt;&gt;"",X38&lt;&gt;"",X35=""),"; ",""),IF(AND(X32&lt;&gt;"",X41&lt;&gt;"",X35="",X38=""),"; ",""),IF(X35="","",X35),IF(AND(X35&lt;&gt;"",X38&lt;&gt;""),"; ",""),IF(AND(X35&lt;&gt;"",X41&lt;&gt;"",X38=""),"; ",""),IF(X38="","",X38),IF(AND(X38&lt;&gt;"",X41&lt;&gt;""),"; ",""),IF(X41="","",X41),IF(OR(X33&lt;&gt;0,X36&lt;&gt;0,X39&lt;&gt;0,X42&lt;&gt;0),")","")))</f>
        <v>wird ausgefüllt; wird ausgefüllt; wird ausgefüllt; wird ausgefüllt</v>
      </c>
      <c r="Y29" s="129" t="str">
        <f>IF($G$29=0,"",CONCATENATE(IF(AND(Y33&lt;1.5,Y33&gt;0),'1 | Grundeinstellungen'!$J$20,IF(AND(Y33&gt;=1.5,Y33&lt;2.5),'1 | Grundeinstellungen'!$K$20,IF(Y33&gt;=2.5,'1 | Grundeinstellungen'!$L$20,IF(Y33=0,"")))),IF(OR(Y33&lt;&gt;0,Y36&lt;&gt;0,Y39&lt;&gt;0,Y42&lt;&gt;0)," (",""),IF(Y32="","",Y32),IF(AND(Y32&lt;&gt;"",Y35&lt;&gt;""),"; ",""),IF(AND(Y32&lt;&gt;"",Y38&lt;&gt;"",Y35=""),"; ",""),IF(AND(Y32&lt;&gt;"",Y41&lt;&gt;"",Y35="",Y38=""),"; ",""),IF(Y35="","",Y35),IF(AND(Y35&lt;&gt;"",Y38&lt;&gt;""),"; ",""),IF(AND(Y35&lt;&gt;"",Y41&lt;&gt;"",Y38=""),"; ",""),IF(Y38="","",Y38),IF(AND(Y38&lt;&gt;"",Y41&lt;&gt;""),"; ",""),IF(Y41="","",Y41),IF(OR(Y33&lt;&gt;0,Y36&lt;&gt;0,Y39&lt;&gt;0,Y42&lt;&gt;0),")","")))</f>
        <v>wird ausgefüllt; wird ausgefüllt; wird ausgefüllt; wird ausgefüllt</v>
      </c>
      <c r="Z29" s="129" t="str">
        <f>IF($G$29=0,"",CONCATENATE(IF(AND(Z33&lt;1.5,Z33&gt;0),'1 | Grundeinstellungen'!$J$20,IF(AND(Z33&gt;=1.5,Z33&lt;2.5),'1 | Grundeinstellungen'!$K$20,IF(Z33&gt;=2.5,'1 | Grundeinstellungen'!$L$20,IF(Z33=0,"")))),IF(OR(Z33&lt;&gt;0,Z36&lt;&gt;0,Z39&lt;&gt;0,Z42&lt;&gt;0)," (",""),IF(Z32="","",Z32),IF(AND(Z32&lt;&gt;"",Z35&lt;&gt;""),"; ",""),IF(AND(Z32&lt;&gt;"",Z38&lt;&gt;"",Z35=""),"; ",""),IF(AND(Z32&lt;&gt;"",Z41&lt;&gt;"",Z35="",Z38=""),"; ",""),IF(Z35="","",Z35),IF(AND(Z35&lt;&gt;"",Z38&lt;&gt;""),"; ",""),IF(AND(Z35&lt;&gt;"",Z41&lt;&gt;"",Z38=""),"; ",""),IF(Z38="","",Z38),IF(AND(Z38&lt;&gt;"",Z41&lt;&gt;""),"; ",""),IF(Z41="","",Z41),IF(OR(Z33&lt;&gt;0,Z36&lt;&gt;0,Z39&lt;&gt;0,Z42&lt;&gt;0),")","")))</f>
        <v>wird ausgefüllt; wird ausgefüllt; wird ausgefüllt; wird ausgefüllt</v>
      </c>
      <c r="AA29" s="129" t="str">
        <f>IF($G$29=0,"",CONCATENATE(IF(AND(AA33&lt;1.5,AA33&gt;0),'1 | Grundeinstellungen'!$J$20,IF(AND(AA33&gt;=1.5,AA33&lt;2.5),'1 | Grundeinstellungen'!$K$20,IF(AA33&gt;=2.5,'1 | Grundeinstellungen'!$L$20,IF(AA33=0,"")))),IF(OR(AA33&lt;&gt;0,AA36&lt;&gt;0,AA39&lt;&gt;0,AA42&lt;&gt;0)," (",""),IF(AA32="","",AA32),IF(AND(AA32&lt;&gt;"",AA35&lt;&gt;""),"; ",""),IF(AND(AA32&lt;&gt;"",AA38&lt;&gt;"",AA35=""),"; ",""),IF(AND(AA32&lt;&gt;"",AA41&lt;&gt;"",AA35="",AA38=""),"; ",""),IF(AA35="","",AA35),IF(AND(AA35&lt;&gt;"",AA38&lt;&gt;""),"; ",""),IF(AND(AA35&lt;&gt;"",AA41&lt;&gt;"",AA38=""),"; ",""),IF(AA38="","",AA38),IF(AND(AA38&lt;&gt;"",AA41&lt;&gt;""),"; ",""),IF(AA41="","",AA41),IF(OR(AA33&lt;&gt;0,AA36&lt;&gt;0,AA39&lt;&gt;0,AA42&lt;&gt;0),")","")))</f>
        <v>wird ausgefüllt; wird ausgefüllt; wird ausgefüllt; wird ausgefüllt</v>
      </c>
      <c r="AB29" s="129" t="str">
        <f>IF($G$29=0,"",CONCATENATE(IF(AND(AB33&lt;1.5,AB33&gt;0),'1 | Grundeinstellungen'!$J$20,IF(AND(AB33&gt;=1.5,AB33&lt;2.5),'1 | Grundeinstellungen'!$K$20,IF(AB33&gt;=2.5,'1 | Grundeinstellungen'!$L$20,IF(AB33=0,"")))),IF(OR(AB33&lt;&gt;0,AB36&lt;&gt;0,AB39&lt;&gt;0,AB42&lt;&gt;0)," (",""),IF(AB32="","",AB32),IF(AND(AB32&lt;&gt;"",AB35&lt;&gt;""),"; ",""),IF(AND(AB32&lt;&gt;"",AB38&lt;&gt;"",AB35=""),"; ",""),IF(AND(AB32&lt;&gt;"",AB41&lt;&gt;"",AB35="",AB38=""),"; ",""),IF(AB35="","",AB35),IF(AND(AB35&lt;&gt;"",AB38&lt;&gt;""),"; ",""),IF(AND(AB35&lt;&gt;"",AB41&lt;&gt;"",AB38=""),"; ",""),IF(AB38="","",AB38),IF(AND(AB38&lt;&gt;"",AB41&lt;&gt;""),"; ",""),IF(AB41="","",AB41),IF(OR(AB33&lt;&gt;0,AB36&lt;&gt;0,AB39&lt;&gt;0,AB42&lt;&gt;0),")","")))</f>
        <v>wird ausgefüllt; wird ausgefüllt; wird ausgefüllt; wird ausgefüllt</v>
      </c>
      <c r="AC29" s="129" t="str">
        <f>IF($G$29=0,"",CONCATENATE(IF(AND(AC33&lt;1.5,AC33&gt;0),'1 | Grundeinstellungen'!$J$20,IF(AND(AC33&gt;=1.5,AC33&lt;2.5),'1 | Grundeinstellungen'!$K$20,IF(AC33&gt;=2.5,'1 | Grundeinstellungen'!$L$20,IF(AC33=0,"")))),IF(OR(AC33&lt;&gt;0,AC36&lt;&gt;0,AC39&lt;&gt;0,AC42&lt;&gt;0)," (",""),IF(AC32="","",AC32),IF(AND(AC32&lt;&gt;"",AC35&lt;&gt;""),"; ",""),IF(AND(AC32&lt;&gt;"",AC38&lt;&gt;"",AC35=""),"; ",""),IF(AND(AC32&lt;&gt;"",AC41&lt;&gt;"",AC35="",AC38=""),"; ",""),IF(AC35="","",AC35),IF(AND(AC35&lt;&gt;"",AC38&lt;&gt;""),"; ",""),IF(AND(AC35&lt;&gt;"",AC41&lt;&gt;"",AC38=""),"; ",""),IF(AC38="","",AC38),IF(AND(AC38&lt;&gt;"",AC41&lt;&gt;""),"; ",""),IF(AC41="","",AC41),IF(OR(AC33&lt;&gt;0,AC36&lt;&gt;0,AC39&lt;&gt;0,AC42&lt;&gt;0),")","")))</f>
        <v>wird ausgefüllt; wird ausgefüllt; wird ausgefüllt; wird ausgefüllt</v>
      </c>
      <c r="AD29" s="129" t="str">
        <f>IF($G$29=0,"",CONCATENATE(IF(AND(AD33&lt;1.5,AD33&gt;0),'1 | Grundeinstellungen'!$J$20,IF(AND(AD33&gt;=1.5,AD33&lt;2.5),'1 | Grundeinstellungen'!$K$20,IF(AD33&gt;=2.5,'1 | Grundeinstellungen'!$L$20,IF(AD33=0,"")))),IF(OR(AD33&lt;&gt;0,AD36&lt;&gt;0,AD39&lt;&gt;0,AD42&lt;&gt;0)," (",""),IF(AD32="","",AD32),IF(AND(AD32&lt;&gt;"",AD35&lt;&gt;""),"; ",""),IF(AND(AD32&lt;&gt;"",AD38&lt;&gt;"",AD35=""),"; ",""),IF(AND(AD32&lt;&gt;"",AD41&lt;&gt;"",AD35="",AD38=""),"; ",""),IF(AD35="","",AD35),IF(AND(AD35&lt;&gt;"",AD38&lt;&gt;""),"; ",""),IF(AND(AD35&lt;&gt;"",AD41&lt;&gt;"",AD38=""),"; ",""),IF(AD38="","",AD38),IF(AND(AD38&lt;&gt;"",AD41&lt;&gt;""),"; ",""),IF(AD41="","",AD41),IF(OR(AD33&lt;&gt;0,AD36&lt;&gt;0,AD39&lt;&gt;0,AD42&lt;&gt;0),")","")))</f>
        <v>wird ausgefüllt; wird ausgefüllt; wird ausgefüllt; wird ausgefüllt</v>
      </c>
      <c r="AE29" s="129" t="str">
        <f>IF($G$29=0,"",CONCATENATE(IF(AND(AE33&lt;1.5,AE33&gt;0),'1 | Grundeinstellungen'!$J$20,IF(AND(AE33&gt;=1.5,AE33&lt;2.5),'1 | Grundeinstellungen'!$K$20,IF(AE33&gt;=2.5,'1 | Grundeinstellungen'!$L$20,IF(AE33=0,"")))),IF(OR(AE33&lt;&gt;0,AE36&lt;&gt;0,AE39&lt;&gt;0,AE42&lt;&gt;0)," (",""),IF(AE32="","",AE32),IF(AND(AE32&lt;&gt;"",AE35&lt;&gt;""),"; ",""),IF(AND(AE32&lt;&gt;"",AE38&lt;&gt;"",AE35=""),"; ",""),IF(AND(AE32&lt;&gt;"",AE41&lt;&gt;"",AE35="",AE38=""),"; ",""),IF(AE35="","",AE35),IF(AND(AE35&lt;&gt;"",AE38&lt;&gt;""),"; ",""),IF(AND(AE35&lt;&gt;"",AE41&lt;&gt;"",AE38=""),"; ",""),IF(AE38="","",AE38),IF(AND(AE38&lt;&gt;"",AE41&lt;&gt;""),"; ",""),IF(AE41="","",AE41),IF(OR(AE33&lt;&gt;0,AE36&lt;&gt;0,AE39&lt;&gt;0,AE42&lt;&gt;0),")","")))</f>
        <v>wird ausgefüllt; wird ausgefüllt; wird ausgefüllt; wird ausgefüllt</v>
      </c>
      <c r="AF29" s="129" t="str">
        <f>IF($G$29=0,"",CONCATENATE(IF(AND(AF33&lt;1.5,AF33&gt;0),'1 | Grundeinstellungen'!$J$20,IF(AND(AF33&gt;=1.5,AF33&lt;2.5),'1 | Grundeinstellungen'!$K$20,IF(AF33&gt;=2.5,'1 | Grundeinstellungen'!$L$20,IF(AF33=0,"")))),IF(OR(AF33&lt;&gt;0,AF36&lt;&gt;0,AF39&lt;&gt;0,AF42&lt;&gt;0)," (",""),IF(AF32="","",AF32),IF(AND(AF32&lt;&gt;"",AF35&lt;&gt;""),"; ",""),IF(AND(AF32&lt;&gt;"",AF38&lt;&gt;"",AF35=""),"; ",""),IF(AND(AF32&lt;&gt;"",AF41&lt;&gt;"",AF35="",AF38=""),"; ",""),IF(AF35="","",AF35),IF(AND(AF35&lt;&gt;"",AF38&lt;&gt;""),"; ",""),IF(AND(AF35&lt;&gt;"",AF41&lt;&gt;"",AF38=""),"; ",""),IF(AF38="","",AF38),IF(AND(AF38&lt;&gt;"",AF41&lt;&gt;""),"; ",""),IF(AF41="","",AF41),IF(OR(AF33&lt;&gt;0,AF36&lt;&gt;0,AF39&lt;&gt;0,AF42&lt;&gt;0),")","")))</f>
        <v>wird ausgefüllt; wird ausgefüllt; wird ausgefüllt; wird ausgefüllt</v>
      </c>
      <c r="AG29" s="129" t="str">
        <f>IF($G$29=0,"",CONCATENATE(IF(AND(AG33&lt;1.5,AG33&gt;0),'1 | Grundeinstellungen'!$J$20,IF(AND(AG33&gt;=1.5,AG33&lt;2.5),'1 | Grundeinstellungen'!$K$20,IF(AG33&gt;=2.5,'1 | Grundeinstellungen'!$L$20,IF(AG33=0,"")))),IF(OR(AG33&lt;&gt;0,AG36&lt;&gt;0,AG39&lt;&gt;0,AG42&lt;&gt;0)," (",""),IF(AG32="","",AG32),IF(AND(AG32&lt;&gt;"",AG35&lt;&gt;""),"; ",""),IF(AND(AG32&lt;&gt;"",AG38&lt;&gt;"",AG35=""),"; ",""),IF(AND(AG32&lt;&gt;"",AG41&lt;&gt;"",AG35="",AG38=""),"; ",""),IF(AG35="","",AG35),IF(AND(AG35&lt;&gt;"",AG38&lt;&gt;""),"; ",""),IF(AND(AG35&lt;&gt;"",AG41&lt;&gt;"",AG38=""),"; ",""),IF(AG38="","",AG38),IF(AND(AG38&lt;&gt;"",AG41&lt;&gt;""),"; ",""),IF(AG41="","",AG41),IF(OR(AG33&lt;&gt;0,AG36&lt;&gt;0,AG39&lt;&gt;0,AG42&lt;&gt;0),")","")))</f>
        <v>wird ausgefüllt; wird ausgefüllt; wird ausgefüllt; wird ausgefüllt</v>
      </c>
      <c r="AH29" s="129" t="str">
        <f>IF($G$29=0,"",CONCATENATE(IF(AND(AH33&lt;1.5,AH33&gt;0),'1 | Grundeinstellungen'!$J$20,IF(AND(AH33&gt;=1.5,AH33&lt;2.5),'1 | Grundeinstellungen'!$K$20,IF(AH33&gt;=2.5,'1 | Grundeinstellungen'!$L$20,IF(AH33=0,"")))),IF(OR(AH33&lt;&gt;0,AH36&lt;&gt;0,AH39&lt;&gt;0,AH42&lt;&gt;0)," (",""),IF(AH32="","",AH32),IF(AND(AH32&lt;&gt;"",AH35&lt;&gt;""),"; ",""),IF(AND(AH32&lt;&gt;"",AH38&lt;&gt;"",AH35=""),"; ",""),IF(AND(AH32&lt;&gt;"",AH41&lt;&gt;"",AH35="",AH38=""),"; ",""),IF(AH35="","",AH35),IF(AND(AH35&lt;&gt;"",AH38&lt;&gt;""),"; ",""),IF(AND(AH35&lt;&gt;"",AH41&lt;&gt;"",AH38=""),"; ",""),IF(AH38="","",AH38),IF(AND(AH38&lt;&gt;"",AH41&lt;&gt;""),"; ",""),IF(AH41="","",AH41),IF(OR(AH33&lt;&gt;0,AH36&lt;&gt;0,AH39&lt;&gt;0,AH42&lt;&gt;0),")","")))</f>
        <v>wird ausgefüllt; wird ausgefüllt; wird ausgefüllt; wird ausgefüllt</v>
      </c>
      <c r="AI29" s="129" t="str">
        <f>IF($G$29=0,"",CONCATENATE(IF(AND(AI33&lt;1.5,AI33&gt;0),'1 | Grundeinstellungen'!$J$20,IF(AND(AI33&gt;=1.5,AI33&lt;2.5),'1 | Grundeinstellungen'!$K$20,IF(AI33&gt;=2.5,'1 | Grundeinstellungen'!$L$20,IF(AI33=0,"")))),IF(OR(AI33&lt;&gt;0,AI36&lt;&gt;0,AI39&lt;&gt;0,AI42&lt;&gt;0)," (",""),IF(AI32="","",AI32),IF(AND(AI32&lt;&gt;"",AI35&lt;&gt;""),"; ",""),IF(AND(AI32&lt;&gt;"",AI38&lt;&gt;"",AI35=""),"; ",""),IF(AND(AI32&lt;&gt;"",AI41&lt;&gt;"",AI35="",AI38=""),"; ",""),IF(AI35="","",AI35),IF(AND(AI35&lt;&gt;"",AI38&lt;&gt;""),"; ",""),IF(AND(AI35&lt;&gt;"",AI41&lt;&gt;"",AI38=""),"; ",""),IF(AI38="","",AI38),IF(AND(AI38&lt;&gt;"",AI41&lt;&gt;""),"; ",""),IF(AI41="","",AI41),IF(OR(AI33&lt;&gt;0,AI36&lt;&gt;0,AI39&lt;&gt;0,AI42&lt;&gt;0),")","")))</f>
        <v>wird ausgefüllt; wird ausgefüllt; wird ausgefüllt; wird ausgefüllt</v>
      </c>
      <c r="AJ29" s="129" t="str">
        <f>IF($G$29=0,"",CONCATENATE(IF(AND(AJ33&lt;1.5,AJ33&gt;0),'1 | Grundeinstellungen'!$J$20,IF(AND(AJ33&gt;=1.5,AJ33&lt;2.5),'1 | Grundeinstellungen'!$K$20,IF(AJ33&gt;=2.5,'1 | Grundeinstellungen'!$L$20,IF(AJ33=0,"")))),IF(OR(AJ33&lt;&gt;0,AJ36&lt;&gt;0,AJ39&lt;&gt;0,AJ42&lt;&gt;0)," (",""),IF(AJ32="","",AJ32),IF(AND(AJ32&lt;&gt;"",AJ35&lt;&gt;""),"; ",""),IF(AND(AJ32&lt;&gt;"",AJ38&lt;&gt;"",AJ35=""),"; ",""),IF(AND(AJ32&lt;&gt;"",AJ41&lt;&gt;"",AJ35="",AJ38=""),"; ",""),IF(AJ35="","",AJ35),IF(AND(AJ35&lt;&gt;"",AJ38&lt;&gt;""),"; ",""),IF(AND(AJ35&lt;&gt;"",AJ41&lt;&gt;"",AJ38=""),"; ",""),IF(AJ38="","",AJ38),IF(AND(AJ38&lt;&gt;"",AJ41&lt;&gt;""),"; ",""),IF(AJ41="","",AJ41),IF(OR(AJ33&lt;&gt;0,AJ36&lt;&gt;0,AJ39&lt;&gt;0,AJ42&lt;&gt;0),")","")))</f>
        <v>wird ausgefüllt; wird ausgefüllt; wird ausgefüllt; wird ausgefüllt</v>
      </c>
      <c r="AK29" s="129" t="str">
        <f>IF($G$29=0,"",CONCATENATE(IF(AND(AK33&lt;1.5,AK33&gt;0),'1 | Grundeinstellungen'!$J$20,IF(AND(AK33&gt;=1.5,AK33&lt;2.5),'1 | Grundeinstellungen'!$K$20,IF(AK33&gt;=2.5,'1 | Grundeinstellungen'!$L$20,IF(AK33=0,"")))),IF(OR(AK33&lt;&gt;0,AK36&lt;&gt;0,AK39&lt;&gt;0,AK42&lt;&gt;0)," (",""),IF(AK32="","",AK32),IF(AND(AK32&lt;&gt;"",AK35&lt;&gt;""),"; ",""),IF(AND(AK32&lt;&gt;"",AK38&lt;&gt;"",AK35=""),"; ",""),IF(AND(AK32&lt;&gt;"",AK41&lt;&gt;"",AK35="",AK38=""),"; ",""),IF(AK35="","",AK35),IF(AND(AK35&lt;&gt;"",AK38&lt;&gt;""),"; ",""),IF(AND(AK35&lt;&gt;"",AK41&lt;&gt;"",AK38=""),"; ",""),IF(AK38="","",AK38),IF(AND(AK38&lt;&gt;"",AK41&lt;&gt;""),"; ",""),IF(AK41="","",AK41),IF(OR(AK33&lt;&gt;0,AK36&lt;&gt;0,AK39&lt;&gt;0,AK42&lt;&gt;0),")","")))</f>
        <v>wird ausgefüllt; wird ausgefüllt; wird ausgefüllt; wird ausgefüllt</v>
      </c>
      <c r="AL29" s="129" t="str">
        <f>IF($G$29=0,"",CONCATENATE(IF(AND(AL33&lt;1.5,AL33&gt;0),'1 | Grundeinstellungen'!$J$20,IF(AND(AL33&gt;=1.5,AL33&lt;2.5),'1 | Grundeinstellungen'!$K$20,IF(AL33&gt;=2.5,'1 | Grundeinstellungen'!$L$20,IF(AL33=0,"")))),IF(OR(AL33&lt;&gt;0,AL36&lt;&gt;0,AL39&lt;&gt;0,AL42&lt;&gt;0)," (",""),IF(AL32="","",AL32),IF(AND(AL32&lt;&gt;"",AL35&lt;&gt;""),"; ",""),IF(AND(AL32&lt;&gt;"",AL38&lt;&gt;"",AL35=""),"; ",""),IF(AND(AL32&lt;&gt;"",AL41&lt;&gt;"",AL35="",AL38=""),"; ",""),IF(AL35="","",AL35),IF(AND(AL35&lt;&gt;"",AL38&lt;&gt;""),"; ",""),IF(AND(AL35&lt;&gt;"",AL41&lt;&gt;"",AL38=""),"; ",""),IF(AL38="","",AL38),IF(AND(AL38&lt;&gt;"",AL41&lt;&gt;""),"; ",""),IF(AL41="","",AL41),IF(OR(AL33&lt;&gt;0,AL36&lt;&gt;0,AL39&lt;&gt;0,AL42&lt;&gt;0),")","")))</f>
        <v>wird ausgefüllt; wird ausgefüllt; wird ausgefüllt; wird ausgefüllt</v>
      </c>
      <c r="AM29" s="129" t="str">
        <f>IF($G$29=0,"",CONCATENATE(IF(AND(AM33&lt;1.5,AM33&gt;0),'1 | Grundeinstellungen'!$J$20,IF(AND(AM33&gt;=1.5,AM33&lt;2.5),'1 | Grundeinstellungen'!$K$20,IF(AM33&gt;=2.5,'1 | Grundeinstellungen'!$L$20,IF(AM33=0,"")))),IF(OR(AM33&lt;&gt;0,AM36&lt;&gt;0,AM39&lt;&gt;0,AM42&lt;&gt;0)," (",""),IF(AM32="","",AM32),IF(AND(AM32&lt;&gt;"",AM35&lt;&gt;""),"; ",""),IF(AND(AM32&lt;&gt;"",AM38&lt;&gt;"",AM35=""),"; ",""),IF(AND(AM32&lt;&gt;"",AM41&lt;&gt;"",AM35="",AM38=""),"; ",""),IF(AM35="","",AM35),IF(AND(AM35&lt;&gt;"",AM38&lt;&gt;""),"; ",""),IF(AND(AM35&lt;&gt;"",AM41&lt;&gt;"",AM38=""),"; ",""),IF(AM38="","",AM38),IF(AND(AM38&lt;&gt;"",AM41&lt;&gt;""),"; ",""),IF(AM41="","",AM41),IF(OR(AM33&lt;&gt;0,AM36&lt;&gt;0,AM39&lt;&gt;0,AM42&lt;&gt;0),")","")))</f>
        <v>wird ausgefüllt; wird ausgefüllt; wird ausgefüllt; wird ausgefüllt</v>
      </c>
    </row>
    <row r="30" spans="2:39" s="55" customFormat="1" ht="15" customHeight="1" outlineLevel="1" x14ac:dyDescent="0.25">
      <c r="B30" s="151"/>
      <c r="C30" s="152"/>
      <c r="D30" s="138"/>
      <c r="E30" s="138"/>
      <c r="F30" s="117"/>
      <c r="G30" s="136"/>
      <c r="H30" s="142"/>
      <c r="I30" s="12"/>
      <c r="J30" s="176">
        <f>IF($G$29=0,0,IFERROR((J33*$H$32)+(J36*$H$35)+(J39*$H$38)+(J42*$H$41),0))</f>
        <v>0</v>
      </c>
      <c r="K30" s="176">
        <f t="shared" ref="K30:AM30" si="5">IF($G$29=0,0,IFERROR((K33*$H$32)+(K36*$H$35)+(K39*$H$38)+(K42*$H$41),0))</f>
        <v>0</v>
      </c>
      <c r="L30" s="176">
        <f t="shared" si="5"/>
        <v>0</v>
      </c>
      <c r="M30" s="176">
        <f t="shared" si="5"/>
        <v>0</v>
      </c>
      <c r="N30" s="176">
        <f t="shared" si="5"/>
        <v>0</v>
      </c>
      <c r="O30" s="176">
        <f t="shared" si="5"/>
        <v>0</v>
      </c>
      <c r="P30" s="176">
        <f>IF($G$29=0,0,IFERROR((P33*$H$32)+(P36*$H$35)+(P39*$H$38)+(P42*$H$41),0))</f>
        <v>0</v>
      </c>
      <c r="Q30" s="176">
        <f t="shared" si="5"/>
        <v>0</v>
      </c>
      <c r="R30" s="176">
        <f t="shared" si="5"/>
        <v>0</v>
      </c>
      <c r="S30" s="176">
        <f t="shared" si="5"/>
        <v>0</v>
      </c>
      <c r="T30" s="176">
        <f t="shared" si="5"/>
        <v>0</v>
      </c>
      <c r="U30" s="176">
        <f t="shared" si="5"/>
        <v>0</v>
      </c>
      <c r="V30" s="176">
        <f t="shared" si="5"/>
        <v>0</v>
      </c>
      <c r="W30" s="176">
        <f t="shared" si="5"/>
        <v>0</v>
      </c>
      <c r="X30" s="176">
        <f t="shared" si="5"/>
        <v>0</v>
      </c>
      <c r="Y30" s="176">
        <f t="shared" si="5"/>
        <v>0</v>
      </c>
      <c r="Z30" s="176">
        <f t="shared" si="5"/>
        <v>0</v>
      </c>
      <c r="AA30" s="176">
        <f t="shared" si="5"/>
        <v>0</v>
      </c>
      <c r="AB30" s="176">
        <f t="shared" si="5"/>
        <v>0</v>
      </c>
      <c r="AC30" s="176">
        <f t="shared" si="5"/>
        <v>0</v>
      </c>
      <c r="AD30" s="176">
        <f t="shared" si="5"/>
        <v>0</v>
      </c>
      <c r="AE30" s="176">
        <f t="shared" si="5"/>
        <v>0</v>
      </c>
      <c r="AF30" s="176">
        <f t="shared" si="5"/>
        <v>0</v>
      </c>
      <c r="AG30" s="176">
        <f t="shared" si="5"/>
        <v>0</v>
      </c>
      <c r="AH30" s="176">
        <f t="shared" si="5"/>
        <v>0</v>
      </c>
      <c r="AI30" s="176">
        <f t="shared" si="5"/>
        <v>0</v>
      </c>
      <c r="AJ30" s="176">
        <f t="shared" si="5"/>
        <v>0</v>
      </c>
      <c r="AK30" s="176">
        <f t="shared" si="5"/>
        <v>0</v>
      </c>
      <c r="AL30" s="176">
        <f t="shared" si="5"/>
        <v>0</v>
      </c>
      <c r="AM30" s="176">
        <f t="shared" si="5"/>
        <v>0</v>
      </c>
    </row>
    <row r="31" spans="2:39" s="21" customFormat="1" ht="7.5" customHeight="1" outlineLevel="1" x14ac:dyDescent="0.25">
      <c r="B31" s="137"/>
      <c r="C31" s="138"/>
      <c r="D31" s="164"/>
      <c r="E31" s="164"/>
      <c r="F31" s="165"/>
      <c r="G31" s="166"/>
      <c r="H31" s="167"/>
      <c r="I31" s="58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</row>
    <row r="32" spans="2:39" s="10" customFormat="1" ht="30" customHeight="1" outlineLevel="1" x14ac:dyDescent="0.25">
      <c r="B32" s="111"/>
      <c r="C32" s="131"/>
      <c r="D32" s="152" t="s">
        <v>198</v>
      </c>
      <c r="E32" s="131" t="str">
        <f>'1 | Grundeinstellungen'!E21</f>
        <v>Anzahl</v>
      </c>
      <c r="F32" s="117"/>
      <c r="G32" s="122"/>
      <c r="H32" s="126">
        <f>'1 | Grundeinstellungen'!H$21</f>
        <v>0.25</v>
      </c>
      <c r="I32" s="17"/>
      <c r="J32" s="148" t="str">
        <f>IF($H$32=0,"",CONCATENATE(IF(J33=1,'1 | Grundeinstellungen'!$J$21,IF(J33=2,'1 | Grundeinstellungen'!$K$21,IF('3a | Funktionalität'!J33=3,'1 | Grundeinstellungen'!$L$21,IF(J33=0,"wird ausgefüllt")))),IF('2 | Kennwerte'!I11="","",IF('2 | Kennwerte'!I11="","",CONCATENATE(" [",'2 | Kennwerte'!I11," Stk.","]"))),IF(J34="","",CONCATENATE(" ","(",J34,")"))))</f>
        <v>wird ausgefüllt</v>
      </c>
      <c r="K32" s="148" t="str">
        <f>IF($H$32=0,"",CONCATENATE(IF(K33=1,'1 | Grundeinstellungen'!$J$21,IF(K33=2,'1 | Grundeinstellungen'!$K$21,IF('3a | Funktionalität'!K33=3,'1 | Grundeinstellungen'!$L$21,IF(K33=0,"wird ausgefüllt")))),IF('2 | Kennwerte'!J11="","",IF('2 | Kennwerte'!J11="","",CONCATENATE(" [",'2 | Kennwerte'!J11," Stk.","]"))),IF(K34="","",CONCATENATE(" ","(",K34,")"))))</f>
        <v>wird ausgefüllt</v>
      </c>
      <c r="L32" s="148" t="str">
        <f>IF($H$32=0,"",CONCATENATE(IF(L33=1,'1 | Grundeinstellungen'!$J$21,IF(L33=2,'1 | Grundeinstellungen'!$K$21,IF('3a | Funktionalität'!L33=3,'1 | Grundeinstellungen'!$L$21,IF(L33=0,"wird ausgefüllt")))),IF('2 | Kennwerte'!K11="","",IF('2 | Kennwerte'!K11="","",CONCATENATE(" [",'2 | Kennwerte'!K11," Stk.","]"))),IF(L34="","",CONCATENATE(" ","(",L34,")"))))</f>
        <v>wird ausgefüllt</v>
      </c>
      <c r="M32" s="148" t="str">
        <f>IF($H$32=0,"",CONCATENATE(IF(M33=1,'1 | Grundeinstellungen'!$J$21,IF(M33=2,'1 | Grundeinstellungen'!$K$21,IF('3a | Funktionalität'!M33=3,'1 | Grundeinstellungen'!$L$21,IF(M33=0,"wird ausgefüllt")))),IF('2 | Kennwerte'!L11="","",IF('2 | Kennwerte'!L11="","",CONCATENATE(" [",'2 | Kennwerte'!L11," Stk.","]"))),IF(M34="","",CONCATENATE(" ","(",M34,")"))))</f>
        <v>wird ausgefüllt</v>
      </c>
      <c r="N32" s="148" t="str">
        <f>IF($H$32=0,"",CONCATENATE(IF(N33=1,'1 | Grundeinstellungen'!$J$21,IF(N33=2,'1 | Grundeinstellungen'!$K$21,IF('3a | Funktionalität'!N33=3,'1 | Grundeinstellungen'!$L$21,IF(N33=0,"wird ausgefüllt")))),IF('2 | Kennwerte'!M11="","",IF('2 | Kennwerte'!M11="","",CONCATENATE(" [",'2 | Kennwerte'!M11," Stk.","]"))),IF(N34="","",CONCATENATE(" ","(",N34,")"))))</f>
        <v>wird ausgefüllt</v>
      </c>
      <c r="O32" s="148" t="str">
        <f>IF($H$32=0,"",CONCATENATE(IF(O33=1,'1 | Grundeinstellungen'!$J$21,IF(O33=2,'1 | Grundeinstellungen'!$K$21,IF('3a | Funktionalität'!O33=3,'1 | Grundeinstellungen'!$L$21,IF(O33=0,"wird ausgefüllt")))),IF('2 | Kennwerte'!N11="","",IF('2 | Kennwerte'!N11="","",CONCATENATE(" [",'2 | Kennwerte'!N11," Stk.","]"))),IF(O34="","",CONCATENATE(" ","(",O34,")"))))</f>
        <v>wird ausgefüllt</v>
      </c>
      <c r="P32" s="148" t="str">
        <f>IF($H$32=0,"",CONCATENATE(IF(P33=1,'1 | Grundeinstellungen'!$J$21,IF(P33=2,'1 | Grundeinstellungen'!$K$21,IF('3a | Funktionalität'!P33=3,'1 | Grundeinstellungen'!$L$21,IF(P33=0,"wird ausgefüllt")))),IF('2 | Kennwerte'!O11="","",IF('2 | Kennwerte'!O11="","",CONCATENATE(" [",'2 | Kennwerte'!O11," Stk.","]"))),IF(P34="","",CONCATENATE(" ","(",P34,")"))))</f>
        <v>wird ausgefüllt</v>
      </c>
      <c r="Q32" s="148" t="str">
        <f>IF($H$32=0,"",CONCATENATE(IF(Q33=1,'1 | Grundeinstellungen'!$J$21,IF(Q33=2,'1 | Grundeinstellungen'!$K$21,IF('3a | Funktionalität'!Q33=3,'1 | Grundeinstellungen'!$L$21,IF(Q33=0,"wird ausgefüllt")))),IF('2 | Kennwerte'!P11="","",IF('2 | Kennwerte'!P11="","",CONCATENATE(" [",'2 | Kennwerte'!P11," Stk.","]"))),IF(Q34="","",CONCATENATE(" ","(",Q34,")"))))</f>
        <v>wird ausgefüllt</v>
      </c>
      <c r="R32" s="148" t="str">
        <f>IF($H$32=0,"",CONCATENATE(IF(R33=1,'1 | Grundeinstellungen'!$J$21,IF(R33=2,'1 | Grundeinstellungen'!$K$21,IF('3a | Funktionalität'!R33=3,'1 | Grundeinstellungen'!$L$21,IF(R33=0,"wird ausgefüllt")))),IF('2 | Kennwerte'!Q11="","",IF('2 | Kennwerte'!Q11="","",CONCATENATE(" [",'2 | Kennwerte'!Q11," Stk.","]"))),IF(R34="","",CONCATENATE(" ","(",R34,")"))))</f>
        <v>wird ausgefüllt</v>
      </c>
      <c r="S32" s="148" t="str">
        <f>IF($H$32=0,"",CONCATENATE(IF(S33=1,'1 | Grundeinstellungen'!$J$21,IF(S33=2,'1 | Grundeinstellungen'!$K$21,IF('3a | Funktionalität'!S33=3,'1 | Grundeinstellungen'!$L$21,IF(S33=0,"wird ausgefüllt")))),IF('2 | Kennwerte'!R11="","",IF('2 | Kennwerte'!R11="","",CONCATENATE(" [",'2 | Kennwerte'!R11," Stk.","]"))),IF(S34="","",CONCATENATE(" ","(",S34,")"))))</f>
        <v>wird ausgefüllt</v>
      </c>
      <c r="T32" s="148" t="str">
        <f>IF($H$32=0,"",CONCATENATE(IF(T33=1,'1 | Grundeinstellungen'!$J$21,IF(T33=2,'1 | Grundeinstellungen'!$K$21,IF('3a | Funktionalität'!T33=3,'1 | Grundeinstellungen'!$L$21,IF(T33=0,"wird ausgefüllt")))),IF('2 | Kennwerte'!S11="","",IF('2 | Kennwerte'!S11="","",CONCATENATE(" [",'2 | Kennwerte'!S11," Stk.","]"))),IF(T34="","",CONCATENATE(" ","(",T34,")"))))</f>
        <v>wird ausgefüllt</v>
      </c>
      <c r="U32" s="148" t="str">
        <f>IF($H$32=0,"",CONCATENATE(IF(U33=1,'1 | Grundeinstellungen'!$J$21,IF(U33=2,'1 | Grundeinstellungen'!$K$21,IF('3a | Funktionalität'!U33=3,'1 | Grundeinstellungen'!$L$21,IF(U33=0,"wird ausgefüllt")))),IF('2 | Kennwerte'!T11="","",IF('2 | Kennwerte'!T11="","",CONCATENATE(" [",'2 | Kennwerte'!T11," Stk.","]"))),IF(U34="","",CONCATENATE(" ","(",U34,")"))))</f>
        <v>wird ausgefüllt</v>
      </c>
      <c r="V32" s="148" t="str">
        <f>IF($H$32=0,"",CONCATENATE(IF(V33=1,'1 | Grundeinstellungen'!$J$21,IF(V33=2,'1 | Grundeinstellungen'!$K$21,IF('3a | Funktionalität'!V33=3,'1 | Grundeinstellungen'!$L$21,IF(V33=0,"wird ausgefüllt")))),IF('2 | Kennwerte'!U11="","",IF('2 | Kennwerte'!U11="","",CONCATENATE(" [",'2 | Kennwerte'!U11," Stk.","]"))),IF(V34="","",CONCATENATE(" ","(",V34,")"))))</f>
        <v>wird ausgefüllt</v>
      </c>
      <c r="W32" s="148" t="str">
        <f>IF($H$32=0,"",CONCATENATE(IF(W33=1,'1 | Grundeinstellungen'!$J$21,IF(W33=2,'1 | Grundeinstellungen'!$K$21,IF('3a | Funktionalität'!W33=3,'1 | Grundeinstellungen'!$L$21,IF(W33=0,"wird ausgefüllt")))),IF('2 | Kennwerte'!V11="","",IF('2 | Kennwerte'!V11="","",CONCATENATE(" [",'2 | Kennwerte'!V11," Stk.","]"))),IF(W34="","",CONCATENATE(" ","(",W34,")"))))</f>
        <v>wird ausgefüllt</v>
      </c>
      <c r="X32" s="148" t="str">
        <f>IF($H$32=0,"",CONCATENATE(IF(X33=1,'1 | Grundeinstellungen'!$J$21,IF(X33=2,'1 | Grundeinstellungen'!$K$21,IF('3a | Funktionalität'!X33=3,'1 | Grundeinstellungen'!$L$21,IF(X33=0,"wird ausgefüllt")))),IF('2 | Kennwerte'!W11="","",IF('2 | Kennwerte'!W11="","",CONCATENATE(" [",'2 | Kennwerte'!W11," Stk.","]"))),IF(X34="","",CONCATENATE(" ","(",X34,")"))))</f>
        <v>wird ausgefüllt</v>
      </c>
      <c r="Y32" s="148" t="str">
        <f>IF($H$32=0,"",CONCATENATE(IF(Y33=1,'1 | Grundeinstellungen'!$J$21,IF(Y33=2,'1 | Grundeinstellungen'!$K$21,IF('3a | Funktionalität'!Y33=3,'1 | Grundeinstellungen'!$L$21,IF(Y33=0,"wird ausgefüllt")))),IF('2 | Kennwerte'!X11="","",IF('2 | Kennwerte'!X11="","",CONCATENATE(" [",'2 | Kennwerte'!X11," Stk.","]"))),IF(Y34="","",CONCATENATE(" ","(",Y34,")"))))</f>
        <v>wird ausgefüllt</v>
      </c>
      <c r="Z32" s="148" t="str">
        <f>IF($H$32=0,"",CONCATENATE(IF(Z33=1,'1 | Grundeinstellungen'!$J$21,IF(Z33=2,'1 | Grundeinstellungen'!$K$21,IF('3a | Funktionalität'!Z33=3,'1 | Grundeinstellungen'!$L$21,IF(Z33=0,"wird ausgefüllt")))),IF('2 | Kennwerte'!Y11="","",IF('2 | Kennwerte'!Y11="","",CONCATENATE(" [",'2 | Kennwerte'!Y11," Stk.","]"))),IF(Z34="","",CONCATENATE(" ","(",Z34,")"))))</f>
        <v>wird ausgefüllt</v>
      </c>
      <c r="AA32" s="148" t="str">
        <f>IF($H$32=0,"",CONCATENATE(IF(AA33=1,'1 | Grundeinstellungen'!$J$21,IF(AA33=2,'1 | Grundeinstellungen'!$K$21,IF('3a | Funktionalität'!AA33=3,'1 | Grundeinstellungen'!$L$21,IF(AA33=0,"wird ausgefüllt")))),IF('2 | Kennwerte'!Z11="","",IF('2 | Kennwerte'!Z11="","",CONCATENATE(" [",'2 | Kennwerte'!Z11," Stk.","]"))),IF(AA34="","",CONCATENATE(" ","(",AA34,")"))))</f>
        <v>wird ausgefüllt</v>
      </c>
      <c r="AB32" s="148" t="str">
        <f>IF($H$32=0,"",CONCATENATE(IF(AB33=1,'1 | Grundeinstellungen'!$J$21,IF(AB33=2,'1 | Grundeinstellungen'!$K$21,IF('3a | Funktionalität'!AB33=3,'1 | Grundeinstellungen'!$L$21,IF(AB33=0,"wird ausgefüllt")))),IF('2 | Kennwerte'!AA11="","",IF('2 | Kennwerte'!AA11="","",CONCATENATE(" [",'2 | Kennwerte'!AA11," Stk.","]"))),IF(AB34="","",CONCATENATE(" ","(",AB34,")"))))</f>
        <v>wird ausgefüllt</v>
      </c>
      <c r="AC32" s="148" t="str">
        <f>IF($H$32=0,"",CONCATENATE(IF(AC33=1,'1 | Grundeinstellungen'!$J$21,IF(AC33=2,'1 | Grundeinstellungen'!$K$21,IF('3a | Funktionalität'!AC33=3,'1 | Grundeinstellungen'!$L$21,IF(AC33=0,"wird ausgefüllt")))),IF('2 | Kennwerte'!AB11="","",IF('2 | Kennwerte'!AB11="","",CONCATENATE(" [",'2 | Kennwerte'!AB11," Stk.","]"))),IF(AC34="","",CONCATENATE(" ","(",AC34,")"))))</f>
        <v>wird ausgefüllt</v>
      </c>
      <c r="AD32" s="148" t="str">
        <f>IF($H$32=0,"",CONCATENATE(IF(AD33=1,'1 | Grundeinstellungen'!$J$21,IF(AD33=2,'1 | Grundeinstellungen'!$K$21,IF('3a | Funktionalität'!AD33=3,'1 | Grundeinstellungen'!$L$21,IF(AD33=0,"wird ausgefüllt")))),IF('2 | Kennwerte'!AC11="","",IF('2 | Kennwerte'!AC11="","",CONCATENATE(" [",'2 | Kennwerte'!AC11," Stk.","]"))),IF(AD34="","",CONCATENATE(" ","(",AD34,")"))))</f>
        <v>wird ausgefüllt</v>
      </c>
      <c r="AE32" s="148" t="str">
        <f>IF($H$32=0,"",CONCATENATE(IF(AE33=1,'1 | Grundeinstellungen'!$J$21,IF(AE33=2,'1 | Grundeinstellungen'!$K$21,IF('3a | Funktionalität'!AE33=3,'1 | Grundeinstellungen'!$L$21,IF(AE33=0,"wird ausgefüllt")))),IF('2 | Kennwerte'!AD11="","",IF('2 | Kennwerte'!AD11="","",CONCATENATE(" [",'2 | Kennwerte'!AD11," Stk.","]"))),IF(AE34="","",CONCATENATE(" ","(",AE34,")"))))</f>
        <v>wird ausgefüllt</v>
      </c>
      <c r="AF32" s="148" t="str">
        <f>IF($H$32=0,"",CONCATENATE(IF(AF33=1,'1 | Grundeinstellungen'!$J$21,IF(AF33=2,'1 | Grundeinstellungen'!$K$21,IF('3a | Funktionalität'!AF33=3,'1 | Grundeinstellungen'!$L$21,IF(AF33=0,"wird ausgefüllt")))),IF('2 | Kennwerte'!AE11="","",IF('2 | Kennwerte'!AE11="","",CONCATENATE(" [",'2 | Kennwerte'!AE11," Stk.","]"))),IF(AF34="","",CONCATENATE(" ","(",AF34,")"))))</f>
        <v>wird ausgefüllt</v>
      </c>
      <c r="AG32" s="148" t="str">
        <f>IF($H$32=0,"",CONCATENATE(IF(AG33=1,'1 | Grundeinstellungen'!$J$21,IF(AG33=2,'1 | Grundeinstellungen'!$K$21,IF('3a | Funktionalität'!AG33=3,'1 | Grundeinstellungen'!$L$21,IF(AG33=0,"wird ausgefüllt")))),IF('2 | Kennwerte'!AF11="","",IF('2 | Kennwerte'!AF11="","",CONCATENATE(" [",'2 | Kennwerte'!AF11," Stk.","]"))),IF(AG34="","",CONCATENATE(" ","(",AG34,")"))))</f>
        <v>wird ausgefüllt</v>
      </c>
      <c r="AH32" s="148" t="str">
        <f>IF($H$32=0,"",CONCATENATE(IF(AH33=1,'1 | Grundeinstellungen'!$J$21,IF(AH33=2,'1 | Grundeinstellungen'!$K$21,IF('3a | Funktionalität'!AH33=3,'1 | Grundeinstellungen'!$L$21,IF(AH33=0,"wird ausgefüllt")))),IF('2 | Kennwerte'!AG11="","",IF('2 | Kennwerte'!AG11="","",CONCATENATE(" [",'2 | Kennwerte'!AG11," Stk.","]"))),IF(AH34="","",CONCATENATE(" ","(",AH34,")"))))</f>
        <v>wird ausgefüllt</v>
      </c>
      <c r="AI32" s="148" t="str">
        <f>IF($H$32=0,"",CONCATENATE(IF(AI33=1,'1 | Grundeinstellungen'!$J$21,IF(AI33=2,'1 | Grundeinstellungen'!$K$21,IF('3a | Funktionalität'!AI33=3,'1 | Grundeinstellungen'!$L$21,IF(AI33=0,"wird ausgefüllt")))),IF('2 | Kennwerte'!AH11="","",IF('2 | Kennwerte'!AH11="","",CONCATENATE(" [",'2 | Kennwerte'!AH11," Stk.","]"))),IF(AI34="","",CONCATENATE(" ","(",AI34,")"))))</f>
        <v>wird ausgefüllt</v>
      </c>
      <c r="AJ32" s="148" t="str">
        <f>IF($H$32=0,"",CONCATENATE(IF(AJ33=1,'1 | Grundeinstellungen'!$J$21,IF(AJ33=2,'1 | Grundeinstellungen'!$K$21,IF('3a | Funktionalität'!AJ33=3,'1 | Grundeinstellungen'!$L$21,IF(AJ33=0,"wird ausgefüllt")))),IF('2 | Kennwerte'!AI11="","",IF('2 | Kennwerte'!AI11="","",CONCATENATE(" [",'2 | Kennwerte'!AI11," Stk.","]"))),IF(AJ34="","",CONCATENATE(" ","(",AJ34,")"))))</f>
        <v>wird ausgefüllt</v>
      </c>
      <c r="AK32" s="148" t="str">
        <f>IF($H$32=0,"",CONCATENATE(IF(AK33=1,'1 | Grundeinstellungen'!$J$21,IF(AK33=2,'1 | Grundeinstellungen'!$K$21,IF('3a | Funktionalität'!AK33=3,'1 | Grundeinstellungen'!$L$21,IF(AK33=0,"wird ausgefüllt")))),IF('2 | Kennwerte'!AJ11="","",IF('2 | Kennwerte'!AJ11="","",CONCATENATE(" [",'2 | Kennwerte'!AJ11," Stk.","]"))),IF(AK34="","",CONCATENATE(" ","(",AK34,")"))))</f>
        <v>wird ausgefüllt</v>
      </c>
      <c r="AL32" s="148" t="str">
        <f>IF($H$32=0,"",CONCATENATE(IF(AL33=1,'1 | Grundeinstellungen'!$J$21,IF(AL33=2,'1 | Grundeinstellungen'!$K$21,IF('3a | Funktionalität'!AL33=3,'1 | Grundeinstellungen'!$L$21,IF(AL33=0,"wird ausgefüllt")))),IF('2 | Kennwerte'!AK11="","",IF('2 | Kennwerte'!AK11="","",CONCATENATE(" [",'2 | Kennwerte'!AK11," Stk.","]"))),IF(AL34="","",CONCATENATE(" ","(",AL34,")"))))</f>
        <v>wird ausgefüllt</v>
      </c>
      <c r="AM32" s="148" t="str">
        <f>IF($H$32=0,"",CONCATENATE(IF(AM33=1,'1 | Grundeinstellungen'!$J$21,IF(AM33=2,'1 | Grundeinstellungen'!$K$21,IF('3a | Funktionalität'!AM33=3,'1 | Grundeinstellungen'!$L$21,IF(AM33=0,"wird ausgefüllt")))),IF('2 | Kennwerte'!AL11="","",IF('2 | Kennwerte'!AL11="","",CONCATENATE(" [",'2 | Kennwerte'!AL11," Stk.","]"))),IF(AM34="","",CONCATENATE(" ","(",AM34,")"))))</f>
        <v>wird ausgefüllt</v>
      </c>
    </row>
    <row r="33" spans="2:39" s="21" customFormat="1" ht="15" customHeight="1" outlineLevel="1" x14ac:dyDescent="0.25">
      <c r="B33" s="137"/>
      <c r="C33" s="138"/>
      <c r="D33" s="138"/>
      <c r="E33" s="156" t="s">
        <v>197</v>
      </c>
      <c r="F33" s="157"/>
      <c r="G33" s="139"/>
      <c r="H33" s="136"/>
      <c r="I33" s="60"/>
      <c r="J33" s="148">
        <f>'2 | Kennwerte'!I13</f>
        <v>0</v>
      </c>
      <c r="K33" s="148">
        <f>'2 | Kennwerte'!J13</f>
        <v>0</v>
      </c>
      <c r="L33" s="148">
        <f>'2 | Kennwerte'!K13</f>
        <v>0</v>
      </c>
      <c r="M33" s="148">
        <f>'2 | Kennwerte'!L13</f>
        <v>0</v>
      </c>
      <c r="N33" s="148">
        <f>'2 | Kennwerte'!M13</f>
        <v>0</v>
      </c>
      <c r="O33" s="148">
        <f>'2 | Kennwerte'!N13</f>
        <v>0</v>
      </c>
      <c r="P33" s="148">
        <f>'2 | Kennwerte'!O13</f>
        <v>0</v>
      </c>
      <c r="Q33" s="148">
        <f>'2 | Kennwerte'!P13</f>
        <v>0</v>
      </c>
      <c r="R33" s="148">
        <f>'2 | Kennwerte'!Q13</f>
        <v>0</v>
      </c>
      <c r="S33" s="148">
        <f>'2 | Kennwerte'!R13</f>
        <v>0</v>
      </c>
      <c r="T33" s="148">
        <f>'2 | Kennwerte'!S13</f>
        <v>0</v>
      </c>
      <c r="U33" s="148">
        <f>'2 | Kennwerte'!T13</f>
        <v>0</v>
      </c>
      <c r="V33" s="148">
        <f>'2 | Kennwerte'!U13</f>
        <v>0</v>
      </c>
      <c r="W33" s="148">
        <f>'2 | Kennwerte'!V13</f>
        <v>0</v>
      </c>
      <c r="X33" s="148">
        <f>'2 | Kennwerte'!W13</f>
        <v>0</v>
      </c>
      <c r="Y33" s="148">
        <f>'2 | Kennwerte'!X13</f>
        <v>0</v>
      </c>
      <c r="Z33" s="148">
        <f>'2 | Kennwerte'!Y13</f>
        <v>0</v>
      </c>
      <c r="AA33" s="148">
        <f>'2 | Kennwerte'!Z13</f>
        <v>0</v>
      </c>
      <c r="AB33" s="148">
        <f>'2 | Kennwerte'!AA13</f>
        <v>0</v>
      </c>
      <c r="AC33" s="148">
        <f>'2 | Kennwerte'!AB13</f>
        <v>0</v>
      </c>
      <c r="AD33" s="148">
        <f>'2 | Kennwerte'!AC13</f>
        <v>0</v>
      </c>
      <c r="AE33" s="148">
        <f>'2 | Kennwerte'!AD13</f>
        <v>0</v>
      </c>
      <c r="AF33" s="148">
        <f>'2 | Kennwerte'!AE13</f>
        <v>0</v>
      </c>
      <c r="AG33" s="148">
        <f>'2 | Kennwerte'!AF13</f>
        <v>0</v>
      </c>
      <c r="AH33" s="148">
        <f>'2 | Kennwerte'!AG13</f>
        <v>0</v>
      </c>
      <c r="AI33" s="148">
        <f>'2 | Kennwerte'!AH13</f>
        <v>0</v>
      </c>
      <c r="AJ33" s="148">
        <f>'2 | Kennwerte'!AI13</f>
        <v>0</v>
      </c>
      <c r="AK33" s="148">
        <f>'2 | Kennwerte'!AJ13</f>
        <v>0</v>
      </c>
      <c r="AL33" s="148">
        <f>'2 | Kennwerte'!AK13</f>
        <v>0</v>
      </c>
      <c r="AM33" s="148">
        <f>'2 | Kennwerte'!AL13</f>
        <v>0</v>
      </c>
    </row>
    <row r="34" spans="2:39" s="51" customFormat="1" ht="30" customHeight="1" outlineLevel="1" x14ac:dyDescent="0.25">
      <c r="B34" s="146"/>
      <c r="C34" s="147"/>
      <c r="D34" s="169"/>
      <c r="E34" s="162" t="s">
        <v>200</v>
      </c>
      <c r="F34" s="160"/>
      <c r="G34" s="178"/>
      <c r="H34" s="179"/>
      <c r="I34" s="62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</row>
    <row r="35" spans="2:39" s="10" customFormat="1" ht="30" customHeight="1" outlineLevel="1" x14ac:dyDescent="0.25">
      <c r="B35" s="111"/>
      <c r="C35" s="131"/>
      <c r="D35" s="131" t="s">
        <v>199</v>
      </c>
      <c r="E35" s="131" t="str">
        <f>'1 | Grundeinstellungen'!E22</f>
        <v>Ausstattung</v>
      </c>
      <c r="F35" s="117"/>
      <c r="G35" s="122"/>
      <c r="H35" s="126">
        <f>'1 | Grundeinstellungen'!$H$22</f>
        <v>0.25</v>
      </c>
      <c r="I35" s="17"/>
      <c r="J35" s="148" t="str">
        <f>IF($H$35=0,"",CONCATENATE(IF(J36=1,'1 | Grundeinstellungen'!$J$22,IF(J36=2,'1 | Grundeinstellungen'!$K$22,IF('3a | Funktionalität'!J36=3,'1 | Grundeinstellungen'!$L$22,IF(J36="","wird ausgefüllt")))),IF(J37="","",CONCATENATE(" ","(",J37,")"))))</f>
        <v>wird ausgefüllt</v>
      </c>
      <c r="K35" s="148" t="str">
        <f>IF($H$35=0,"",CONCATENATE(IF(K36=1,'1 | Grundeinstellungen'!$J$22,IF(K36=2,'1 | Grundeinstellungen'!$K$22,IF('3a | Funktionalität'!K36=3,'1 | Grundeinstellungen'!$L$22,IF(K36="","wird ausgefüllt")))),IF(K37="","",CONCATENATE(" ","(",K37,")"))))</f>
        <v>wird ausgefüllt</v>
      </c>
      <c r="L35" s="148" t="str">
        <f>IF($H$35=0,"",CONCATENATE(IF(L36=1,'1 | Grundeinstellungen'!$J$22,IF(L36=2,'1 | Grundeinstellungen'!$K$22,IF('3a | Funktionalität'!L36=3,'1 | Grundeinstellungen'!$L$22,IF(L36="","wird ausgefüllt")))),IF(L37="","",CONCATENATE(" ","(",L37,")"))))</f>
        <v>wird ausgefüllt</v>
      </c>
      <c r="M35" s="148" t="str">
        <f>IF($H$35=0,"",CONCATENATE(IF(M36=1,'1 | Grundeinstellungen'!$J$22,IF(M36=2,'1 | Grundeinstellungen'!$K$22,IF('3a | Funktionalität'!M36=3,'1 | Grundeinstellungen'!$L$22,IF(M36="","wird ausgefüllt")))),IF(M37="","",CONCATENATE(" ","(",M37,")"))))</f>
        <v>wird ausgefüllt</v>
      </c>
      <c r="N35" s="148" t="str">
        <f>IF($H$35=0,"",CONCATENATE(IF(N36=1,'1 | Grundeinstellungen'!$J$22,IF(N36=2,'1 | Grundeinstellungen'!$K$22,IF('3a | Funktionalität'!N36=3,'1 | Grundeinstellungen'!$L$22,IF(N36="","wird ausgefüllt")))),IF(N37="","",CONCATENATE(" ","(",N37,")"))))</f>
        <v>wird ausgefüllt</v>
      </c>
      <c r="O35" s="148" t="str">
        <f>IF($H$35=0,"",CONCATENATE(IF(O36=1,'1 | Grundeinstellungen'!$J$22,IF(O36=2,'1 | Grundeinstellungen'!$K$22,IF('3a | Funktionalität'!O36=3,'1 | Grundeinstellungen'!$L$22,IF(O36="","wird ausgefüllt")))),IF(O37="","",CONCATENATE(" ","(",O37,")"))))</f>
        <v>wird ausgefüllt</v>
      </c>
      <c r="P35" s="148" t="str">
        <f>IF($H$35=0,"",CONCATENATE(IF(P36=1,'1 | Grundeinstellungen'!$J$22,IF(P36=2,'1 | Grundeinstellungen'!$K$22,IF('3a | Funktionalität'!P36=3,'1 | Grundeinstellungen'!$L$22,IF(P36="","wird ausgefüllt")))),IF(P37="","",CONCATENATE(" ","(",P37,")"))))</f>
        <v>wird ausgefüllt</v>
      </c>
      <c r="Q35" s="148" t="str">
        <f>IF($H$35=0,"",CONCATENATE(IF(Q36=1,'1 | Grundeinstellungen'!$J$22,IF(Q36=2,'1 | Grundeinstellungen'!$K$22,IF('3a | Funktionalität'!Q36=3,'1 | Grundeinstellungen'!$L$22,IF(Q36="","wird ausgefüllt")))),IF(Q37="","",CONCATENATE(" ","(",Q37,")"))))</f>
        <v>wird ausgefüllt</v>
      </c>
      <c r="R35" s="148" t="str">
        <f>IF($H$35=0,"",CONCATENATE(IF(R36=1,'1 | Grundeinstellungen'!$J$22,IF(R36=2,'1 | Grundeinstellungen'!$K$22,IF('3a | Funktionalität'!R36=3,'1 | Grundeinstellungen'!$L$22,IF(R36="","wird ausgefüllt")))),IF(R37="","",CONCATENATE(" ","(",R37,")"))))</f>
        <v>wird ausgefüllt</v>
      </c>
      <c r="S35" s="148" t="str">
        <f>IF($H$35=0,"",CONCATENATE(IF(S36=1,'1 | Grundeinstellungen'!$J$22,IF(S36=2,'1 | Grundeinstellungen'!$K$22,IF('3a | Funktionalität'!S36=3,'1 | Grundeinstellungen'!$L$22,IF(S36="","wird ausgefüllt")))),IF(S37="","",CONCATENATE(" ","(",S37,")"))))</f>
        <v>wird ausgefüllt</v>
      </c>
      <c r="T35" s="148" t="str">
        <f>IF($H$35=0,"",CONCATENATE(IF(T36=1,'1 | Grundeinstellungen'!$J$22,IF(T36=2,'1 | Grundeinstellungen'!$K$22,IF('3a | Funktionalität'!T36=3,'1 | Grundeinstellungen'!$L$22,IF(T36="","wird ausgefüllt")))),IF(T37="","",CONCATENATE(" ","(",T37,")"))))</f>
        <v>wird ausgefüllt</v>
      </c>
      <c r="U35" s="148" t="str">
        <f>IF($H$35=0,"",CONCATENATE(IF(U36=1,'1 | Grundeinstellungen'!$J$22,IF(U36=2,'1 | Grundeinstellungen'!$K$22,IF('3a | Funktionalität'!U36=3,'1 | Grundeinstellungen'!$L$22,IF(U36="","wird ausgefüllt")))),IF(U37="","",CONCATENATE(" ","(",U37,")"))))</f>
        <v>wird ausgefüllt</v>
      </c>
      <c r="V35" s="148" t="str">
        <f>IF($H$35=0,"",CONCATENATE(IF(V36=1,'1 | Grundeinstellungen'!$J$22,IF(V36=2,'1 | Grundeinstellungen'!$K$22,IF('3a | Funktionalität'!V36=3,'1 | Grundeinstellungen'!$L$22,IF(V36="","wird ausgefüllt")))),IF(V37="","",CONCATENATE(" ","(",V37,")"))))</f>
        <v>wird ausgefüllt</v>
      </c>
      <c r="W35" s="148" t="str">
        <f>IF($H$35=0,"",CONCATENATE(IF(W36=1,'1 | Grundeinstellungen'!$J$22,IF(W36=2,'1 | Grundeinstellungen'!$K$22,IF('3a | Funktionalität'!W36=3,'1 | Grundeinstellungen'!$L$22,IF(W36="","wird ausgefüllt")))),IF(W37="","",CONCATENATE(" ","(",W37,")"))))</f>
        <v>wird ausgefüllt</v>
      </c>
      <c r="X35" s="148" t="str">
        <f>IF($H$35=0,"",CONCATENATE(IF(X36=1,'1 | Grundeinstellungen'!$J$22,IF(X36=2,'1 | Grundeinstellungen'!$K$22,IF('3a | Funktionalität'!X36=3,'1 | Grundeinstellungen'!$L$22,IF(X36="","wird ausgefüllt")))),IF(X37="","",CONCATENATE(" ","(",X37,")"))))</f>
        <v>wird ausgefüllt</v>
      </c>
      <c r="Y35" s="148" t="str">
        <f>IF($H$35=0,"",CONCATENATE(IF(Y36=1,'1 | Grundeinstellungen'!$J$22,IF(Y36=2,'1 | Grundeinstellungen'!$K$22,IF('3a | Funktionalität'!Y36=3,'1 | Grundeinstellungen'!$L$22,IF(Y36="","wird ausgefüllt")))),IF(Y37="","",CONCATENATE(" ","(",Y37,")"))))</f>
        <v>wird ausgefüllt</v>
      </c>
      <c r="Z35" s="148" t="str">
        <f>IF($H$35=0,"",CONCATENATE(IF(Z36=1,'1 | Grundeinstellungen'!$J$22,IF(Z36=2,'1 | Grundeinstellungen'!$K$22,IF('3a | Funktionalität'!Z36=3,'1 | Grundeinstellungen'!$L$22,IF(Z36="","wird ausgefüllt")))),IF(Z37="","",CONCATENATE(" ","(",Z37,")"))))</f>
        <v>wird ausgefüllt</v>
      </c>
      <c r="AA35" s="148" t="str">
        <f>IF($H$35=0,"",CONCATENATE(IF(AA36=1,'1 | Grundeinstellungen'!$J$22,IF(AA36=2,'1 | Grundeinstellungen'!$K$22,IF('3a | Funktionalität'!AA36=3,'1 | Grundeinstellungen'!$L$22,IF(AA36="","wird ausgefüllt")))),IF(AA37="","",CONCATENATE(" ","(",AA37,")"))))</f>
        <v>wird ausgefüllt</v>
      </c>
      <c r="AB35" s="148" t="str">
        <f>IF($H$35=0,"",CONCATENATE(IF(AB36=1,'1 | Grundeinstellungen'!$J$22,IF(AB36=2,'1 | Grundeinstellungen'!$K$22,IF('3a | Funktionalität'!AB36=3,'1 | Grundeinstellungen'!$L$22,IF(AB36="","wird ausgefüllt")))),IF(AB37="","",CONCATENATE(" ","(",AB37,")"))))</f>
        <v>wird ausgefüllt</v>
      </c>
      <c r="AC35" s="148" t="str">
        <f>IF($H$35=0,"",CONCATENATE(IF(AC36=1,'1 | Grundeinstellungen'!$J$22,IF(AC36=2,'1 | Grundeinstellungen'!$K$22,IF('3a | Funktionalität'!AC36=3,'1 | Grundeinstellungen'!$L$22,IF(AC36="","wird ausgefüllt")))),IF(AC37="","",CONCATENATE(" ","(",AC37,")"))))</f>
        <v>wird ausgefüllt</v>
      </c>
      <c r="AD35" s="148" t="str">
        <f>IF($H$35=0,"",CONCATENATE(IF(AD36=1,'1 | Grundeinstellungen'!$J$22,IF(AD36=2,'1 | Grundeinstellungen'!$K$22,IF('3a | Funktionalität'!AD36=3,'1 | Grundeinstellungen'!$L$22,IF(AD36="","wird ausgefüllt")))),IF(AD37="","",CONCATENATE(" ","(",AD37,")"))))</f>
        <v>wird ausgefüllt</v>
      </c>
      <c r="AE35" s="148" t="str">
        <f>IF($H$35=0,"",CONCATENATE(IF(AE36=1,'1 | Grundeinstellungen'!$J$22,IF(AE36=2,'1 | Grundeinstellungen'!$K$22,IF('3a | Funktionalität'!AE36=3,'1 | Grundeinstellungen'!$L$22,IF(AE36="","wird ausgefüllt")))),IF(AE37="","",CONCATENATE(" ","(",AE37,")"))))</f>
        <v>wird ausgefüllt</v>
      </c>
      <c r="AF35" s="148" t="str">
        <f>IF($H$35=0,"",CONCATENATE(IF(AF36=1,'1 | Grundeinstellungen'!$J$22,IF(AF36=2,'1 | Grundeinstellungen'!$K$22,IF('3a | Funktionalität'!AF36=3,'1 | Grundeinstellungen'!$L$22,IF(AF36="","wird ausgefüllt")))),IF(AF37="","",CONCATENATE(" ","(",AF37,")"))))</f>
        <v>wird ausgefüllt</v>
      </c>
      <c r="AG35" s="148" t="str">
        <f>IF($H$35=0,"",CONCATENATE(IF(AG36=1,'1 | Grundeinstellungen'!$J$22,IF(AG36=2,'1 | Grundeinstellungen'!$K$22,IF('3a | Funktionalität'!AG36=3,'1 | Grundeinstellungen'!$L$22,IF(AG36="","wird ausgefüllt")))),IF(AG37="","",CONCATENATE(" ","(",AG37,")"))))</f>
        <v>wird ausgefüllt</v>
      </c>
      <c r="AH35" s="148" t="str">
        <f>IF($H$35=0,"",CONCATENATE(IF(AH36=1,'1 | Grundeinstellungen'!$J$22,IF(AH36=2,'1 | Grundeinstellungen'!$K$22,IF('3a | Funktionalität'!AH36=3,'1 | Grundeinstellungen'!$L$22,IF(AH36="","wird ausgefüllt")))),IF(AH37="","",CONCATENATE(" ","(",AH37,")"))))</f>
        <v>wird ausgefüllt</v>
      </c>
      <c r="AI35" s="148" t="str">
        <f>IF($H$35=0,"",CONCATENATE(IF(AI36=1,'1 | Grundeinstellungen'!$J$22,IF(AI36=2,'1 | Grundeinstellungen'!$K$22,IF('3a | Funktionalität'!AI36=3,'1 | Grundeinstellungen'!$L$22,IF(AI36="","wird ausgefüllt")))),IF(AI37="","",CONCATENATE(" ","(",AI37,")"))))</f>
        <v>wird ausgefüllt</v>
      </c>
      <c r="AJ35" s="148" t="str">
        <f>IF($H$35=0,"",CONCATENATE(IF(AJ36=1,'1 | Grundeinstellungen'!$J$22,IF(AJ36=2,'1 | Grundeinstellungen'!$K$22,IF('3a | Funktionalität'!AJ36=3,'1 | Grundeinstellungen'!$L$22,IF(AJ36="","wird ausgefüllt")))),IF(AJ37="","",CONCATENATE(" ","(",AJ37,")"))))</f>
        <v>wird ausgefüllt</v>
      </c>
      <c r="AK35" s="148" t="str">
        <f>IF($H$35=0,"",CONCATENATE(IF(AK36=1,'1 | Grundeinstellungen'!$J$22,IF(AK36=2,'1 | Grundeinstellungen'!$K$22,IF('3a | Funktionalität'!AK36=3,'1 | Grundeinstellungen'!$L$22,IF(AK36="","wird ausgefüllt")))),IF(AK37="","",CONCATENATE(" ","(",AK37,")"))))</f>
        <v>wird ausgefüllt</v>
      </c>
      <c r="AL35" s="148" t="str">
        <f>IF($H$35=0,"",CONCATENATE(IF(AL36=1,'1 | Grundeinstellungen'!$J$22,IF(AL36=2,'1 | Grundeinstellungen'!$K$22,IF('3a | Funktionalität'!AL36=3,'1 | Grundeinstellungen'!$L$22,IF(AL36="","wird ausgefüllt")))),IF(AL37="","",CONCATENATE(" ","(",AL37,")"))))</f>
        <v>wird ausgefüllt</v>
      </c>
      <c r="AM35" s="148" t="str">
        <f>IF($H$35=0,"",CONCATENATE(IF(AM36=1,'1 | Grundeinstellungen'!$J$22,IF(AM36=2,'1 | Grundeinstellungen'!$K$22,IF('3a | Funktionalität'!AM36=3,'1 | Grundeinstellungen'!$L$22,IF(AM36="","wird ausgefüllt")))),IF(AM37="","",CONCATENATE(" ","(",AM37,")"))))</f>
        <v>wird ausgefüllt</v>
      </c>
    </row>
    <row r="36" spans="2:39" s="21" customFormat="1" ht="15" customHeight="1" outlineLevel="1" x14ac:dyDescent="0.25">
      <c r="B36" s="137"/>
      <c r="C36" s="138"/>
      <c r="D36" s="138"/>
      <c r="E36" s="156" t="s">
        <v>197</v>
      </c>
      <c r="F36" s="157"/>
      <c r="G36" s="139"/>
      <c r="H36" s="136"/>
      <c r="I36" s="60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</row>
    <row r="37" spans="2:39" s="51" customFormat="1" ht="30" customHeight="1" outlineLevel="1" x14ac:dyDescent="0.25">
      <c r="B37" s="146"/>
      <c r="C37" s="147"/>
      <c r="D37" s="169"/>
      <c r="E37" s="162" t="s">
        <v>200</v>
      </c>
      <c r="F37" s="160"/>
      <c r="G37" s="178"/>
      <c r="H37" s="179"/>
      <c r="I37" s="62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</row>
    <row r="38" spans="2:39" s="10" customFormat="1" ht="30" customHeight="1" outlineLevel="1" x14ac:dyDescent="0.25">
      <c r="B38" s="111"/>
      <c r="C38" s="131"/>
      <c r="D38" s="152" t="s">
        <v>227</v>
      </c>
      <c r="E38" s="131" t="str">
        <f>'1 | Grundeinstellungen'!E23</f>
        <v>Entfernung</v>
      </c>
      <c r="F38" s="117"/>
      <c r="G38" s="122"/>
      <c r="H38" s="126">
        <f>'1 | Grundeinstellungen'!$H$23</f>
        <v>0.25</v>
      </c>
      <c r="I38" s="17"/>
      <c r="J38" s="148" t="str">
        <f>IF($H$38=0,"",CONCATENATE(IF(J39=1,'1 | Grundeinstellungen'!$J$23,IF(J39=2,'1 | Grundeinstellungen'!$K$23,IF('3a | Funktionalität'!J39=3,'1 | Grundeinstellungen'!$L$23,IF(J39=0,"wird ausgefüllt")))),IF('2 | Kennwerte'!I15="","",CONCATENATE(" [",'2 | Kennwerte'!I15,"m","]")),IF(J40="","",CONCATENATE(" ","(",J40,")"))))</f>
        <v>wird ausgefüllt</v>
      </c>
      <c r="K38" s="148" t="str">
        <f>IF($H$38=0,"",CONCATENATE(IF(K39=1,'1 | Grundeinstellungen'!$J$23,IF(K39=2,'1 | Grundeinstellungen'!$K$23,IF('3a | Funktionalität'!K39=3,'1 | Grundeinstellungen'!$L$23,IF(K39=0,"wird ausgefüllt")))),IF('2 | Kennwerte'!J15="","",CONCATENATE(" [",'2 | Kennwerte'!J15,"m","]")),IF(K40="","",CONCATENATE(" ","(",K40,")"))))</f>
        <v>wird ausgefüllt</v>
      </c>
      <c r="L38" s="148" t="str">
        <f>IF($H$38=0,"",CONCATENATE(IF(L39=1,'1 | Grundeinstellungen'!$J$23,IF(L39=2,'1 | Grundeinstellungen'!$K$23,IF('3a | Funktionalität'!L39=3,'1 | Grundeinstellungen'!$L$23,IF(L39=0,"wird ausgefüllt")))),IF('2 | Kennwerte'!K15="","",CONCATENATE(" [",'2 | Kennwerte'!K15,"m","]")),IF(L40="","",CONCATENATE(" ","(",L40,")"))))</f>
        <v>wird ausgefüllt</v>
      </c>
      <c r="M38" s="148" t="str">
        <f>IF($H$38=0,"",CONCATENATE(IF(M39=1,'1 | Grundeinstellungen'!$J$23,IF(M39=2,'1 | Grundeinstellungen'!$K$23,IF('3a | Funktionalität'!M39=3,'1 | Grundeinstellungen'!$L$23,IF(M39=0,"wird ausgefüllt")))),IF('2 | Kennwerte'!L15="","",CONCATENATE(" [",'2 | Kennwerte'!L15,"m","]")),IF(M40="","",CONCATENATE(" ","(",M40,")"))))</f>
        <v>wird ausgefüllt</v>
      </c>
      <c r="N38" s="148" t="str">
        <f>IF($H$38=0,"",CONCATENATE(IF(N39=1,'1 | Grundeinstellungen'!$J$23,IF(N39=2,'1 | Grundeinstellungen'!$K$23,IF('3a | Funktionalität'!N39=3,'1 | Grundeinstellungen'!$L$23,IF(N39=0,"wird ausgefüllt")))),IF('2 | Kennwerte'!M15="","",CONCATENATE(" [",'2 | Kennwerte'!M15,"m","]")),IF(N40="","",CONCATENATE(" ","(",N40,")"))))</f>
        <v>wird ausgefüllt</v>
      </c>
      <c r="O38" s="148" t="str">
        <f>IF($H$38=0,"",CONCATENATE(IF(O39=1,'1 | Grundeinstellungen'!$J$23,IF(O39=2,'1 | Grundeinstellungen'!$K$23,IF('3a | Funktionalität'!O39=3,'1 | Grundeinstellungen'!$L$23,IF(O39=0,"wird ausgefüllt")))),IF('2 | Kennwerte'!N15="","",CONCATENATE(" [",'2 | Kennwerte'!N15,"m","]")),IF(O40="","",CONCATENATE(" ","(",O40,")"))))</f>
        <v>wird ausgefüllt</v>
      </c>
      <c r="P38" s="148" t="str">
        <f>IF($H$38=0,"",CONCATENATE(IF(P39=1,'1 | Grundeinstellungen'!$J$23,IF(P39=2,'1 | Grundeinstellungen'!$K$23,IF('3a | Funktionalität'!P39=3,'1 | Grundeinstellungen'!$L$23,IF(P39=0,"wird ausgefüllt")))),IF('2 | Kennwerte'!O15="","",CONCATENATE(" [",'2 | Kennwerte'!O15,"m","]")),IF(P40="","",CONCATENATE(" ","(",P40,")"))))</f>
        <v>wird ausgefüllt</v>
      </c>
      <c r="Q38" s="148" t="str">
        <f>IF($H$38=0,"",CONCATENATE(IF(Q39=1,'1 | Grundeinstellungen'!$J$23,IF(Q39=2,'1 | Grundeinstellungen'!$K$23,IF('3a | Funktionalität'!Q39=3,'1 | Grundeinstellungen'!$L$23,IF(Q39=0,"wird ausgefüllt")))),IF('2 | Kennwerte'!P15="","",CONCATENATE(" [",'2 | Kennwerte'!P15,"m","]")),IF(Q40="","",CONCATENATE(" ","(",Q40,")"))))</f>
        <v>wird ausgefüllt</v>
      </c>
      <c r="R38" s="148" t="str">
        <f>IF($H$38=0,"",CONCATENATE(IF(R39=1,'1 | Grundeinstellungen'!$J$23,IF(R39=2,'1 | Grundeinstellungen'!$K$23,IF('3a | Funktionalität'!R39=3,'1 | Grundeinstellungen'!$L$23,IF(R39=0,"wird ausgefüllt")))),IF('2 | Kennwerte'!Q15="","",CONCATENATE(" [",'2 | Kennwerte'!Q15,"m","]")),IF(R40="","",CONCATENATE(" ","(",R40,")"))))</f>
        <v>wird ausgefüllt</v>
      </c>
      <c r="S38" s="148" t="str">
        <f>IF($H$38=0,"",CONCATENATE(IF(S39=1,'1 | Grundeinstellungen'!$J$23,IF(S39=2,'1 | Grundeinstellungen'!$K$23,IF('3a | Funktionalität'!S39=3,'1 | Grundeinstellungen'!$L$23,IF(S39=0,"wird ausgefüllt")))),IF('2 | Kennwerte'!R15="","",CONCATENATE(" [",'2 | Kennwerte'!R15,"m","]")),IF(S40="","",CONCATENATE(" ","(",S40,")"))))</f>
        <v>wird ausgefüllt</v>
      </c>
      <c r="T38" s="148" t="str">
        <f>IF($H$38=0,"",CONCATENATE(IF(T39=1,'1 | Grundeinstellungen'!$J$23,IF(T39=2,'1 | Grundeinstellungen'!$K$23,IF('3a | Funktionalität'!T39=3,'1 | Grundeinstellungen'!$L$23,IF(T39=0,"wird ausgefüllt")))),IF('2 | Kennwerte'!S15="","",CONCATENATE(" [",'2 | Kennwerte'!S15,"m","]")),IF(T40="","",CONCATENATE(" ","(",T40,")"))))</f>
        <v>wird ausgefüllt</v>
      </c>
      <c r="U38" s="148" t="str">
        <f>IF($H$38=0,"",CONCATENATE(IF(U39=1,'1 | Grundeinstellungen'!$J$23,IF(U39=2,'1 | Grundeinstellungen'!$K$23,IF('3a | Funktionalität'!U39=3,'1 | Grundeinstellungen'!$L$23,IF(U39=0,"wird ausgefüllt")))),IF('2 | Kennwerte'!T15="","",CONCATENATE(" [",'2 | Kennwerte'!T15,"m","]")),IF(U40="","",CONCATENATE(" ","(",U40,")"))))</f>
        <v>wird ausgefüllt</v>
      </c>
      <c r="V38" s="148" t="str">
        <f>IF($H$38=0,"",CONCATENATE(IF(V39=1,'1 | Grundeinstellungen'!$J$23,IF(V39=2,'1 | Grundeinstellungen'!$K$23,IF('3a | Funktionalität'!V39=3,'1 | Grundeinstellungen'!$L$23,IF(V39=0,"wird ausgefüllt")))),IF('2 | Kennwerte'!U15="","",CONCATENATE(" [",'2 | Kennwerte'!U15,"m","]")),IF(V40="","",CONCATENATE(" ","(",V40,")"))))</f>
        <v>wird ausgefüllt</v>
      </c>
      <c r="W38" s="148" t="str">
        <f>IF($H$38=0,"",CONCATENATE(IF(W39=1,'1 | Grundeinstellungen'!$J$23,IF(W39=2,'1 | Grundeinstellungen'!$K$23,IF('3a | Funktionalität'!W39=3,'1 | Grundeinstellungen'!$L$23,IF(W39=0,"wird ausgefüllt")))),IF('2 | Kennwerte'!V15="","",CONCATENATE(" [",'2 | Kennwerte'!V15,"m","]")),IF(W40="","",CONCATENATE(" ","(",W40,")"))))</f>
        <v>wird ausgefüllt</v>
      </c>
      <c r="X38" s="148" t="str">
        <f>IF($H$38=0,"",CONCATENATE(IF(X39=1,'1 | Grundeinstellungen'!$J$23,IF(X39=2,'1 | Grundeinstellungen'!$K$23,IF('3a | Funktionalität'!X39=3,'1 | Grundeinstellungen'!$L$23,IF(X39=0,"wird ausgefüllt")))),IF('2 | Kennwerte'!W15="","",CONCATENATE(" [",'2 | Kennwerte'!W15,"m","]")),IF(X40="","",CONCATENATE(" ","(",X40,")"))))</f>
        <v>wird ausgefüllt</v>
      </c>
      <c r="Y38" s="148" t="str">
        <f>IF($H$38=0,"",CONCATENATE(IF(Y39=1,'1 | Grundeinstellungen'!$J$23,IF(Y39=2,'1 | Grundeinstellungen'!$K$23,IF('3a | Funktionalität'!Y39=3,'1 | Grundeinstellungen'!$L$23,IF(Y39=0,"wird ausgefüllt")))),IF('2 | Kennwerte'!X15="","",CONCATENATE(" [",'2 | Kennwerte'!X15,"m","]")),IF(Y40="","",CONCATENATE(" ","(",Y40,")"))))</f>
        <v>wird ausgefüllt</v>
      </c>
      <c r="Z38" s="148" t="str">
        <f>IF($H$38=0,"",CONCATENATE(IF(Z39=1,'1 | Grundeinstellungen'!$J$23,IF(Z39=2,'1 | Grundeinstellungen'!$K$23,IF('3a | Funktionalität'!Z39=3,'1 | Grundeinstellungen'!$L$23,IF(Z39=0,"wird ausgefüllt")))),IF('2 | Kennwerte'!Y15="","",CONCATENATE(" [",'2 | Kennwerte'!Y15,"m","]")),IF(Z40="","",CONCATENATE(" ","(",Z40,")"))))</f>
        <v>wird ausgefüllt</v>
      </c>
      <c r="AA38" s="148" t="str">
        <f>IF($H$38=0,"",CONCATENATE(IF(AA39=1,'1 | Grundeinstellungen'!$J$23,IF(AA39=2,'1 | Grundeinstellungen'!$K$23,IF('3a | Funktionalität'!AA39=3,'1 | Grundeinstellungen'!$L$23,IF(AA39=0,"wird ausgefüllt")))),IF('2 | Kennwerte'!Z15="","",CONCATENATE(" [",'2 | Kennwerte'!Z15,"m","]")),IF(AA40="","",CONCATENATE(" ","(",AA40,")"))))</f>
        <v>wird ausgefüllt</v>
      </c>
      <c r="AB38" s="148" t="str">
        <f>IF($H$38=0,"",CONCATENATE(IF(AB39=1,'1 | Grundeinstellungen'!$J$23,IF(AB39=2,'1 | Grundeinstellungen'!$K$23,IF('3a | Funktionalität'!AB39=3,'1 | Grundeinstellungen'!$L$23,IF(AB39=0,"wird ausgefüllt")))),IF('2 | Kennwerte'!AA15="","",CONCATENATE(" [",'2 | Kennwerte'!AA15,"m","]")),IF(AB40="","",CONCATENATE(" ","(",AB40,")"))))</f>
        <v>wird ausgefüllt</v>
      </c>
      <c r="AC38" s="148" t="str">
        <f>IF($H$38=0,"",CONCATENATE(IF(AC39=1,'1 | Grundeinstellungen'!$J$23,IF(AC39=2,'1 | Grundeinstellungen'!$K$23,IF('3a | Funktionalität'!AC39=3,'1 | Grundeinstellungen'!$L$23,IF(AC39=0,"wird ausgefüllt")))),IF('2 | Kennwerte'!AB15="","",CONCATENATE(" [",'2 | Kennwerte'!AB15,"m","]")),IF(AC40="","",CONCATENATE(" ","(",AC40,")"))))</f>
        <v>wird ausgefüllt</v>
      </c>
      <c r="AD38" s="148" t="str">
        <f>IF($H$38=0,"",CONCATENATE(IF(AD39=1,'1 | Grundeinstellungen'!$J$23,IF(AD39=2,'1 | Grundeinstellungen'!$K$23,IF('3a | Funktionalität'!AD39=3,'1 | Grundeinstellungen'!$L$23,IF(AD39=0,"wird ausgefüllt")))),IF('2 | Kennwerte'!AC15="","",CONCATENATE(" [",'2 | Kennwerte'!AC15,"m","]")),IF(AD40="","",CONCATENATE(" ","(",AD40,")"))))</f>
        <v>wird ausgefüllt</v>
      </c>
      <c r="AE38" s="148" t="str">
        <f>IF($H$38=0,"",CONCATENATE(IF(AE39=1,'1 | Grundeinstellungen'!$J$23,IF(AE39=2,'1 | Grundeinstellungen'!$K$23,IF('3a | Funktionalität'!AE39=3,'1 | Grundeinstellungen'!$L$23,IF(AE39=0,"wird ausgefüllt")))),IF('2 | Kennwerte'!AD15="","",CONCATENATE(" [",'2 | Kennwerte'!AD15,"m","]")),IF(AE40="","",CONCATENATE(" ","(",AE40,")"))))</f>
        <v>wird ausgefüllt</v>
      </c>
      <c r="AF38" s="148" t="str">
        <f>IF($H$38=0,"",CONCATENATE(IF(AF39=1,'1 | Grundeinstellungen'!$J$23,IF(AF39=2,'1 | Grundeinstellungen'!$K$23,IF('3a | Funktionalität'!AF39=3,'1 | Grundeinstellungen'!$L$23,IF(AF39=0,"wird ausgefüllt")))),IF('2 | Kennwerte'!AE15="","",CONCATENATE(" [",'2 | Kennwerte'!AE15,"m","]")),IF(AF40="","",CONCATENATE(" ","(",AF40,")"))))</f>
        <v>wird ausgefüllt</v>
      </c>
      <c r="AG38" s="148" t="str">
        <f>IF($H$38=0,"",CONCATENATE(IF(AG39=1,'1 | Grundeinstellungen'!$J$23,IF(AG39=2,'1 | Grundeinstellungen'!$K$23,IF('3a | Funktionalität'!AG39=3,'1 | Grundeinstellungen'!$L$23,IF(AG39=0,"wird ausgefüllt")))),IF('2 | Kennwerte'!AF15="","",CONCATENATE(" [",'2 | Kennwerte'!AF15,"m","]")),IF(AG40="","",CONCATENATE(" ","(",AG40,")"))))</f>
        <v>wird ausgefüllt</v>
      </c>
      <c r="AH38" s="148" t="str">
        <f>IF($H$38=0,"",CONCATENATE(IF(AH39=1,'1 | Grundeinstellungen'!$J$23,IF(AH39=2,'1 | Grundeinstellungen'!$K$23,IF('3a | Funktionalität'!AH39=3,'1 | Grundeinstellungen'!$L$23,IF(AH39=0,"wird ausgefüllt")))),IF('2 | Kennwerte'!AG15="","",CONCATENATE(" [",'2 | Kennwerte'!AG15,"m","]")),IF(AH40="","",CONCATENATE(" ","(",AH40,")"))))</f>
        <v>wird ausgefüllt</v>
      </c>
      <c r="AI38" s="148" t="str">
        <f>IF($H$38=0,"",CONCATENATE(IF(AI39=1,'1 | Grundeinstellungen'!$J$23,IF(AI39=2,'1 | Grundeinstellungen'!$K$23,IF('3a | Funktionalität'!AI39=3,'1 | Grundeinstellungen'!$L$23,IF(AI39=0,"wird ausgefüllt")))),IF('2 | Kennwerte'!AH15="","",CONCATENATE(" [",'2 | Kennwerte'!AH15,"m","]")),IF(AI40="","",CONCATENATE(" ","(",AI40,")"))))</f>
        <v>wird ausgefüllt</v>
      </c>
      <c r="AJ38" s="148" t="str">
        <f>IF($H$38=0,"",CONCATENATE(IF(AJ39=1,'1 | Grundeinstellungen'!$J$23,IF(AJ39=2,'1 | Grundeinstellungen'!$K$23,IF('3a | Funktionalität'!AJ39=3,'1 | Grundeinstellungen'!$L$23,IF(AJ39=0,"wird ausgefüllt")))),IF('2 | Kennwerte'!AI15="","",CONCATENATE(" [",'2 | Kennwerte'!AI15,"m","]")),IF(AJ40="","",CONCATENATE(" ","(",AJ40,")"))))</f>
        <v>wird ausgefüllt</v>
      </c>
      <c r="AK38" s="148" t="str">
        <f>IF($H$38=0,"",CONCATENATE(IF(AK39=1,'1 | Grundeinstellungen'!$J$23,IF(AK39=2,'1 | Grundeinstellungen'!$K$23,IF('3a | Funktionalität'!AK39=3,'1 | Grundeinstellungen'!$L$23,IF(AK39=0,"wird ausgefüllt")))),IF('2 | Kennwerte'!AJ15="","",CONCATENATE(" [",'2 | Kennwerte'!AJ15,"m","]")),IF(AK40="","",CONCATENATE(" ","(",AK40,")"))))</f>
        <v>wird ausgefüllt</v>
      </c>
      <c r="AL38" s="148" t="str">
        <f>IF($H$38=0,"",CONCATENATE(IF(AL39=1,'1 | Grundeinstellungen'!$J$23,IF(AL39=2,'1 | Grundeinstellungen'!$K$23,IF('3a | Funktionalität'!AL39=3,'1 | Grundeinstellungen'!$L$23,IF(AL39=0,"wird ausgefüllt")))),IF('2 | Kennwerte'!AK15="","",CONCATENATE(" [",'2 | Kennwerte'!AK15,"m","]")),IF(AL40="","",CONCATENATE(" ","(",AL40,")"))))</f>
        <v>wird ausgefüllt</v>
      </c>
      <c r="AM38" s="148" t="str">
        <f>IF($H$38=0,"",CONCATENATE(IF(AM39=1,'1 | Grundeinstellungen'!$J$23,IF(AM39=2,'1 | Grundeinstellungen'!$K$23,IF('3a | Funktionalität'!AM39=3,'1 | Grundeinstellungen'!$L$23,IF(AM39=0,"wird ausgefüllt")))),IF('2 | Kennwerte'!AL15="","",CONCATENATE(" [",'2 | Kennwerte'!AL15,"m","]")),IF(AM40="","",CONCATENATE(" ","(",AM40,")"))))</f>
        <v>wird ausgefüllt</v>
      </c>
    </row>
    <row r="39" spans="2:39" s="21" customFormat="1" ht="15" customHeight="1" outlineLevel="1" x14ac:dyDescent="0.25">
      <c r="B39" s="137"/>
      <c r="C39" s="138"/>
      <c r="D39" s="138"/>
      <c r="E39" s="156" t="s">
        <v>197</v>
      </c>
      <c r="F39" s="157"/>
      <c r="G39" s="139"/>
      <c r="H39" s="136"/>
      <c r="I39" s="60"/>
      <c r="J39" s="148">
        <f>'2 | Kennwerte'!I17</f>
        <v>0</v>
      </c>
      <c r="K39" s="148">
        <f>'2 | Kennwerte'!J17</f>
        <v>0</v>
      </c>
      <c r="L39" s="148">
        <f>'2 | Kennwerte'!K17</f>
        <v>0</v>
      </c>
      <c r="M39" s="148">
        <f>'2 | Kennwerte'!L17</f>
        <v>0</v>
      </c>
      <c r="N39" s="148">
        <f>'2 | Kennwerte'!M17</f>
        <v>0</v>
      </c>
      <c r="O39" s="148">
        <f>'2 | Kennwerte'!N17</f>
        <v>0</v>
      </c>
      <c r="P39" s="148">
        <f>'2 | Kennwerte'!O17</f>
        <v>0</v>
      </c>
      <c r="Q39" s="148">
        <f>'2 | Kennwerte'!P17</f>
        <v>0</v>
      </c>
      <c r="R39" s="148">
        <f>'2 | Kennwerte'!Q17</f>
        <v>0</v>
      </c>
      <c r="S39" s="148">
        <f>'2 | Kennwerte'!R17</f>
        <v>0</v>
      </c>
      <c r="T39" s="148">
        <f>'2 | Kennwerte'!S17</f>
        <v>0</v>
      </c>
      <c r="U39" s="148">
        <f>'2 | Kennwerte'!T17</f>
        <v>0</v>
      </c>
      <c r="V39" s="148">
        <f>'2 | Kennwerte'!U17</f>
        <v>0</v>
      </c>
      <c r="W39" s="148">
        <f>'2 | Kennwerte'!V17</f>
        <v>0</v>
      </c>
      <c r="X39" s="148">
        <f>'2 | Kennwerte'!W17</f>
        <v>0</v>
      </c>
      <c r="Y39" s="148">
        <f>'2 | Kennwerte'!X17</f>
        <v>0</v>
      </c>
      <c r="Z39" s="148">
        <f>'2 | Kennwerte'!Y17</f>
        <v>0</v>
      </c>
      <c r="AA39" s="148">
        <f>'2 | Kennwerte'!Z17</f>
        <v>0</v>
      </c>
      <c r="AB39" s="148">
        <f>'2 | Kennwerte'!AA17</f>
        <v>0</v>
      </c>
      <c r="AC39" s="148">
        <f>'2 | Kennwerte'!AB17</f>
        <v>0</v>
      </c>
      <c r="AD39" s="148">
        <f>'2 | Kennwerte'!AC17</f>
        <v>0</v>
      </c>
      <c r="AE39" s="148">
        <f>'2 | Kennwerte'!AD17</f>
        <v>0</v>
      </c>
      <c r="AF39" s="148">
        <f>'2 | Kennwerte'!AE17</f>
        <v>0</v>
      </c>
      <c r="AG39" s="148">
        <f>'2 | Kennwerte'!AF17</f>
        <v>0</v>
      </c>
      <c r="AH39" s="148">
        <f>'2 | Kennwerte'!AG17</f>
        <v>0</v>
      </c>
      <c r="AI39" s="148">
        <f>'2 | Kennwerte'!AH17</f>
        <v>0</v>
      </c>
      <c r="AJ39" s="148">
        <f>'2 | Kennwerte'!AI17</f>
        <v>0</v>
      </c>
      <c r="AK39" s="148">
        <f>'2 | Kennwerte'!AJ17</f>
        <v>0</v>
      </c>
      <c r="AL39" s="148">
        <f>'2 | Kennwerte'!AK17</f>
        <v>0</v>
      </c>
      <c r="AM39" s="148">
        <f>'2 | Kennwerte'!AL17</f>
        <v>0</v>
      </c>
    </row>
    <row r="40" spans="2:39" s="51" customFormat="1" ht="30" customHeight="1" outlineLevel="1" x14ac:dyDescent="0.25">
      <c r="B40" s="146"/>
      <c r="C40" s="147"/>
      <c r="D40" s="169"/>
      <c r="E40" s="162" t="s">
        <v>200</v>
      </c>
      <c r="F40" s="160"/>
      <c r="G40" s="178"/>
      <c r="H40" s="179"/>
      <c r="I40" s="62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</row>
    <row r="41" spans="2:39" s="10" customFormat="1" ht="30" customHeight="1" outlineLevel="1" x14ac:dyDescent="0.25">
      <c r="B41" s="111"/>
      <c r="C41" s="131"/>
      <c r="D41" s="131" t="s">
        <v>228</v>
      </c>
      <c r="E41" s="131" t="str">
        <f>'1 | Grundeinstellungen'!E24</f>
        <v>Fahrradkomfort</v>
      </c>
      <c r="F41" s="117"/>
      <c r="G41" s="122"/>
      <c r="H41" s="126">
        <f>'1 | Grundeinstellungen'!$H$24</f>
        <v>0.25</v>
      </c>
      <c r="I41" s="17"/>
      <c r="J41" s="148" t="str">
        <f>IF($H$41=0,"",CONCATENATE(IF(J42=1,'1 | Grundeinstellungen'!$J$24,IF(J42=2,'1 | Grundeinstellungen'!$K$24,IF('3a | Funktionalität'!J42=3,'1 | Grundeinstellungen'!$L$24,IF(J42="","wird ausgefüllt")))),IF(J43="","",CONCATENATE(" ","(",J43,")"))))</f>
        <v>wird ausgefüllt</v>
      </c>
      <c r="K41" s="148" t="str">
        <f>IF($H$41=0,"",CONCATENATE(IF(K42=1,'1 | Grundeinstellungen'!$J$24,IF(K42=2,'1 | Grundeinstellungen'!$K$24,IF('3a | Funktionalität'!K42=3,'1 | Grundeinstellungen'!$L$24,IF(K42="","wird ausgefüllt")))),IF(K43="","",CONCATENATE(" ","(",K43,")"))))</f>
        <v>wird ausgefüllt</v>
      </c>
      <c r="L41" s="148" t="str">
        <f>IF($H$41=0,"",CONCATENATE(IF(L42=1,'1 | Grundeinstellungen'!$J$24,IF(L42=2,'1 | Grundeinstellungen'!$K$24,IF('3a | Funktionalität'!L42=3,'1 | Grundeinstellungen'!$L$24,IF(L42="","wird ausgefüllt")))),IF(L43="","",CONCATENATE(" ","(",L43,")"))))</f>
        <v>wird ausgefüllt</v>
      </c>
      <c r="M41" s="148" t="str">
        <f>IF($H$41=0,"",CONCATENATE(IF(M42=1,'1 | Grundeinstellungen'!$J$24,IF(M42=2,'1 | Grundeinstellungen'!$K$24,IF('3a | Funktionalität'!M42=3,'1 | Grundeinstellungen'!$L$24,IF(M42="","wird ausgefüllt")))),IF(M43="","",CONCATENATE(" ","(",M43,")"))))</f>
        <v>wird ausgefüllt</v>
      </c>
      <c r="N41" s="148" t="str">
        <f>IF($H$41=0,"",CONCATENATE(IF(N42=1,'1 | Grundeinstellungen'!$J$24,IF(N42=2,'1 | Grundeinstellungen'!$K$24,IF('3a | Funktionalität'!N42=3,'1 | Grundeinstellungen'!$L$24,IF(N42="","wird ausgefüllt")))),IF(N43="","",CONCATENATE(" ","(",N43,")"))))</f>
        <v>wird ausgefüllt</v>
      </c>
      <c r="O41" s="148" t="str">
        <f>IF($H$41=0,"",CONCATENATE(IF(O42=1,'1 | Grundeinstellungen'!$J$24,IF(O42=2,'1 | Grundeinstellungen'!$K$24,IF('3a | Funktionalität'!O42=3,'1 | Grundeinstellungen'!$L$24,IF(O42="","wird ausgefüllt")))),IF(O43="","",CONCATENATE(" ","(",O43,")"))))</f>
        <v>wird ausgefüllt</v>
      </c>
      <c r="P41" s="148" t="str">
        <f>IF($H$41=0,"",CONCATENATE(IF(P42=1,'1 | Grundeinstellungen'!$J$24,IF(P42=2,'1 | Grundeinstellungen'!$K$24,IF('3a | Funktionalität'!P42=3,'1 | Grundeinstellungen'!$L$24,IF(P42="","wird ausgefüllt")))),IF(P43="","",CONCATENATE(" ","(",P43,")"))))</f>
        <v>wird ausgefüllt</v>
      </c>
      <c r="Q41" s="148" t="str">
        <f>IF($H$41=0,"",CONCATENATE(IF(Q42=1,'1 | Grundeinstellungen'!$J$24,IF(Q42=2,'1 | Grundeinstellungen'!$K$24,IF('3a | Funktionalität'!Q42=3,'1 | Grundeinstellungen'!$L$24,IF(Q42="","wird ausgefüllt")))),IF(Q43="","",CONCATENATE(" ","(",Q43,")"))))</f>
        <v>wird ausgefüllt</v>
      </c>
      <c r="R41" s="148" t="str">
        <f>IF($H$41=0,"",CONCATENATE(IF(R42=1,'1 | Grundeinstellungen'!$J$24,IF(R42=2,'1 | Grundeinstellungen'!$K$24,IF('3a | Funktionalität'!R42=3,'1 | Grundeinstellungen'!$L$24,IF(R42="","wird ausgefüllt")))),IF(R43="","",CONCATENATE(" ","(",R43,")"))))</f>
        <v>wird ausgefüllt</v>
      </c>
      <c r="S41" s="148" t="str">
        <f>IF($H$41=0,"",CONCATENATE(IF(S42=1,'1 | Grundeinstellungen'!$J$24,IF(S42=2,'1 | Grundeinstellungen'!$K$24,IF('3a | Funktionalität'!S42=3,'1 | Grundeinstellungen'!$L$24,IF(S42="","wird ausgefüllt")))),IF(S43="","",CONCATENATE(" ","(",S43,")"))))</f>
        <v>wird ausgefüllt</v>
      </c>
      <c r="T41" s="148" t="str">
        <f>IF($H$41=0,"",CONCATENATE(IF(T42=1,'1 | Grundeinstellungen'!$J$24,IF(T42=2,'1 | Grundeinstellungen'!$K$24,IF('3a | Funktionalität'!T42=3,'1 | Grundeinstellungen'!$L$24,IF(T42="","wird ausgefüllt")))),IF(T43="","",CONCATENATE(" ","(",T43,")"))))</f>
        <v>wird ausgefüllt</v>
      </c>
      <c r="U41" s="148" t="str">
        <f>IF($H$41=0,"",CONCATENATE(IF(U42=1,'1 | Grundeinstellungen'!$J$24,IF(U42=2,'1 | Grundeinstellungen'!$K$24,IF('3a | Funktionalität'!U42=3,'1 | Grundeinstellungen'!$L$24,IF(U42="","wird ausgefüllt")))),IF(U43="","",CONCATENATE(" ","(",U43,")"))))</f>
        <v>wird ausgefüllt</v>
      </c>
      <c r="V41" s="148" t="str">
        <f>IF($H$41=0,"",CONCATENATE(IF(V42=1,'1 | Grundeinstellungen'!$J$24,IF(V42=2,'1 | Grundeinstellungen'!$K$24,IF('3a | Funktionalität'!V42=3,'1 | Grundeinstellungen'!$L$24,IF(V42="","wird ausgefüllt")))),IF(V43="","",CONCATENATE(" ","(",V43,")"))))</f>
        <v>wird ausgefüllt</v>
      </c>
      <c r="W41" s="148" t="str">
        <f>IF($H$41=0,"",CONCATENATE(IF(W42=1,'1 | Grundeinstellungen'!$J$24,IF(W42=2,'1 | Grundeinstellungen'!$K$24,IF('3a | Funktionalität'!W42=3,'1 | Grundeinstellungen'!$L$24,IF(W42="","wird ausgefüllt")))),IF(W43="","",CONCATENATE(" ","(",W43,")"))))</f>
        <v>wird ausgefüllt</v>
      </c>
      <c r="X41" s="148" t="str">
        <f>IF($H$41=0,"",CONCATENATE(IF(X42=1,'1 | Grundeinstellungen'!$J$24,IF(X42=2,'1 | Grundeinstellungen'!$K$24,IF('3a | Funktionalität'!X42=3,'1 | Grundeinstellungen'!$L$24,IF(X42="","wird ausgefüllt")))),IF(X43="","",CONCATENATE(" ","(",X43,")"))))</f>
        <v>wird ausgefüllt</v>
      </c>
      <c r="Y41" s="148" t="str">
        <f>IF($H$41=0,"",CONCATENATE(IF(Y42=1,'1 | Grundeinstellungen'!$J$24,IF(Y42=2,'1 | Grundeinstellungen'!$K$24,IF('3a | Funktionalität'!Y42=3,'1 | Grundeinstellungen'!$L$24,IF(Y42="","wird ausgefüllt")))),IF(Y43="","",CONCATENATE(" ","(",Y43,")"))))</f>
        <v>wird ausgefüllt</v>
      </c>
      <c r="Z41" s="148" t="str">
        <f>IF($H$41=0,"",CONCATENATE(IF(Z42=1,'1 | Grundeinstellungen'!$J$24,IF(Z42=2,'1 | Grundeinstellungen'!$K$24,IF('3a | Funktionalität'!Z42=3,'1 | Grundeinstellungen'!$L$24,IF(Z42="","wird ausgefüllt")))),IF(Z43="","",CONCATENATE(" ","(",Z43,")"))))</f>
        <v>wird ausgefüllt</v>
      </c>
      <c r="AA41" s="148" t="str">
        <f>IF($H$41=0,"",CONCATENATE(IF(AA42=1,'1 | Grundeinstellungen'!$J$24,IF(AA42=2,'1 | Grundeinstellungen'!$K$24,IF('3a | Funktionalität'!AA42=3,'1 | Grundeinstellungen'!$L$24,IF(AA42="","wird ausgefüllt")))),IF(AA43="","",CONCATENATE(" ","(",AA43,")"))))</f>
        <v>wird ausgefüllt</v>
      </c>
      <c r="AB41" s="148" t="str">
        <f>IF($H$41=0,"",CONCATENATE(IF(AB42=1,'1 | Grundeinstellungen'!$J$24,IF(AB42=2,'1 | Grundeinstellungen'!$K$24,IF('3a | Funktionalität'!AB42=3,'1 | Grundeinstellungen'!$L$24,IF(AB42="","wird ausgefüllt")))),IF(AB43="","",CONCATENATE(" ","(",AB43,")"))))</f>
        <v>wird ausgefüllt</v>
      </c>
      <c r="AC41" s="148" t="str">
        <f>IF($H$41=0,"",CONCATENATE(IF(AC42=1,'1 | Grundeinstellungen'!$J$24,IF(AC42=2,'1 | Grundeinstellungen'!$K$24,IF('3a | Funktionalität'!AC42=3,'1 | Grundeinstellungen'!$L$24,IF(AC42="","wird ausgefüllt")))),IF(AC43="","",CONCATENATE(" ","(",AC43,")"))))</f>
        <v>wird ausgefüllt</v>
      </c>
      <c r="AD41" s="148" t="str">
        <f>IF($H$41=0,"",CONCATENATE(IF(AD42=1,'1 | Grundeinstellungen'!$J$24,IF(AD42=2,'1 | Grundeinstellungen'!$K$24,IF('3a | Funktionalität'!AD42=3,'1 | Grundeinstellungen'!$L$24,IF(AD42="","wird ausgefüllt")))),IF(AD43="","",CONCATENATE(" ","(",AD43,")"))))</f>
        <v>wird ausgefüllt</v>
      </c>
      <c r="AE41" s="148" t="str">
        <f>IF($H$41=0,"",CONCATENATE(IF(AE42=1,'1 | Grundeinstellungen'!$J$24,IF(AE42=2,'1 | Grundeinstellungen'!$K$24,IF('3a | Funktionalität'!AE42=3,'1 | Grundeinstellungen'!$L$24,IF(AE42="","wird ausgefüllt")))),IF(AE43="","",CONCATENATE(" ","(",AE43,")"))))</f>
        <v>wird ausgefüllt</v>
      </c>
      <c r="AF41" s="148" t="str">
        <f>IF($H$41=0,"",CONCATENATE(IF(AF42=1,'1 | Grundeinstellungen'!$J$24,IF(AF42=2,'1 | Grundeinstellungen'!$K$24,IF('3a | Funktionalität'!AF42=3,'1 | Grundeinstellungen'!$L$24,IF(AF42="","wird ausgefüllt")))),IF(AF43="","",CONCATENATE(" ","(",AF43,")"))))</f>
        <v>wird ausgefüllt</v>
      </c>
      <c r="AG41" s="148" t="str">
        <f>IF($H$41=0,"",CONCATENATE(IF(AG42=1,'1 | Grundeinstellungen'!$J$24,IF(AG42=2,'1 | Grundeinstellungen'!$K$24,IF('3a | Funktionalität'!AG42=3,'1 | Grundeinstellungen'!$L$24,IF(AG42="","wird ausgefüllt")))),IF(AG43="","",CONCATENATE(" ","(",AG43,")"))))</f>
        <v>wird ausgefüllt</v>
      </c>
      <c r="AH41" s="148" t="str">
        <f>IF($H$41=0,"",CONCATENATE(IF(AH42=1,'1 | Grundeinstellungen'!$J$24,IF(AH42=2,'1 | Grundeinstellungen'!$K$24,IF('3a | Funktionalität'!AH42=3,'1 | Grundeinstellungen'!$L$24,IF(AH42="","wird ausgefüllt")))),IF(AH43="","",CONCATENATE(" ","(",AH43,")"))))</f>
        <v>wird ausgefüllt</v>
      </c>
      <c r="AI41" s="148" t="str">
        <f>IF($H$41=0,"",CONCATENATE(IF(AI42=1,'1 | Grundeinstellungen'!$J$24,IF(AI42=2,'1 | Grundeinstellungen'!$K$24,IF('3a | Funktionalität'!AI42=3,'1 | Grundeinstellungen'!$L$24,IF(AI42="","wird ausgefüllt")))),IF(AI43="","",CONCATENATE(" ","(",AI43,")"))))</f>
        <v>wird ausgefüllt</v>
      </c>
      <c r="AJ41" s="148" t="str">
        <f>IF($H$41=0,"",CONCATENATE(IF(AJ42=1,'1 | Grundeinstellungen'!$J$24,IF(AJ42=2,'1 | Grundeinstellungen'!$K$24,IF('3a | Funktionalität'!AJ42=3,'1 | Grundeinstellungen'!$L$24,IF(AJ42="","wird ausgefüllt")))),IF(AJ43="","",CONCATENATE(" ","(",AJ43,")"))))</f>
        <v>wird ausgefüllt</v>
      </c>
      <c r="AK41" s="148" t="str">
        <f>IF($H$41=0,"",CONCATENATE(IF(AK42=1,'1 | Grundeinstellungen'!$J$24,IF(AK42=2,'1 | Grundeinstellungen'!$K$24,IF('3a | Funktionalität'!AK42=3,'1 | Grundeinstellungen'!$L$24,IF(AK42="","wird ausgefüllt")))),IF(AK43="","",CONCATENATE(" ","(",AK43,")"))))</f>
        <v>wird ausgefüllt</v>
      </c>
      <c r="AL41" s="148" t="str">
        <f>IF($H$41=0,"",CONCATENATE(IF(AL42=1,'1 | Grundeinstellungen'!$J$24,IF(AL42=2,'1 | Grundeinstellungen'!$K$24,IF('3a | Funktionalität'!AL42=3,'1 | Grundeinstellungen'!$L$24,IF(AL42="","wird ausgefüllt")))),IF(AL43="","",CONCATENATE(" ","(",AL43,")"))))</f>
        <v>wird ausgefüllt</v>
      </c>
      <c r="AM41" s="148" t="str">
        <f>IF($H$41=0,"",CONCATENATE(IF(AM42=1,'1 | Grundeinstellungen'!$J$24,IF(AM42=2,'1 | Grundeinstellungen'!$K$24,IF('3a | Funktionalität'!AM42=3,'1 | Grundeinstellungen'!$L$24,IF(AM42="","wird ausgefüllt")))),IF(AM43="","",CONCATENATE(" ","(",AM43,")"))))</f>
        <v>wird ausgefüllt</v>
      </c>
    </row>
    <row r="42" spans="2:39" s="21" customFormat="1" ht="15" customHeight="1" outlineLevel="1" x14ac:dyDescent="0.25">
      <c r="B42" s="137"/>
      <c r="C42" s="138"/>
      <c r="D42" s="138"/>
      <c r="E42" s="156" t="s">
        <v>197</v>
      </c>
      <c r="F42" s="157"/>
      <c r="G42" s="139"/>
      <c r="H42" s="136"/>
      <c r="I42" s="60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</row>
    <row r="43" spans="2:39" s="51" customFormat="1" ht="30" customHeight="1" outlineLevel="1" x14ac:dyDescent="0.25">
      <c r="B43" s="146"/>
      <c r="C43" s="147"/>
      <c r="D43" s="169"/>
      <c r="E43" s="162" t="s">
        <v>200</v>
      </c>
      <c r="F43" s="160"/>
      <c r="G43" s="178"/>
      <c r="H43" s="179"/>
      <c r="I43" s="62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</row>
    <row r="44" spans="2:39" s="21" customFormat="1" ht="7.5" customHeight="1" x14ac:dyDescent="0.25">
      <c r="B44" s="137"/>
      <c r="C44" s="138"/>
      <c r="D44" s="138"/>
      <c r="E44" s="138"/>
      <c r="F44" s="117"/>
      <c r="G44" s="139"/>
      <c r="H44" s="136"/>
      <c r="I44" s="17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</row>
    <row r="45" spans="2:39" s="10" customFormat="1" ht="45" customHeight="1" outlineLevel="1" x14ac:dyDescent="0.25">
      <c r="B45" s="111"/>
      <c r="C45" s="183">
        <v>4</v>
      </c>
      <c r="D45" s="183" t="str">
        <f>'1 | Grundeinstellungen'!D26</f>
        <v>Interne Erschließung</v>
      </c>
      <c r="E45" s="183"/>
      <c r="F45" s="158"/>
      <c r="G45" s="126">
        <f>'1 | Grundeinstellungen'!$G$26</f>
        <v>0.25</v>
      </c>
      <c r="H45" s="163">
        <f>'1 | Grundeinstellungen'!H26</f>
        <v>1</v>
      </c>
      <c r="I45" s="59"/>
      <c r="J45" s="129" t="str">
        <f>IF($G$45=0,"",CONCATENATE(IF(AND(J46&lt;1.5,J46&gt;0),'1 | Grundeinstellungen'!$J$26,IF(AND(J46&gt;=1.5,J46&lt;2.5),'1 | Grundeinstellungen'!$K$26,IF(J46&gt;=2.5,'1 | Grundeinstellungen'!$L$26,IF(J46=0,"wird ausgefüllt")))),IF(OR(J48&lt;&gt;"",J51&lt;&gt;"")," ("),IF(J48="","",J48),IF(AND(J48&lt;&gt;"",J51&lt;&gt;""),"; ",""),IF(J51="","",J51),")"))</f>
        <v>wird ausgefüllt (wird ausgefüllt; wird ausgefüllt)</v>
      </c>
      <c r="K45" s="129" t="str">
        <f>IF($G$45=0,"",CONCATENATE(IF(AND(K46&lt;1.5,K46&gt;0),'1 | Grundeinstellungen'!$J$26,IF(AND(K46&gt;=1.5,K46&lt;2.5),'1 | Grundeinstellungen'!$K$26,IF(K46&gt;=2.5,'1 | Grundeinstellungen'!$L$26,IF(K46=0,"wird ausgefüllt")))),IF(OR(K48&lt;&gt;"",K51&lt;&gt;"")," ("),IF(K48="","",K48),IF(AND(K48&lt;&gt;"",K51&lt;&gt;""),"; ",""),IF(K51="","",K51),")"))</f>
        <v>wird ausgefüllt (wird ausgefüllt; wird ausgefüllt)</v>
      </c>
      <c r="L45" s="129" t="str">
        <f>IF($G$45=0,"",CONCATENATE(IF(AND(L46&lt;1.5,L46&gt;0),'1 | Grundeinstellungen'!$J$26,IF(AND(L46&gt;=1.5,L46&lt;2.5),'1 | Grundeinstellungen'!$K$26,IF(L46&gt;=2.5,'1 | Grundeinstellungen'!$L$26,IF(L46=0,"wird ausgefüllt")))),IF(OR(L48&lt;&gt;"",L51&lt;&gt;"")," ("),IF(L48="","",L48),IF(AND(L48&lt;&gt;"",L51&lt;&gt;""),"; ",""),IF(L51="","",L51),")"))</f>
        <v>wird ausgefüllt (wird ausgefüllt; wird ausgefüllt)</v>
      </c>
      <c r="M45" s="129" t="str">
        <f>IF($G$45=0,"",CONCATENATE(IF(AND(M46&lt;1.5,M46&gt;0),'1 | Grundeinstellungen'!$J$26,IF(AND(M46&gt;=1.5,M46&lt;2.5),'1 | Grundeinstellungen'!$K$26,IF(M46&gt;=2.5,'1 | Grundeinstellungen'!$L$26,IF(M46=0,"wird ausgefüllt")))),IF(OR(M48&lt;&gt;"",M51&lt;&gt;"")," ("),IF(M48="","",M48),IF(AND(M48&lt;&gt;"",M51&lt;&gt;""),"; ",""),IF(M51="","",M51),")"))</f>
        <v>wird ausgefüllt (wird ausgefüllt; wird ausgefüllt)</v>
      </c>
      <c r="N45" s="129" t="str">
        <f>IF($G$45=0,"",CONCATENATE(IF(AND(N46&lt;1.5,N46&gt;0),'1 | Grundeinstellungen'!$J$26,IF(AND(N46&gt;=1.5,N46&lt;2.5),'1 | Grundeinstellungen'!$K$26,IF(N46&gt;=2.5,'1 | Grundeinstellungen'!$L$26,IF(N46=0,"wird ausgefüllt")))),IF(OR(N48&lt;&gt;"",N51&lt;&gt;"")," ("),IF(N48="","",N48),IF(AND(N48&lt;&gt;"",N51&lt;&gt;""),"; ",""),IF(N51="","",N51),")"))</f>
        <v>wird ausgefüllt (wird ausgefüllt; wird ausgefüllt)</v>
      </c>
      <c r="O45" s="129" t="str">
        <f>IF($G$45=0,"",CONCATENATE(IF(AND(O46&lt;1.5,O46&gt;0),'1 | Grundeinstellungen'!$J$26,IF(AND(O46&gt;=1.5,O46&lt;2.5),'1 | Grundeinstellungen'!$K$26,IF(O46&gt;=2.5,'1 | Grundeinstellungen'!$L$26,IF(O46=0,"wird ausgefüllt")))),IF(OR(O48&lt;&gt;"",O51&lt;&gt;"")," ("),IF(O48="","",O48),IF(AND(O48&lt;&gt;"",O51&lt;&gt;""),"; ",""),IF(O51="","",O51),")"))</f>
        <v>wird ausgefüllt (wird ausgefüllt; wird ausgefüllt)</v>
      </c>
      <c r="P45" s="129" t="str">
        <f>IF($G$45=0,"",CONCATENATE(IF(AND(P46&lt;1.5,P46&gt;0),'1 | Grundeinstellungen'!$J$26,IF(AND(P46&gt;=1.5,P46&lt;2.5),'1 | Grundeinstellungen'!$K$26,IF(P46&gt;=2.5,'1 | Grundeinstellungen'!$L$26,IF(P46=0,"wird ausgefüllt")))),IF(OR(P48&lt;&gt;"",P51&lt;&gt;"")," ("),IF(P48="","",P48),IF(AND(P48&lt;&gt;"",P51&lt;&gt;""),"; ",""),IF(P51="","",P51),")"))</f>
        <v>wird ausgefüllt (wird ausgefüllt; wird ausgefüllt)</v>
      </c>
      <c r="Q45" s="129" t="str">
        <f>IF($G$45=0,"",CONCATENATE(IF(AND(Q46&lt;1.5,Q46&gt;0),'1 | Grundeinstellungen'!$J$26,IF(AND(Q46&gt;=1.5,Q46&lt;2.5),'1 | Grundeinstellungen'!$K$26,IF(Q46&gt;=2.5,'1 | Grundeinstellungen'!$L$26,IF(Q46=0,"wird ausgefüllt")))),IF(OR(Q48&lt;&gt;"",Q51&lt;&gt;"")," ("),IF(Q48="","",Q48),IF(AND(Q48&lt;&gt;"",Q51&lt;&gt;""),"; ",""),IF(Q51="","",Q51),")"))</f>
        <v>wird ausgefüllt (wird ausgefüllt; wird ausgefüllt)</v>
      </c>
      <c r="R45" s="129" t="str">
        <f>IF($G$45=0,"",CONCATENATE(IF(AND(R46&lt;1.5,R46&gt;0),'1 | Grundeinstellungen'!$J$26,IF(AND(R46&gt;=1.5,R46&lt;2.5),'1 | Grundeinstellungen'!$K$26,IF(R46&gt;=2.5,'1 | Grundeinstellungen'!$L$26,IF(R46=0,"wird ausgefüllt")))),IF(OR(R48&lt;&gt;"",R51&lt;&gt;"")," ("),IF(R48="","",R48),IF(AND(R48&lt;&gt;"",R51&lt;&gt;""),"; ",""),IF(R51="","",R51),")"))</f>
        <v>wird ausgefüllt (wird ausgefüllt; wird ausgefüllt)</v>
      </c>
      <c r="S45" s="129" t="str">
        <f>IF($G$45=0,"",CONCATENATE(IF(AND(S46&lt;1.5,S46&gt;0),'1 | Grundeinstellungen'!$J$26,IF(AND(S46&gt;=1.5,S46&lt;2.5),'1 | Grundeinstellungen'!$K$26,IF(S46&gt;=2.5,'1 | Grundeinstellungen'!$L$26,IF(S46=0,"wird ausgefüllt")))),IF(OR(S48&lt;&gt;"",S51&lt;&gt;"")," ("),IF(S48="","",S48),IF(AND(S48&lt;&gt;"",S51&lt;&gt;""),"; ",""),IF(S51="","",S51),")"))</f>
        <v>wird ausgefüllt (wird ausgefüllt; wird ausgefüllt)</v>
      </c>
      <c r="T45" s="129" t="str">
        <f>IF($G$45=0,"",CONCATENATE(IF(AND(T46&lt;1.5,T46&gt;0),'1 | Grundeinstellungen'!$J$26,IF(AND(T46&gt;=1.5,T46&lt;2.5),'1 | Grundeinstellungen'!$K$26,IF(T46&gt;=2.5,'1 | Grundeinstellungen'!$L$26,IF(T46=0,"wird ausgefüllt")))),IF(OR(T48&lt;&gt;"",T51&lt;&gt;"")," ("),IF(T48="","",T48),IF(AND(T48&lt;&gt;"",T51&lt;&gt;""),"; ",""),IF(T51="","",T51),")"))</f>
        <v>wird ausgefüllt (wird ausgefüllt; wird ausgefüllt)</v>
      </c>
      <c r="U45" s="129" t="str">
        <f>IF($G$45=0,"",CONCATENATE(IF(AND(U46&lt;1.5,U46&gt;0),'1 | Grundeinstellungen'!$J$26,IF(AND(U46&gt;=1.5,U46&lt;2.5),'1 | Grundeinstellungen'!$K$26,IF(U46&gt;=2.5,'1 | Grundeinstellungen'!$L$26,IF(U46=0,"wird ausgefüllt")))),IF(OR(U48&lt;&gt;"",U51&lt;&gt;"")," ("),IF(U48="","",U48),IF(AND(U48&lt;&gt;"",U51&lt;&gt;""),"; ",""),IF(U51="","",U51),")"))</f>
        <v>wird ausgefüllt (wird ausgefüllt; wird ausgefüllt)</v>
      </c>
      <c r="V45" s="129" t="str">
        <f>IF($G$45=0,"",CONCATENATE(IF(AND(V46&lt;1.5,V46&gt;0),'1 | Grundeinstellungen'!$J$26,IF(AND(V46&gt;=1.5,V46&lt;2.5),'1 | Grundeinstellungen'!$K$26,IF(V46&gt;=2.5,'1 | Grundeinstellungen'!$L$26,IF(V46=0,"wird ausgefüllt")))),IF(OR(V48&lt;&gt;"",V51&lt;&gt;"")," ("),IF(V48="","",V48),IF(AND(V48&lt;&gt;"",V51&lt;&gt;""),"; ",""),IF(V51="","",V51),")"))</f>
        <v>wird ausgefüllt (wird ausgefüllt; wird ausgefüllt)</v>
      </c>
      <c r="W45" s="129" t="str">
        <f>IF($G$45=0,"",CONCATENATE(IF(AND(W46&lt;1.5,W46&gt;0),'1 | Grundeinstellungen'!$J$26,IF(AND(W46&gt;=1.5,W46&lt;2.5),'1 | Grundeinstellungen'!$K$26,IF(W46&gt;=2.5,'1 | Grundeinstellungen'!$L$26,IF(W46=0,"wird ausgefüllt")))),IF(OR(W48&lt;&gt;"",W51&lt;&gt;"")," ("),IF(W48="","",W48),IF(AND(W48&lt;&gt;"",W51&lt;&gt;""),"; ",""),IF(W51="","",W51),")"))</f>
        <v>wird ausgefüllt (wird ausgefüllt; wird ausgefüllt)</v>
      </c>
      <c r="X45" s="129" t="str">
        <f>IF($G$45=0,"",CONCATENATE(IF(AND(X46&lt;1.5,X46&gt;0),'1 | Grundeinstellungen'!$J$26,IF(AND(X46&gt;=1.5,X46&lt;2.5),'1 | Grundeinstellungen'!$K$26,IF(X46&gt;=2.5,'1 | Grundeinstellungen'!$L$26,IF(X46=0,"wird ausgefüllt")))),IF(OR(X48&lt;&gt;"",X51&lt;&gt;"")," ("),IF(X48="","",X48),IF(AND(X48&lt;&gt;"",X51&lt;&gt;""),"; ",""),IF(X51="","",X51),")"))</f>
        <v>wird ausgefüllt (wird ausgefüllt; wird ausgefüllt)</v>
      </c>
      <c r="Y45" s="129" t="str">
        <f>IF($G$45=0,"",CONCATENATE(IF(AND(Y46&lt;1.5,Y46&gt;0),'1 | Grundeinstellungen'!$J$26,IF(AND(Y46&gt;=1.5,Y46&lt;2.5),'1 | Grundeinstellungen'!$K$26,IF(Y46&gt;=2.5,'1 | Grundeinstellungen'!$L$26,IF(Y46=0,"wird ausgefüllt")))),IF(OR(Y48&lt;&gt;"",Y51&lt;&gt;"")," ("),IF(Y48="","",Y48),IF(AND(Y48&lt;&gt;"",Y51&lt;&gt;""),"; ",""),IF(Y51="","",Y51),")"))</f>
        <v>wird ausgefüllt (wird ausgefüllt; wird ausgefüllt)</v>
      </c>
      <c r="Z45" s="129" t="str">
        <f>IF($G$45=0,"",CONCATENATE(IF(AND(Z46&lt;1.5,Z46&gt;0),'1 | Grundeinstellungen'!$J$26,IF(AND(Z46&gt;=1.5,Z46&lt;2.5),'1 | Grundeinstellungen'!$K$26,IF(Z46&gt;=2.5,'1 | Grundeinstellungen'!$L$26,IF(Z46=0,"wird ausgefüllt")))),IF(OR(Z48&lt;&gt;"",Z51&lt;&gt;"")," ("),IF(Z48="","",Z48),IF(AND(Z48&lt;&gt;"",Z51&lt;&gt;""),"; ",""),IF(Z51="","",Z51),")"))</f>
        <v>wird ausgefüllt (wird ausgefüllt; wird ausgefüllt)</v>
      </c>
      <c r="AA45" s="129" t="str">
        <f>IF($G$45=0,"",CONCATENATE(IF(AND(AA46&lt;1.5,AA46&gt;0),'1 | Grundeinstellungen'!$J$26,IF(AND(AA46&gt;=1.5,AA46&lt;2.5),'1 | Grundeinstellungen'!$K$26,IF(AA46&gt;=2.5,'1 | Grundeinstellungen'!$L$26,IF(AA46=0,"wird ausgefüllt")))),IF(OR(AA48&lt;&gt;"",AA51&lt;&gt;"")," ("),IF(AA48="","",AA48),IF(AND(AA48&lt;&gt;"",AA51&lt;&gt;""),"; ",""),IF(AA51="","",AA51),")"))</f>
        <v>wird ausgefüllt (wird ausgefüllt; wird ausgefüllt)</v>
      </c>
      <c r="AB45" s="129" t="str">
        <f>IF($G$45=0,"",CONCATENATE(IF(AND(AB46&lt;1.5,AB46&gt;0),'1 | Grundeinstellungen'!$J$26,IF(AND(AB46&gt;=1.5,AB46&lt;2.5),'1 | Grundeinstellungen'!$K$26,IF(AB46&gt;=2.5,'1 | Grundeinstellungen'!$L$26,IF(AB46=0,"wird ausgefüllt")))),IF(OR(AB48&lt;&gt;"",AB51&lt;&gt;"")," ("),IF(AB48="","",AB48),IF(AND(AB48&lt;&gt;"",AB51&lt;&gt;""),"; ",""),IF(AB51="","",AB51),")"))</f>
        <v>wird ausgefüllt (wird ausgefüllt; wird ausgefüllt)</v>
      </c>
      <c r="AC45" s="129" t="str">
        <f>IF($G$45=0,"",CONCATENATE(IF(AND(AC46&lt;1.5,AC46&gt;0),'1 | Grundeinstellungen'!$J$26,IF(AND(AC46&gt;=1.5,AC46&lt;2.5),'1 | Grundeinstellungen'!$K$26,IF(AC46&gt;=2.5,'1 | Grundeinstellungen'!$L$26,IF(AC46=0,"wird ausgefüllt")))),IF(OR(AC48&lt;&gt;"",AC51&lt;&gt;"")," ("),IF(AC48="","",AC48),IF(AND(AC48&lt;&gt;"",AC51&lt;&gt;""),"; ",""),IF(AC51="","",AC51),")"))</f>
        <v>wird ausgefüllt (wird ausgefüllt; wird ausgefüllt)</v>
      </c>
      <c r="AD45" s="129" t="str">
        <f>IF($G$45=0,"",CONCATENATE(IF(AND(AD46&lt;1.5,AD46&gt;0),'1 | Grundeinstellungen'!$J$26,IF(AND(AD46&gt;=1.5,AD46&lt;2.5),'1 | Grundeinstellungen'!$K$26,IF(AD46&gt;=2.5,'1 | Grundeinstellungen'!$L$26,IF(AD46=0,"wird ausgefüllt")))),IF(OR(AD48&lt;&gt;"",AD51&lt;&gt;"")," ("),IF(AD48="","",AD48),IF(AND(AD48&lt;&gt;"",AD51&lt;&gt;""),"; ",""),IF(AD51="","",AD51),")"))</f>
        <v>wird ausgefüllt (wird ausgefüllt; wird ausgefüllt)</v>
      </c>
      <c r="AE45" s="129" t="str">
        <f>IF($G$45=0,"",CONCATENATE(IF(AND(AE46&lt;1.5,AE46&gt;0),'1 | Grundeinstellungen'!$J$26,IF(AND(AE46&gt;=1.5,AE46&lt;2.5),'1 | Grundeinstellungen'!$K$26,IF(AE46&gt;=2.5,'1 | Grundeinstellungen'!$L$26,IF(AE46=0,"wird ausgefüllt")))),IF(OR(AE48&lt;&gt;"",AE51&lt;&gt;"")," ("),IF(AE48="","",AE48),IF(AND(AE48&lt;&gt;"",AE51&lt;&gt;""),"; ",""),IF(AE51="","",AE51),")"))</f>
        <v>wird ausgefüllt (wird ausgefüllt; wird ausgefüllt)</v>
      </c>
      <c r="AF45" s="129" t="str">
        <f>IF($G$45=0,"",CONCATENATE(IF(AND(AF46&lt;1.5,AF46&gt;0),'1 | Grundeinstellungen'!$J$26,IF(AND(AF46&gt;=1.5,AF46&lt;2.5),'1 | Grundeinstellungen'!$K$26,IF(AF46&gt;=2.5,'1 | Grundeinstellungen'!$L$26,IF(AF46=0,"wird ausgefüllt")))),IF(OR(AF48&lt;&gt;"",AF51&lt;&gt;"")," ("),IF(AF48="","",AF48),IF(AND(AF48&lt;&gt;"",AF51&lt;&gt;""),"; ",""),IF(AF51="","",AF51),")"))</f>
        <v>wird ausgefüllt (wird ausgefüllt; wird ausgefüllt)</v>
      </c>
      <c r="AG45" s="129" t="str">
        <f>IF($G$45=0,"",CONCATENATE(IF(AND(AG46&lt;1.5,AG46&gt;0),'1 | Grundeinstellungen'!$J$26,IF(AND(AG46&gt;=1.5,AG46&lt;2.5),'1 | Grundeinstellungen'!$K$26,IF(AG46&gt;=2.5,'1 | Grundeinstellungen'!$L$26,IF(AG46=0,"wird ausgefüllt")))),IF(OR(AG48&lt;&gt;"",AG51&lt;&gt;"")," ("),IF(AG48="","",AG48),IF(AND(AG48&lt;&gt;"",AG51&lt;&gt;""),"; ",""),IF(AG51="","",AG51),")"))</f>
        <v>wird ausgefüllt (wird ausgefüllt; wird ausgefüllt)</v>
      </c>
      <c r="AH45" s="129" t="str">
        <f>IF($G$45=0,"",CONCATENATE(IF(AND(AH46&lt;1.5,AH46&gt;0),'1 | Grundeinstellungen'!$J$26,IF(AND(AH46&gt;=1.5,AH46&lt;2.5),'1 | Grundeinstellungen'!$K$26,IF(AH46&gt;=2.5,'1 | Grundeinstellungen'!$L$26,IF(AH46=0,"wird ausgefüllt")))),IF(OR(AH48&lt;&gt;"",AH51&lt;&gt;"")," ("),IF(AH48="","",AH48),IF(AND(AH48&lt;&gt;"",AH51&lt;&gt;""),"; ",""),IF(AH51="","",AH51),")"))</f>
        <v>wird ausgefüllt (wird ausgefüllt; wird ausgefüllt)</v>
      </c>
      <c r="AI45" s="129" t="str">
        <f>IF($G$45=0,"",CONCATENATE(IF(AND(AI46&lt;1.5,AI46&gt;0),'1 | Grundeinstellungen'!$J$26,IF(AND(AI46&gt;=1.5,AI46&lt;2.5),'1 | Grundeinstellungen'!$K$26,IF(AI46&gt;=2.5,'1 | Grundeinstellungen'!$L$26,IF(AI46=0,"wird ausgefüllt")))),IF(OR(AI48&lt;&gt;"",AI51&lt;&gt;"")," ("),IF(AI48="","",AI48),IF(AND(AI48&lt;&gt;"",AI51&lt;&gt;""),"; ",""),IF(AI51="","",AI51),")"))</f>
        <v>wird ausgefüllt (wird ausgefüllt; wird ausgefüllt)</v>
      </c>
      <c r="AJ45" s="129" t="str">
        <f>IF($G$45=0,"",CONCATENATE(IF(AND(AJ46&lt;1.5,AJ46&gt;0),'1 | Grundeinstellungen'!$J$26,IF(AND(AJ46&gt;=1.5,AJ46&lt;2.5),'1 | Grundeinstellungen'!$K$26,IF(AJ46&gt;=2.5,'1 | Grundeinstellungen'!$L$26,IF(AJ46=0,"wird ausgefüllt")))),IF(OR(AJ48&lt;&gt;"",AJ51&lt;&gt;"")," ("),IF(AJ48="","",AJ48),IF(AND(AJ48&lt;&gt;"",AJ51&lt;&gt;""),"; ",""),IF(AJ51="","",AJ51),")"))</f>
        <v>wird ausgefüllt (wird ausgefüllt; wird ausgefüllt)</v>
      </c>
      <c r="AK45" s="129" t="str">
        <f>IF($G$45=0,"",CONCATENATE(IF(AND(AK46&lt;1.5,AK46&gt;0),'1 | Grundeinstellungen'!$J$26,IF(AND(AK46&gt;=1.5,AK46&lt;2.5),'1 | Grundeinstellungen'!$K$26,IF(AK46&gt;=2.5,'1 | Grundeinstellungen'!$L$26,IF(AK46=0,"wird ausgefüllt")))),IF(OR(AK48&lt;&gt;"",AK51&lt;&gt;"")," ("),IF(AK48="","",AK48),IF(AND(AK48&lt;&gt;"",AK51&lt;&gt;""),"; ",""),IF(AK51="","",AK51),")"))</f>
        <v>wird ausgefüllt (wird ausgefüllt; wird ausgefüllt)</v>
      </c>
      <c r="AL45" s="129" t="str">
        <f>IF($G$45=0,"",CONCATENATE(IF(AND(AL46&lt;1.5,AL46&gt;0),'1 | Grundeinstellungen'!$J$26,IF(AND(AL46&gt;=1.5,AL46&lt;2.5),'1 | Grundeinstellungen'!$K$26,IF(AL46&gt;=2.5,'1 | Grundeinstellungen'!$L$26,IF(AL46=0,"wird ausgefüllt")))),IF(OR(AL48&lt;&gt;"",AL51&lt;&gt;"")," ("),IF(AL48="","",AL48),IF(AND(AL48&lt;&gt;"",AL51&lt;&gt;""),"; ",""),IF(AL51="","",AL51),")"))</f>
        <v>wird ausgefüllt (wird ausgefüllt; wird ausgefüllt)</v>
      </c>
      <c r="AM45" s="129" t="str">
        <f>IF($G$45=0,"",CONCATENATE(IF(AND(AM46&lt;1.5,AM46&gt;0),'1 | Grundeinstellungen'!$J$26,IF(AND(AM46&gt;=1.5,AM46&lt;2.5),'1 | Grundeinstellungen'!$K$26,IF(AM46&gt;=2.5,'1 | Grundeinstellungen'!$L$26,IF(AM46=0,"wird ausgefüllt")))),IF(OR(AM48&lt;&gt;"",AM51&lt;&gt;"")," ("),IF(AM48="","",AM48),IF(AND(AM48&lt;&gt;"",AM51&lt;&gt;""),"; ",""),IF(AM51="","",AM51),")"))</f>
        <v>wird ausgefüllt (wird ausgefüllt; wird ausgefüllt)</v>
      </c>
    </row>
    <row r="46" spans="2:39" s="55" customFormat="1" outlineLevel="1" x14ac:dyDescent="0.25">
      <c r="B46" s="151"/>
      <c r="C46" s="152"/>
      <c r="D46" s="138"/>
      <c r="E46" s="138"/>
      <c r="F46" s="117"/>
      <c r="G46" s="136"/>
      <c r="H46" s="142"/>
      <c r="I46" s="12"/>
      <c r="J46" s="176">
        <f>IF($G$45=0,0,IFERROR((J49*$H$48)+(J52*$H$51),0))</f>
        <v>0</v>
      </c>
      <c r="K46" s="176">
        <f t="shared" ref="K46:AM46" si="6">IF($G$45=0,0,IFERROR((K49*$H$48)+(K52*$H$51),0))</f>
        <v>0</v>
      </c>
      <c r="L46" s="176">
        <f t="shared" si="6"/>
        <v>0</v>
      </c>
      <c r="M46" s="176">
        <f t="shared" si="6"/>
        <v>0</v>
      </c>
      <c r="N46" s="176">
        <f t="shared" si="6"/>
        <v>0</v>
      </c>
      <c r="O46" s="176">
        <f t="shared" si="6"/>
        <v>0</v>
      </c>
      <c r="P46" s="176">
        <f t="shared" si="6"/>
        <v>0</v>
      </c>
      <c r="Q46" s="176">
        <f t="shared" si="6"/>
        <v>0</v>
      </c>
      <c r="R46" s="176">
        <f t="shared" si="6"/>
        <v>0</v>
      </c>
      <c r="S46" s="176">
        <f t="shared" si="6"/>
        <v>0</v>
      </c>
      <c r="T46" s="176">
        <f t="shared" si="6"/>
        <v>0</v>
      </c>
      <c r="U46" s="176">
        <f t="shared" si="6"/>
        <v>0</v>
      </c>
      <c r="V46" s="176">
        <f t="shared" si="6"/>
        <v>0</v>
      </c>
      <c r="W46" s="176">
        <f t="shared" si="6"/>
        <v>0</v>
      </c>
      <c r="X46" s="176">
        <f t="shared" si="6"/>
        <v>0</v>
      </c>
      <c r="Y46" s="176">
        <f t="shared" si="6"/>
        <v>0</v>
      </c>
      <c r="Z46" s="176">
        <f t="shared" si="6"/>
        <v>0</v>
      </c>
      <c r="AA46" s="176">
        <f t="shared" si="6"/>
        <v>0</v>
      </c>
      <c r="AB46" s="176">
        <f t="shared" si="6"/>
        <v>0</v>
      </c>
      <c r="AC46" s="176">
        <f t="shared" si="6"/>
        <v>0</v>
      </c>
      <c r="AD46" s="176">
        <f t="shared" si="6"/>
        <v>0</v>
      </c>
      <c r="AE46" s="176">
        <f t="shared" si="6"/>
        <v>0</v>
      </c>
      <c r="AF46" s="176">
        <f t="shared" si="6"/>
        <v>0</v>
      </c>
      <c r="AG46" s="176">
        <f t="shared" si="6"/>
        <v>0</v>
      </c>
      <c r="AH46" s="176">
        <f t="shared" si="6"/>
        <v>0</v>
      </c>
      <c r="AI46" s="176">
        <f t="shared" si="6"/>
        <v>0</v>
      </c>
      <c r="AJ46" s="176">
        <f t="shared" si="6"/>
        <v>0</v>
      </c>
      <c r="AK46" s="176">
        <f t="shared" si="6"/>
        <v>0</v>
      </c>
      <c r="AL46" s="176">
        <f t="shared" si="6"/>
        <v>0</v>
      </c>
      <c r="AM46" s="176">
        <f t="shared" si="6"/>
        <v>0</v>
      </c>
    </row>
    <row r="47" spans="2:39" s="21" customFormat="1" ht="7.5" customHeight="1" outlineLevel="1" x14ac:dyDescent="0.25">
      <c r="B47" s="137"/>
      <c r="C47" s="138"/>
      <c r="D47" s="164"/>
      <c r="E47" s="164"/>
      <c r="F47" s="165"/>
      <c r="G47" s="166"/>
      <c r="H47" s="167"/>
      <c r="I47" s="58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</row>
    <row r="48" spans="2:39" s="10" customFormat="1" ht="30" customHeight="1" outlineLevel="1" x14ac:dyDescent="0.25">
      <c r="B48" s="111"/>
      <c r="C48" s="131"/>
      <c r="D48" s="131" t="s">
        <v>198</v>
      </c>
      <c r="E48" s="131" t="str">
        <f>'1 | Grundeinstellungen'!E27</f>
        <v>Erkennbarkeit Treppe</v>
      </c>
      <c r="F48" s="117"/>
      <c r="G48" s="122"/>
      <c r="H48" s="126">
        <f>'1 | Grundeinstellungen'!$H$27</f>
        <v>0.5</v>
      </c>
      <c r="I48" s="17"/>
      <c r="J48" s="148" t="str">
        <f>CONCATENATE(IF($H$48=0,"",IF(J49=1,'1 | Grundeinstellungen'!$J$27,IF(J49=2,'1 | Grundeinstellungen'!$K$27,IF('3a | Funktionalität'!J49=3,'1 | Grundeinstellungen'!$L$27,IF(J49="","wird ausgefüllt"))))),IF(J50="","",CONCATENATE(" ","(",J50,")")))</f>
        <v>wird ausgefüllt</v>
      </c>
      <c r="K48" s="148" t="str">
        <f>CONCATENATE(IF($H$48=0,"",IF(K49=1,'1 | Grundeinstellungen'!$J$27,IF(K49=2,'1 | Grundeinstellungen'!$K$27,IF('3a | Funktionalität'!K49=3,'1 | Grundeinstellungen'!$L$27,IF(K49="","wird ausgefüllt"))))),IF(K50="","",CONCATENATE(" ","(",K50,")")))</f>
        <v>wird ausgefüllt</v>
      </c>
      <c r="L48" s="148" t="str">
        <f>CONCATENATE(IF($H$48=0,"",IF(L49=1,'1 | Grundeinstellungen'!$J$27,IF(L49=2,'1 | Grundeinstellungen'!$K$27,IF('3a | Funktionalität'!L49=3,'1 | Grundeinstellungen'!$L$27,IF(L49="","wird ausgefüllt"))))),IF(L50="","",CONCATENATE(" ","(",L50,")")))</f>
        <v>wird ausgefüllt</v>
      </c>
      <c r="M48" s="148" t="str">
        <f>CONCATENATE(IF($H$48=0,"",IF(M49=1,'1 | Grundeinstellungen'!$J$27,IF(M49=2,'1 | Grundeinstellungen'!$K$27,IF('3a | Funktionalität'!M49=3,'1 | Grundeinstellungen'!$L$27,IF(M49="","wird ausgefüllt"))))),IF(M50="","",CONCATENATE(" ","(",M50,")")))</f>
        <v>wird ausgefüllt</v>
      </c>
      <c r="N48" s="148" t="str">
        <f>CONCATENATE(IF($H$48=0,"",IF(N49=1,'1 | Grundeinstellungen'!$J$27,IF(N49=2,'1 | Grundeinstellungen'!$K$27,IF('3a | Funktionalität'!N49=3,'1 | Grundeinstellungen'!$L$27,IF(N49="","wird ausgefüllt"))))),IF(N50="","",CONCATENATE(" ","(",N50,")")))</f>
        <v>wird ausgefüllt</v>
      </c>
      <c r="O48" s="148" t="str">
        <f>CONCATENATE(IF($H$48=0,"",IF(O49=1,'1 | Grundeinstellungen'!$J$27,IF(O49=2,'1 | Grundeinstellungen'!$K$27,IF('3a | Funktionalität'!O49=3,'1 | Grundeinstellungen'!$L$27,IF(O49="","wird ausgefüllt"))))),IF(O50="","",CONCATENATE(" ","(",O50,")")))</f>
        <v>wird ausgefüllt</v>
      </c>
      <c r="P48" s="148" t="str">
        <f>CONCATENATE(IF($H$48=0,"",IF(P49=1,'1 | Grundeinstellungen'!$J$27,IF(P49=2,'1 | Grundeinstellungen'!$K$27,IF('3a | Funktionalität'!P49=3,'1 | Grundeinstellungen'!$L$27,IF(P49="","wird ausgefüllt"))))),IF(P50="","",CONCATENATE(" ","(",P50,")")))</f>
        <v>wird ausgefüllt</v>
      </c>
      <c r="Q48" s="148" t="str">
        <f>CONCATENATE(IF($H$48=0,"",IF(Q49=1,'1 | Grundeinstellungen'!$J$27,IF(Q49=2,'1 | Grundeinstellungen'!$K$27,IF('3a | Funktionalität'!Q49=3,'1 | Grundeinstellungen'!$L$27,IF(Q49="","wird ausgefüllt"))))),IF(Q50="","",CONCATENATE(" ","(",Q50,")")))</f>
        <v>wird ausgefüllt</v>
      </c>
      <c r="R48" s="148" t="str">
        <f>CONCATENATE(IF($H$48=0,"",IF(R49=1,'1 | Grundeinstellungen'!$J$27,IF(R49=2,'1 | Grundeinstellungen'!$K$27,IF('3a | Funktionalität'!R49=3,'1 | Grundeinstellungen'!$L$27,IF(R49="","wird ausgefüllt"))))),IF(R50="","",CONCATENATE(" ","(",R50,")")))</f>
        <v>wird ausgefüllt</v>
      </c>
      <c r="S48" s="148" t="str">
        <f>CONCATENATE(IF($H$48=0,"",IF(S49=1,'1 | Grundeinstellungen'!$J$27,IF(S49=2,'1 | Grundeinstellungen'!$K$27,IF('3a | Funktionalität'!S49=3,'1 | Grundeinstellungen'!$L$27,IF(S49="","wird ausgefüllt"))))),IF(S50="","",CONCATENATE(" ","(",S50,")")))</f>
        <v>wird ausgefüllt</v>
      </c>
      <c r="T48" s="148" t="str">
        <f>CONCATENATE(IF($H$48=0,"",IF(T49=1,'1 | Grundeinstellungen'!$J$27,IF(T49=2,'1 | Grundeinstellungen'!$K$27,IF('3a | Funktionalität'!T49=3,'1 | Grundeinstellungen'!$L$27,IF(T49="","wird ausgefüllt"))))),IF(T50="","",CONCATENATE(" ","(",T50,")")))</f>
        <v>wird ausgefüllt</v>
      </c>
      <c r="U48" s="148" t="str">
        <f>CONCATENATE(IF($H$48=0,"",IF(U49=1,'1 | Grundeinstellungen'!$J$27,IF(U49=2,'1 | Grundeinstellungen'!$K$27,IF('3a | Funktionalität'!U49=3,'1 | Grundeinstellungen'!$L$27,IF(U49="","wird ausgefüllt"))))),IF(U50="","",CONCATENATE(" ","(",U50,")")))</f>
        <v>wird ausgefüllt</v>
      </c>
      <c r="V48" s="148" t="str">
        <f>CONCATENATE(IF($H$48=0,"",IF(V49=1,'1 | Grundeinstellungen'!$J$27,IF(V49=2,'1 | Grundeinstellungen'!$K$27,IF('3a | Funktionalität'!V49=3,'1 | Grundeinstellungen'!$L$27,IF(V49="","wird ausgefüllt"))))),IF(V50="","",CONCATENATE(" ","(",V50,")")))</f>
        <v>wird ausgefüllt</v>
      </c>
      <c r="W48" s="148" t="str">
        <f>CONCATENATE(IF($H$48=0,"",IF(W49=1,'1 | Grundeinstellungen'!$J$27,IF(W49=2,'1 | Grundeinstellungen'!$K$27,IF('3a | Funktionalität'!W49=3,'1 | Grundeinstellungen'!$L$27,IF(W49="","wird ausgefüllt"))))),IF(W50="","",CONCATENATE(" ","(",W50,")")))</f>
        <v>wird ausgefüllt</v>
      </c>
      <c r="X48" s="148" t="str">
        <f>CONCATENATE(IF($H$48=0,"",IF(X49=1,'1 | Grundeinstellungen'!$J$27,IF(X49=2,'1 | Grundeinstellungen'!$K$27,IF('3a | Funktionalität'!X49=3,'1 | Grundeinstellungen'!$L$27,IF(X49="","wird ausgefüllt"))))),IF(X50="","",CONCATENATE(" ","(",X50,")")))</f>
        <v>wird ausgefüllt</v>
      </c>
      <c r="Y48" s="148" t="str">
        <f>CONCATENATE(IF($H$48=0,"",IF(Y49=1,'1 | Grundeinstellungen'!$J$27,IF(Y49=2,'1 | Grundeinstellungen'!$K$27,IF('3a | Funktionalität'!Y49=3,'1 | Grundeinstellungen'!$L$27,IF(Y49="","wird ausgefüllt"))))),IF(Y50="","",CONCATENATE(" ","(",Y50,")")))</f>
        <v>wird ausgefüllt</v>
      </c>
      <c r="Z48" s="148" t="str">
        <f>CONCATENATE(IF($H$48=0,"",IF(Z49=1,'1 | Grundeinstellungen'!$J$27,IF(Z49=2,'1 | Grundeinstellungen'!$K$27,IF('3a | Funktionalität'!Z49=3,'1 | Grundeinstellungen'!$L$27,IF(Z49="","wird ausgefüllt"))))),IF(Z50="","",CONCATENATE(" ","(",Z50,")")))</f>
        <v>wird ausgefüllt</v>
      </c>
      <c r="AA48" s="148" t="str">
        <f>CONCATENATE(IF($H$48=0,"",IF(AA49=1,'1 | Grundeinstellungen'!$J$27,IF(AA49=2,'1 | Grundeinstellungen'!$K$27,IF('3a | Funktionalität'!AA49=3,'1 | Grundeinstellungen'!$L$27,IF(AA49="","wird ausgefüllt"))))),IF(AA50="","",CONCATENATE(" ","(",AA50,")")))</f>
        <v>wird ausgefüllt</v>
      </c>
      <c r="AB48" s="148" t="str">
        <f>CONCATENATE(IF($H$48=0,"",IF(AB49=1,'1 | Grundeinstellungen'!$J$27,IF(AB49=2,'1 | Grundeinstellungen'!$K$27,IF('3a | Funktionalität'!AB49=3,'1 | Grundeinstellungen'!$L$27,IF(AB49="","wird ausgefüllt"))))),IF(AB50="","",CONCATENATE(" ","(",AB50,")")))</f>
        <v>wird ausgefüllt</v>
      </c>
      <c r="AC48" s="148" t="str">
        <f>CONCATENATE(IF($H$48=0,"",IF(AC49=1,'1 | Grundeinstellungen'!$J$27,IF(AC49=2,'1 | Grundeinstellungen'!$K$27,IF('3a | Funktionalität'!AC49=3,'1 | Grundeinstellungen'!$L$27,IF(AC49="","wird ausgefüllt"))))),IF(AC50="","",CONCATENATE(" ","(",AC50,")")))</f>
        <v>wird ausgefüllt</v>
      </c>
      <c r="AD48" s="148" t="str">
        <f>CONCATENATE(IF($H$48=0,"",IF(AD49=1,'1 | Grundeinstellungen'!$J$27,IF(AD49=2,'1 | Grundeinstellungen'!$K$27,IF('3a | Funktionalität'!AD49=3,'1 | Grundeinstellungen'!$L$27,IF(AD49="","wird ausgefüllt"))))),IF(AD50="","",CONCATENATE(" ","(",AD50,")")))</f>
        <v>wird ausgefüllt</v>
      </c>
      <c r="AE48" s="148" t="str">
        <f>CONCATENATE(IF($H$48=0,"",IF(AE49=1,'1 | Grundeinstellungen'!$J$27,IF(AE49=2,'1 | Grundeinstellungen'!$K$27,IF('3a | Funktionalität'!AE49=3,'1 | Grundeinstellungen'!$L$27,IF(AE49="","wird ausgefüllt"))))),IF(AE50="","",CONCATENATE(" ","(",AE50,")")))</f>
        <v>wird ausgefüllt</v>
      </c>
      <c r="AF48" s="148" t="str">
        <f>CONCATENATE(IF($H$48=0,"",IF(AF49=1,'1 | Grundeinstellungen'!$J$27,IF(AF49=2,'1 | Grundeinstellungen'!$K$27,IF('3a | Funktionalität'!AF49=3,'1 | Grundeinstellungen'!$L$27,IF(AF49="","wird ausgefüllt"))))),IF(AF50="","",CONCATENATE(" ","(",AF50,")")))</f>
        <v>wird ausgefüllt</v>
      </c>
      <c r="AG48" s="148" t="str">
        <f>CONCATENATE(IF($H$48=0,"",IF(AG49=1,'1 | Grundeinstellungen'!$J$27,IF(AG49=2,'1 | Grundeinstellungen'!$K$27,IF('3a | Funktionalität'!AG49=3,'1 | Grundeinstellungen'!$L$27,IF(AG49="","wird ausgefüllt"))))),IF(AG50="","",CONCATENATE(" ","(",AG50,")")))</f>
        <v>wird ausgefüllt</v>
      </c>
      <c r="AH48" s="148" t="str">
        <f>CONCATENATE(IF($H$48=0,"",IF(AH49=1,'1 | Grundeinstellungen'!$J$27,IF(AH49=2,'1 | Grundeinstellungen'!$K$27,IF('3a | Funktionalität'!AH49=3,'1 | Grundeinstellungen'!$L$27,IF(AH49="","wird ausgefüllt"))))),IF(AH50="","",CONCATENATE(" ","(",AH50,")")))</f>
        <v>wird ausgefüllt</v>
      </c>
      <c r="AI48" s="148" t="str">
        <f>CONCATENATE(IF($H$48=0,"",IF(AI49=1,'1 | Grundeinstellungen'!$J$27,IF(AI49=2,'1 | Grundeinstellungen'!$K$27,IF('3a | Funktionalität'!AI49=3,'1 | Grundeinstellungen'!$L$27,IF(AI49="","wird ausgefüllt"))))),IF(AI50="","",CONCATENATE(" ","(",AI50,")")))</f>
        <v>wird ausgefüllt</v>
      </c>
      <c r="AJ48" s="148" t="str">
        <f>CONCATENATE(IF($H$48=0,"",IF(AJ49=1,'1 | Grundeinstellungen'!$J$27,IF(AJ49=2,'1 | Grundeinstellungen'!$K$27,IF('3a | Funktionalität'!AJ49=3,'1 | Grundeinstellungen'!$L$27,IF(AJ49="","wird ausgefüllt"))))),IF(AJ50="","",CONCATENATE(" ","(",AJ50,")")))</f>
        <v>wird ausgefüllt</v>
      </c>
      <c r="AK48" s="148" t="str">
        <f>CONCATENATE(IF($H$48=0,"",IF(AK49=1,'1 | Grundeinstellungen'!$J$27,IF(AK49=2,'1 | Grundeinstellungen'!$K$27,IF('3a | Funktionalität'!AK49=3,'1 | Grundeinstellungen'!$L$27,IF(AK49="","wird ausgefüllt"))))),IF(AK50="","",CONCATENATE(" ","(",AK50,")")))</f>
        <v>wird ausgefüllt</v>
      </c>
      <c r="AL48" s="148" t="str">
        <f>CONCATENATE(IF($H$48=0,"",IF(AL49=1,'1 | Grundeinstellungen'!$J$27,IF(AL49=2,'1 | Grundeinstellungen'!$K$27,IF('3a | Funktionalität'!AL49=3,'1 | Grundeinstellungen'!$L$27,IF(AL49="","wird ausgefüllt"))))),IF(AL50="","",CONCATENATE(" ","(",AL50,")")))</f>
        <v>wird ausgefüllt</v>
      </c>
      <c r="AM48" s="148" t="str">
        <f>CONCATENATE(IF($H$48=0,"",IF(AM49=1,'1 | Grundeinstellungen'!$J$27,IF(AM49=2,'1 | Grundeinstellungen'!$K$27,IF('3a | Funktionalität'!AM49=3,'1 | Grundeinstellungen'!$L$27,IF(AM49="","wird ausgefüllt"))))),IF(AM50="","",CONCATENATE(" ","(",AM50,")")))</f>
        <v>wird ausgefüllt</v>
      </c>
    </row>
    <row r="49" spans="1:39" s="21" customFormat="1" ht="15" customHeight="1" outlineLevel="1" x14ac:dyDescent="0.25">
      <c r="B49" s="137"/>
      <c r="C49" s="138"/>
      <c r="D49" s="138"/>
      <c r="E49" s="156" t="s">
        <v>197</v>
      </c>
      <c r="F49" s="157"/>
      <c r="G49" s="139"/>
      <c r="H49" s="136"/>
      <c r="I49" s="60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</row>
    <row r="50" spans="1:39" s="51" customFormat="1" ht="30" customHeight="1" outlineLevel="1" x14ac:dyDescent="0.25">
      <c r="B50" s="146"/>
      <c r="C50" s="147"/>
      <c r="D50" s="169"/>
      <c r="E50" s="162" t="s">
        <v>196</v>
      </c>
      <c r="F50" s="160"/>
      <c r="G50" s="178"/>
      <c r="H50" s="179"/>
      <c r="I50" s="62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</row>
    <row r="51" spans="1:39" s="10" customFormat="1" ht="30" customHeight="1" outlineLevel="1" x14ac:dyDescent="0.25">
      <c r="B51" s="111"/>
      <c r="C51" s="131"/>
      <c r="D51" s="152" t="s">
        <v>199</v>
      </c>
      <c r="E51" s="131" t="str">
        <f>'1 | Grundeinstellungen'!E28</f>
        <v>kurze Wege</v>
      </c>
      <c r="F51" s="117"/>
      <c r="G51" s="122"/>
      <c r="H51" s="126">
        <f>'1 | Grundeinstellungen'!$H$28</f>
        <v>0.5</v>
      </c>
      <c r="I51" s="17"/>
      <c r="J51" s="148" t="str">
        <f>IF($H$51=0,"",CONCATENATE(IF(J52=1,'1 | Grundeinstellungen'!$J$28,IF(J52=2,'1 | Grundeinstellungen'!$K$28,IF('3a | Funktionalität'!J52=3,'1 | Grundeinstellungen'!$L$28,IF(J52=0,"wird ausgefüllt")))),IF('2 | Kennwerte'!I20="","",CONCATENATE(" [",'2 | Kennwerte'!I20,"m","]")),IF(J53="","",CONCATENATE(" (",J53,")"))))</f>
        <v>wird ausgefüllt</v>
      </c>
      <c r="K51" s="148" t="str">
        <f>IF($H$51=0,"",CONCATENATE(IF(K52=1,'1 | Grundeinstellungen'!$J$28,IF(K52=2,'1 | Grundeinstellungen'!$K$28,IF('3a | Funktionalität'!K52=3,'1 | Grundeinstellungen'!$L$28,IF(K52=0,"wird ausgefüllt")))),IF('2 | Kennwerte'!J20="","",CONCATENATE(" [",'2 | Kennwerte'!J20,"m","]")),IF(K53="","",CONCATENATE(" (",K53,")"))))</f>
        <v>wird ausgefüllt</v>
      </c>
      <c r="L51" s="148" t="str">
        <f>IF($H$51=0,"",CONCATENATE(IF(L52=1,'1 | Grundeinstellungen'!$J$28,IF(L52=2,'1 | Grundeinstellungen'!$K$28,IF('3a | Funktionalität'!L52=3,'1 | Grundeinstellungen'!$L$28,IF(L52=0,"wird ausgefüllt")))),IF('2 | Kennwerte'!K20="","",CONCATENATE(" [",'2 | Kennwerte'!K20,"m","]")),IF(L53="","",CONCATENATE(" (",L53,")"))))</f>
        <v>wird ausgefüllt</v>
      </c>
      <c r="M51" s="148" t="str">
        <f>IF($H$51=0,"",CONCATENATE(IF(M52=1,'1 | Grundeinstellungen'!$J$28,IF(M52=2,'1 | Grundeinstellungen'!$K$28,IF('3a | Funktionalität'!M52=3,'1 | Grundeinstellungen'!$L$28,IF(M52=0,"wird ausgefüllt")))),IF('2 | Kennwerte'!L20="","",CONCATENATE(" [",'2 | Kennwerte'!L20,"m","]")),IF(M53="","",CONCATENATE(" (",M53,")"))))</f>
        <v>wird ausgefüllt</v>
      </c>
      <c r="N51" s="148" t="str">
        <f>IF($H$51=0,"",CONCATENATE(IF(N52=1,'1 | Grundeinstellungen'!$J$28,IF(N52=2,'1 | Grundeinstellungen'!$K$28,IF('3a | Funktionalität'!N52=3,'1 | Grundeinstellungen'!$L$28,IF(N52=0,"wird ausgefüllt")))),IF('2 | Kennwerte'!M20="","",CONCATENATE(" [",'2 | Kennwerte'!M20,"m","]")),IF(N53="","",CONCATENATE(" (",N53,")"))))</f>
        <v>wird ausgefüllt</v>
      </c>
      <c r="O51" s="148" t="str">
        <f>IF($H$51=0,"",CONCATENATE(IF(O52=1,'1 | Grundeinstellungen'!$J$28,IF(O52=2,'1 | Grundeinstellungen'!$K$28,IF('3a | Funktionalität'!O52=3,'1 | Grundeinstellungen'!$L$28,IF(O52=0,"wird ausgefüllt")))),IF('2 | Kennwerte'!N20="","",CONCATENATE(" [",'2 | Kennwerte'!N20,"m","]")),IF(O53="","",CONCATENATE(" (",O53,")"))))</f>
        <v>wird ausgefüllt</v>
      </c>
      <c r="P51" s="148" t="str">
        <f>IF($H$51=0,"",CONCATENATE(IF(P52=1,'1 | Grundeinstellungen'!$J$28,IF(P52=2,'1 | Grundeinstellungen'!$K$28,IF('3a | Funktionalität'!P52=3,'1 | Grundeinstellungen'!$L$28,IF(P52=0,"wird ausgefüllt")))),IF('2 | Kennwerte'!O20="","",CONCATENATE(" [",'2 | Kennwerte'!O20,"m","]")),IF(P53="","",CONCATENATE(" (",P53,")"))))</f>
        <v>wird ausgefüllt</v>
      </c>
      <c r="Q51" s="148" t="str">
        <f>IF($H$51=0,"",CONCATENATE(IF(Q52=1,'1 | Grundeinstellungen'!$J$28,IF(Q52=2,'1 | Grundeinstellungen'!$K$28,IF('3a | Funktionalität'!Q52=3,'1 | Grundeinstellungen'!$L$28,IF(Q52=0,"wird ausgefüllt")))),IF('2 | Kennwerte'!P20="","",CONCATENATE(" [",'2 | Kennwerte'!P20,"m","]")),IF(Q53="","",CONCATENATE(" (",Q53,")"))))</f>
        <v>wird ausgefüllt</v>
      </c>
      <c r="R51" s="148" t="str">
        <f>IF($H$51=0,"",CONCATENATE(IF(R52=1,'1 | Grundeinstellungen'!$J$28,IF(R52=2,'1 | Grundeinstellungen'!$K$28,IF('3a | Funktionalität'!R52=3,'1 | Grundeinstellungen'!$L$28,IF(R52=0,"wird ausgefüllt")))),IF('2 | Kennwerte'!Q20="","",CONCATENATE(" [",'2 | Kennwerte'!Q20,"m","]")),IF(R53="","",CONCATENATE(" (",R53,")"))))</f>
        <v>wird ausgefüllt</v>
      </c>
      <c r="S51" s="148" t="str">
        <f>IF($H$51=0,"",CONCATENATE(IF(S52=1,'1 | Grundeinstellungen'!$J$28,IF(S52=2,'1 | Grundeinstellungen'!$K$28,IF('3a | Funktionalität'!S52=3,'1 | Grundeinstellungen'!$L$28,IF(S52=0,"wird ausgefüllt")))),IF('2 | Kennwerte'!R20="","",CONCATENATE(" [",'2 | Kennwerte'!R20,"m","]")),IF(S53="","",CONCATENATE(" (",S53,")"))))</f>
        <v>wird ausgefüllt</v>
      </c>
      <c r="T51" s="148" t="str">
        <f>IF($H$51=0,"",CONCATENATE(IF(T52=1,'1 | Grundeinstellungen'!$J$28,IF(T52=2,'1 | Grundeinstellungen'!$K$28,IF('3a | Funktionalität'!T52=3,'1 | Grundeinstellungen'!$L$28,IF(T52=0,"wird ausgefüllt")))),IF('2 | Kennwerte'!S20="","",CONCATENATE(" [",'2 | Kennwerte'!S20,"m","]")),IF(T53="","",CONCATENATE(" (",T53,")"))))</f>
        <v>wird ausgefüllt</v>
      </c>
      <c r="U51" s="148" t="str">
        <f>IF($H$51=0,"",CONCATENATE(IF(U52=1,'1 | Grundeinstellungen'!$J$28,IF(U52=2,'1 | Grundeinstellungen'!$K$28,IF('3a | Funktionalität'!U52=3,'1 | Grundeinstellungen'!$L$28,IF(U52=0,"wird ausgefüllt")))),IF('2 | Kennwerte'!T20="","",CONCATENATE(" [",'2 | Kennwerte'!T20,"m","]")),IF(U53="","",CONCATENATE(" (",U53,")"))))</f>
        <v>wird ausgefüllt</v>
      </c>
      <c r="V51" s="148" t="str">
        <f>IF($H$51=0,"",CONCATENATE(IF(V52=1,'1 | Grundeinstellungen'!$J$28,IF(V52=2,'1 | Grundeinstellungen'!$K$28,IF('3a | Funktionalität'!V52=3,'1 | Grundeinstellungen'!$L$28,IF(V52=0,"wird ausgefüllt")))),IF('2 | Kennwerte'!U20="","",CONCATENATE(" [",'2 | Kennwerte'!U20,"m","]")),IF(V53="","",CONCATENATE(" (",V53,")"))))</f>
        <v>wird ausgefüllt</v>
      </c>
      <c r="W51" s="148" t="str">
        <f>IF($H$51=0,"",CONCATENATE(IF(W52=1,'1 | Grundeinstellungen'!$J$28,IF(W52=2,'1 | Grundeinstellungen'!$K$28,IF('3a | Funktionalität'!W52=3,'1 | Grundeinstellungen'!$L$28,IF(W52=0,"wird ausgefüllt")))),IF('2 | Kennwerte'!V20="","",CONCATENATE(" [",'2 | Kennwerte'!V20,"m","]")),IF(W53="","",CONCATENATE(" (",W53,")"))))</f>
        <v>wird ausgefüllt</v>
      </c>
      <c r="X51" s="148" t="str">
        <f>IF($H$51=0,"",CONCATENATE(IF(X52=1,'1 | Grundeinstellungen'!$J$28,IF(X52=2,'1 | Grundeinstellungen'!$K$28,IF('3a | Funktionalität'!X52=3,'1 | Grundeinstellungen'!$L$28,IF(X52=0,"wird ausgefüllt")))),IF('2 | Kennwerte'!W20="","",CONCATENATE(" [",'2 | Kennwerte'!W20,"m","]")),IF(X53="","",CONCATENATE(" (",X53,")"))))</f>
        <v>wird ausgefüllt</v>
      </c>
      <c r="Y51" s="148" t="str">
        <f>IF($H$51=0,"",CONCATENATE(IF(Y52=1,'1 | Grundeinstellungen'!$J$28,IF(Y52=2,'1 | Grundeinstellungen'!$K$28,IF('3a | Funktionalität'!Y52=3,'1 | Grundeinstellungen'!$L$28,IF(Y52=0,"wird ausgefüllt")))),IF('2 | Kennwerte'!X20="","",CONCATENATE(" [",'2 | Kennwerte'!X20,"m","]")),IF(Y53="","",CONCATENATE(" (",Y53,")"))))</f>
        <v>wird ausgefüllt</v>
      </c>
      <c r="Z51" s="148" t="str">
        <f>IF($H$51=0,"",CONCATENATE(IF(Z52=1,'1 | Grundeinstellungen'!$J$28,IF(Z52=2,'1 | Grundeinstellungen'!$K$28,IF('3a | Funktionalität'!Z52=3,'1 | Grundeinstellungen'!$L$28,IF(Z52=0,"wird ausgefüllt")))),IF('2 | Kennwerte'!Y20="","",CONCATENATE(" [",'2 | Kennwerte'!Y20,"m","]")),IF(Z53="","",CONCATENATE(" (",Z53,")"))))</f>
        <v>wird ausgefüllt</v>
      </c>
      <c r="AA51" s="148" t="str">
        <f>IF($H$51=0,"",CONCATENATE(IF(AA52=1,'1 | Grundeinstellungen'!$J$28,IF(AA52=2,'1 | Grundeinstellungen'!$K$28,IF('3a | Funktionalität'!AA52=3,'1 | Grundeinstellungen'!$L$28,IF(AA52=0,"wird ausgefüllt")))),IF('2 | Kennwerte'!Z20="","",CONCATENATE(" [",'2 | Kennwerte'!Z20,"m","]")),IF(AA53="","",CONCATENATE(" (",AA53,")"))))</f>
        <v>wird ausgefüllt</v>
      </c>
      <c r="AB51" s="148" t="str">
        <f>IF($H$51=0,"",CONCATENATE(IF(AB52=1,'1 | Grundeinstellungen'!$J$28,IF(AB52=2,'1 | Grundeinstellungen'!$K$28,IF('3a | Funktionalität'!AB52=3,'1 | Grundeinstellungen'!$L$28,IF(AB52=0,"wird ausgefüllt")))),IF('2 | Kennwerte'!AA20="","",CONCATENATE(" [",'2 | Kennwerte'!AA20,"m","]")),IF(AB53="","",CONCATENATE(" (",AB53,")"))))</f>
        <v>wird ausgefüllt</v>
      </c>
      <c r="AC51" s="148" t="str">
        <f>IF($H$51=0,"",CONCATENATE(IF(AC52=1,'1 | Grundeinstellungen'!$J$28,IF(AC52=2,'1 | Grundeinstellungen'!$K$28,IF('3a | Funktionalität'!AC52=3,'1 | Grundeinstellungen'!$L$28,IF(AC52=0,"wird ausgefüllt")))),IF('2 | Kennwerte'!AB20="","",CONCATENATE(" [",'2 | Kennwerte'!AB20,"m","]")),IF(AC53="","",CONCATENATE(" (",AC53,")"))))</f>
        <v>wird ausgefüllt</v>
      </c>
      <c r="AD51" s="148" t="str">
        <f>IF($H$51=0,"",CONCATENATE(IF(AD52=1,'1 | Grundeinstellungen'!$J$28,IF(AD52=2,'1 | Grundeinstellungen'!$K$28,IF('3a | Funktionalität'!AD52=3,'1 | Grundeinstellungen'!$L$28,IF(AD52=0,"wird ausgefüllt")))),IF('2 | Kennwerte'!AC20="","",CONCATENATE(" [",'2 | Kennwerte'!AC20,"m","]")),IF(AD53="","",CONCATENATE(" (",AD53,")"))))</f>
        <v>wird ausgefüllt</v>
      </c>
      <c r="AE51" s="148" t="str">
        <f>IF($H$51=0,"",CONCATENATE(IF(AE52=1,'1 | Grundeinstellungen'!$J$28,IF(AE52=2,'1 | Grundeinstellungen'!$K$28,IF('3a | Funktionalität'!AE52=3,'1 | Grundeinstellungen'!$L$28,IF(AE52=0,"wird ausgefüllt")))),IF('2 | Kennwerte'!AD20="","",CONCATENATE(" [",'2 | Kennwerte'!AD20,"m","]")),IF(AE53="","",CONCATENATE(" (",AE53,")"))))</f>
        <v>wird ausgefüllt</v>
      </c>
      <c r="AF51" s="148" t="str">
        <f>IF($H$51=0,"",CONCATENATE(IF(AF52=1,'1 | Grundeinstellungen'!$J$28,IF(AF52=2,'1 | Grundeinstellungen'!$K$28,IF('3a | Funktionalität'!AF52=3,'1 | Grundeinstellungen'!$L$28,IF(AF52=0,"wird ausgefüllt")))),IF('2 | Kennwerte'!AE20="","",CONCATENATE(" [",'2 | Kennwerte'!AE20,"m","]")),IF(AF53="","",CONCATENATE(" (",AF53,")"))))</f>
        <v>wird ausgefüllt</v>
      </c>
      <c r="AG51" s="148" t="str">
        <f>IF($H$51=0,"",CONCATENATE(IF(AG52=1,'1 | Grundeinstellungen'!$J$28,IF(AG52=2,'1 | Grundeinstellungen'!$K$28,IF('3a | Funktionalität'!AG52=3,'1 | Grundeinstellungen'!$L$28,IF(AG52=0,"wird ausgefüllt")))),IF('2 | Kennwerte'!AF20="","",CONCATENATE(" [",'2 | Kennwerte'!AF20,"m","]")),IF(AG53="","",CONCATENATE(" (",AG53,")"))))</f>
        <v>wird ausgefüllt</v>
      </c>
      <c r="AH51" s="148" t="str">
        <f>IF($H$51=0,"",CONCATENATE(IF(AH52=1,'1 | Grundeinstellungen'!$J$28,IF(AH52=2,'1 | Grundeinstellungen'!$K$28,IF('3a | Funktionalität'!AH52=3,'1 | Grundeinstellungen'!$L$28,IF(AH52=0,"wird ausgefüllt")))),IF('2 | Kennwerte'!AG20="","",CONCATENATE(" [",'2 | Kennwerte'!AG20,"m","]")),IF(AH53="","",CONCATENATE(" (",AH53,")"))))</f>
        <v>wird ausgefüllt</v>
      </c>
      <c r="AI51" s="148" t="str">
        <f>IF($H$51=0,"",CONCATENATE(IF(AI52=1,'1 | Grundeinstellungen'!$J$28,IF(AI52=2,'1 | Grundeinstellungen'!$K$28,IF('3a | Funktionalität'!AI52=3,'1 | Grundeinstellungen'!$L$28,IF(AI52=0,"wird ausgefüllt")))),IF('2 | Kennwerte'!AH20="","",CONCATENATE(" [",'2 | Kennwerte'!AH20,"m","]")),IF(AI53="","",CONCATENATE(" (",AI53,")"))))</f>
        <v>wird ausgefüllt</v>
      </c>
      <c r="AJ51" s="148" t="str">
        <f>IF($H$51=0,"",CONCATENATE(IF(AJ52=1,'1 | Grundeinstellungen'!$J$28,IF(AJ52=2,'1 | Grundeinstellungen'!$K$28,IF('3a | Funktionalität'!AJ52=3,'1 | Grundeinstellungen'!$L$28,IF(AJ52=0,"wird ausgefüllt")))),IF('2 | Kennwerte'!AI20="","",CONCATENATE(" [",'2 | Kennwerte'!AI20,"m","]")),IF(AJ53="","",CONCATENATE(" (",AJ53,")"))))</f>
        <v>wird ausgefüllt</v>
      </c>
      <c r="AK51" s="148" t="str">
        <f>IF($H$51=0,"",CONCATENATE(IF(AK52=1,'1 | Grundeinstellungen'!$J$28,IF(AK52=2,'1 | Grundeinstellungen'!$K$28,IF('3a | Funktionalität'!AK52=3,'1 | Grundeinstellungen'!$L$28,IF(AK52=0,"wird ausgefüllt")))),IF('2 | Kennwerte'!AJ20="","",CONCATENATE(" [",'2 | Kennwerte'!AJ20,"m","]")),IF(AK53="","",CONCATENATE(" (",AK53,")"))))</f>
        <v>wird ausgefüllt</v>
      </c>
      <c r="AL51" s="148" t="str">
        <f>IF($H$51=0,"",CONCATENATE(IF(AL52=1,'1 | Grundeinstellungen'!$J$28,IF(AL52=2,'1 | Grundeinstellungen'!$K$28,IF('3a | Funktionalität'!AL52=3,'1 | Grundeinstellungen'!$L$28,IF(AL52=0,"wird ausgefüllt")))),IF('2 | Kennwerte'!AK20="","",CONCATENATE(" [",'2 | Kennwerte'!AK20,"m","]")),IF(AL53="","",CONCATENATE(" (",AL53,")"))))</f>
        <v>wird ausgefüllt</v>
      </c>
      <c r="AM51" s="148" t="str">
        <f>IF($H$51=0,"",CONCATENATE(IF(AM52=1,'1 | Grundeinstellungen'!$J$28,IF(AM52=2,'1 | Grundeinstellungen'!$K$28,IF('3a | Funktionalität'!AM52=3,'1 | Grundeinstellungen'!$L$28,IF(AM52=0,"wird ausgefüllt")))),IF('2 | Kennwerte'!AL20="","",CONCATENATE(" [",'2 | Kennwerte'!AL20,"m","]")),IF(AM53="","",CONCATENATE(" (",AM53,")"))))</f>
        <v>wird ausgefüllt</v>
      </c>
    </row>
    <row r="52" spans="1:39" s="21" customFormat="1" ht="15" customHeight="1" outlineLevel="1" x14ac:dyDescent="0.25">
      <c r="B52" s="137"/>
      <c r="C52" s="138"/>
      <c r="D52" s="138"/>
      <c r="E52" s="156" t="s">
        <v>197</v>
      </c>
      <c r="F52" s="157"/>
      <c r="G52" s="139"/>
      <c r="H52" s="136"/>
      <c r="I52" s="60"/>
      <c r="J52" s="148">
        <f>'2 | Kennwerte'!I22</f>
        <v>0</v>
      </c>
      <c r="K52" s="148">
        <f>'2 | Kennwerte'!J22</f>
        <v>0</v>
      </c>
      <c r="L52" s="148">
        <f>'2 | Kennwerte'!K22</f>
        <v>0</v>
      </c>
      <c r="M52" s="148">
        <f>'2 | Kennwerte'!L22</f>
        <v>0</v>
      </c>
      <c r="N52" s="148">
        <f>'2 | Kennwerte'!M22</f>
        <v>0</v>
      </c>
      <c r="O52" s="148">
        <f>'2 | Kennwerte'!N22</f>
        <v>0</v>
      </c>
      <c r="P52" s="148">
        <f>'2 | Kennwerte'!O22</f>
        <v>0</v>
      </c>
      <c r="Q52" s="148">
        <f>'2 | Kennwerte'!P22</f>
        <v>0</v>
      </c>
      <c r="R52" s="148">
        <f>'2 | Kennwerte'!Q22</f>
        <v>0</v>
      </c>
      <c r="S52" s="148">
        <f>'2 | Kennwerte'!R22</f>
        <v>0</v>
      </c>
      <c r="T52" s="148">
        <f>'2 | Kennwerte'!S22</f>
        <v>0</v>
      </c>
      <c r="U52" s="148">
        <f>'2 | Kennwerte'!T22</f>
        <v>0</v>
      </c>
      <c r="V52" s="148">
        <f>'2 | Kennwerte'!U22</f>
        <v>0</v>
      </c>
      <c r="W52" s="148">
        <f>'2 | Kennwerte'!V22</f>
        <v>0</v>
      </c>
      <c r="X52" s="148">
        <f>'2 | Kennwerte'!W22</f>
        <v>0</v>
      </c>
      <c r="Y52" s="148">
        <f>'2 | Kennwerte'!X22</f>
        <v>0</v>
      </c>
      <c r="Z52" s="148">
        <f>'2 | Kennwerte'!Y22</f>
        <v>0</v>
      </c>
      <c r="AA52" s="148">
        <f>'2 | Kennwerte'!Z22</f>
        <v>0</v>
      </c>
      <c r="AB52" s="148">
        <f>'2 | Kennwerte'!AA22</f>
        <v>0</v>
      </c>
      <c r="AC52" s="148">
        <f>'2 | Kennwerte'!AB22</f>
        <v>0</v>
      </c>
      <c r="AD52" s="148">
        <f>'2 | Kennwerte'!AC22</f>
        <v>0</v>
      </c>
      <c r="AE52" s="148">
        <f>'2 | Kennwerte'!AD22</f>
        <v>0</v>
      </c>
      <c r="AF52" s="148">
        <f>'2 | Kennwerte'!AE22</f>
        <v>0</v>
      </c>
      <c r="AG52" s="148">
        <f>'2 | Kennwerte'!AF22</f>
        <v>0</v>
      </c>
      <c r="AH52" s="148">
        <f>'2 | Kennwerte'!AG22</f>
        <v>0</v>
      </c>
      <c r="AI52" s="148">
        <f>'2 | Kennwerte'!AH22</f>
        <v>0</v>
      </c>
      <c r="AJ52" s="148">
        <f>'2 | Kennwerte'!AI22</f>
        <v>0</v>
      </c>
      <c r="AK52" s="148">
        <f>'2 | Kennwerte'!AJ22</f>
        <v>0</v>
      </c>
      <c r="AL52" s="148">
        <f>'2 | Kennwerte'!AK22</f>
        <v>0</v>
      </c>
      <c r="AM52" s="148">
        <f>'2 | Kennwerte'!AL22</f>
        <v>0</v>
      </c>
    </row>
    <row r="53" spans="1:39" s="51" customFormat="1" ht="30" customHeight="1" outlineLevel="1" x14ac:dyDescent="0.25">
      <c r="B53" s="146"/>
      <c r="C53" s="147"/>
      <c r="D53" s="169"/>
      <c r="E53" s="162" t="s">
        <v>196</v>
      </c>
      <c r="F53" s="160"/>
      <c r="G53" s="178"/>
      <c r="H53" s="179"/>
      <c r="I53" s="62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</row>
    <row r="54" spans="1:39" s="10" customFormat="1" ht="15.75" thickBot="1" x14ac:dyDescent="0.3">
      <c r="B54" s="111"/>
      <c r="C54" s="131"/>
      <c r="D54" s="131"/>
      <c r="E54" s="131"/>
      <c r="F54" s="112"/>
      <c r="G54" s="122"/>
      <c r="H54" s="122"/>
      <c r="I54" s="12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</row>
    <row r="55" spans="1:39" s="10" customFormat="1" ht="30" customHeight="1" thickBot="1" x14ac:dyDescent="0.3">
      <c r="A55" s="18"/>
      <c r="B55" s="347">
        <v>2</v>
      </c>
      <c r="C55" s="250" t="str">
        <f>'1 | Grundeinstellungen'!C30</f>
        <v>Öffentliche Zugänglichkeit</v>
      </c>
      <c r="D55" s="251"/>
      <c r="E55" s="134"/>
      <c r="F55" s="93"/>
      <c r="G55" s="94">
        <f>'1 | Grundeinstellungen'!G30</f>
        <v>1</v>
      </c>
      <c r="H55" s="95"/>
      <c r="I55" s="96"/>
      <c r="J55" s="300">
        <f>IF($G$55=0,"",IFERROR(J59*$G$58,0))</f>
        <v>0</v>
      </c>
      <c r="K55" s="300">
        <f t="shared" ref="K55:AM55" si="7">IF($G$55=0,"",IFERROR(K59*$G$58,0))</f>
        <v>0</v>
      </c>
      <c r="L55" s="300">
        <f t="shared" si="7"/>
        <v>0</v>
      </c>
      <c r="M55" s="300">
        <f t="shared" si="7"/>
        <v>0</v>
      </c>
      <c r="N55" s="300">
        <f t="shared" si="7"/>
        <v>0</v>
      </c>
      <c r="O55" s="300">
        <f t="shared" si="7"/>
        <v>0</v>
      </c>
      <c r="P55" s="300">
        <f t="shared" si="7"/>
        <v>0</v>
      </c>
      <c r="Q55" s="300">
        <f t="shared" si="7"/>
        <v>0</v>
      </c>
      <c r="R55" s="300">
        <f t="shared" si="7"/>
        <v>0</v>
      </c>
      <c r="S55" s="300">
        <f t="shared" si="7"/>
        <v>0</v>
      </c>
      <c r="T55" s="300">
        <f t="shared" si="7"/>
        <v>0</v>
      </c>
      <c r="U55" s="300">
        <f t="shared" si="7"/>
        <v>0</v>
      </c>
      <c r="V55" s="300">
        <f t="shared" si="7"/>
        <v>0</v>
      </c>
      <c r="W55" s="300">
        <f t="shared" si="7"/>
        <v>0</v>
      </c>
      <c r="X55" s="300">
        <f t="shared" si="7"/>
        <v>0</v>
      </c>
      <c r="Y55" s="300">
        <f t="shared" si="7"/>
        <v>0</v>
      </c>
      <c r="Z55" s="300">
        <f t="shared" si="7"/>
        <v>0</v>
      </c>
      <c r="AA55" s="300">
        <f t="shared" si="7"/>
        <v>0</v>
      </c>
      <c r="AB55" s="300">
        <f t="shared" si="7"/>
        <v>0</v>
      </c>
      <c r="AC55" s="300">
        <f t="shared" si="7"/>
        <v>0</v>
      </c>
      <c r="AD55" s="300">
        <f t="shared" si="7"/>
        <v>0</v>
      </c>
      <c r="AE55" s="300">
        <f t="shared" si="7"/>
        <v>0</v>
      </c>
      <c r="AF55" s="300">
        <f t="shared" si="7"/>
        <v>0</v>
      </c>
      <c r="AG55" s="300">
        <f t="shared" si="7"/>
        <v>0</v>
      </c>
      <c r="AH55" s="300">
        <f t="shared" si="7"/>
        <v>0</v>
      </c>
      <c r="AI55" s="300">
        <f t="shared" si="7"/>
        <v>0</v>
      </c>
      <c r="AJ55" s="300">
        <f t="shared" si="7"/>
        <v>0</v>
      </c>
      <c r="AK55" s="300">
        <f t="shared" si="7"/>
        <v>0</v>
      </c>
      <c r="AL55" s="300">
        <f t="shared" si="7"/>
        <v>0</v>
      </c>
      <c r="AM55" s="300">
        <f t="shared" si="7"/>
        <v>0</v>
      </c>
    </row>
    <row r="56" spans="1:39" s="10" customFormat="1" ht="76.5" hidden="1" customHeight="1" thickBot="1" x14ac:dyDescent="0.3">
      <c r="B56" s="111"/>
      <c r="C56" s="181"/>
      <c r="D56" s="138"/>
      <c r="E56" s="92" t="s">
        <v>201</v>
      </c>
      <c r="F56" s="158"/>
      <c r="G56" s="90"/>
      <c r="H56" s="159"/>
      <c r="I56" s="91"/>
      <c r="J56" s="185" t="str">
        <f>IF($G$55=0,"",J58)</f>
        <v>wird ausgefüllt (wird ausgefüllt; wird ausgefüllt)</v>
      </c>
      <c r="K56" s="185" t="str">
        <f t="shared" ref="K56:AM56" si="8">IF($G$55=0,"",K58)</f>
        <v>wird ausgefüllt (wird ausgefüllt; wird ausgefüllt)</v>
      </c>
      <c r="L56" s="185" t="str">
        <f t="shared" si="8"/>
        <v>wird ausgefüllt (wird ausgefüllt; wird ausgefüllt)</v>
      </c>
      <c r="M56" s="185" t="str">
        <f t="shared" si="8"/>
        <v>wird ausgefüllt (wird ausgefüllt; wird ausgefüllt)</v>
      </c>
      <c r="N56" s="185" t="str">
        <f t="shared" si="8"/>
        <v>wird ausgefüllt (wird ausgefüllt; wird ausgefüllt)</v>
      </c>
      <c r="O56" s="185" t="str">
        <f t="shared" si="8"/>
        <v>wird ausgefüllt (wird ausgefüllt; wird ausgefüllt)</v>
      </c>
      <c r="P56" s="185" t="str">
        <f t="shared" si="8"/>
        <v>wird ausgefüllt (wird ausgefüllt; wird ausgefüllt)</v>
      </c>
      <c r="Q56" s="185" t="str">
        <f t="shared" si="8"/>
        <v>wird ausgefüllt (wird ausgefüllt; wird ausgefüllt)</v>
      </c>
      <c r="R56" s="185" t="str">
        <f t="shared" si="8"/>
        <v>wird ausgefüllt (wird ausgefüllt; wird ausgefüllt)</v>
      </c>
      <c r="S56" s="185" t="str">
        <f t="shared" si="8"/>
        <v>wird ausgefüllt (wird ausgefüllt; wird ausgefüllt)</v>
      </c>
      <c r="T56" s="185" t="str">
        <f t="shared" si="8"/>
        <v>wird ausgefüllt (wird ausgefüllt; wird ausgefüllt)</v>
      </c>
      <c r="U56" s="185" t="str">
        <f t="shared" si="8"/>
        <v>wird ausgefüllt (wird ausgefüllt; wird ausgefüllt)</v>
      </c>
      <c r="V56" s="185" t="str">
        <f t="shared" si="8"/>
        <v>wird ausgefüllt (wird ausgefüllt; wird ausgefüllt)</v>
      </c>
      <c r="W56" s="185" t="str">
        <f t="shared" si="8"/>
        <v>wird ausgefüllt (wird ausgefüllt; wird ausgefüllt)</v>
      </c>
      <c r="X56" s="185" t="str">
        <f t="shared" si="8"/>
        <v>wird ausgefüllt (wird ausgefüllt; wird ausgefüllt)</v>
      </c>
      <c r="Y56" s="185" t="str">
        <f t="shared" si="8"/>
        <v>wird ausgefüllt (wird ausgefüllt; wird ausgefüllt)</v>
      </c>
      <c r="Z56" s="185" t="str">
        <f t="shared" si="8"/>
        <v>wird ausgefüllt (wird ausgefüllt; wird ausgefüllt)</v>
      </c>
      <c r="AA56" s="185" t="str">
        <f t="shared" si="8"/>
        <v>wird ausgefüllt (wird ausgefüllt; wird ausgefüllt)</v>
      </c>
      <c r="AB56" s="185" t="str">
        <f t="shared" si="8"/>
        <v>wird ausgefüllt (wird ausgefüllt; wird ausgefüllt)</v>
      </c>
      <c r="AC56" s="185" t="str">
        <f t="shared" si="8"/>
        <v>wird ausgefüllt (wird ausgefüllt; wird ausgefüllt)</v>
      </c>
      <c r="AD56" s="185" t="str">
        <f t="shared" si="8"/>
        <v>wird ausgefüllt (wird ausgefüllt; wird ausgefüllt)</v>
      </c>
      <c r="AE56" s="185" t="str">
        <f t="shared" si="8"/>
        <v>wird ausgefüllt (wird ausgefüllt; wird ausgefüllt)</v>
      </c>
      <c r="AF56" s="185" t="str">
        <f t="shared" si="8"/>
        <v>wird ausgefüllt (wird ausgefüllt; wird ausgefüllt)</v>
      </c>
      <c r="AG56" s="185" t="str">
        <f t="shared" si="8"/>
        <v>wird ausgefüllt (wird ausgefüllt; wird ausgefüllt)</v>
      </c>
      <c r="AH56" s="185" t="str">
        <f t="shared" si="8"/>
        <v>wird ausgefüllt (wird ausgefüllt; wird ausgefüllt)</v>
      </c>
      <c r="AI56" s="185" t="str">
        <f t="shared" si="8"/>
        <v>wird ausgefüllt (wird ausgefüllt; wird ausgefüllt)</v>
      </c>
      <c r="AJ56" s="185" t="str">
        <f t="shared" si="8"/>
        <v>wird ausgefüllt (wird ausgefüllt; wird ausgefüllt)</v>
      </c>
      <c r="AK56" s="185" t="str">
        <f t="shared" si="8"/>
        <v>wird ausgefüllt (wird ausgefüllt; wird ausgefüllt)</v>
      </c>
      <c r="AL56" s="185" t="str">
        <f t="shared" si="8"/>
        <v>wird ausgefüllt (wird ausgefüllt; wird ausgefüllt)</v>
      </c>
      <c r="AM56" s="185" t="str">
        <f t="shared" si="8"/>
        <v>wird ausgefüllt (wird ausgefüllt; wird ausgefüllt)</v>
      </c>
    </row>
    <row r="57" spans="1:39" s="21" customFormat="1" ht="7.5" customHeight="1" x14ac:dyDescent="0.25">
      <c r="B57" s="137"/>
      <c r="C57" s="138"/>
      <c r="D57" s="138"/>
      <c r="E57" s="138"/>
      <c r="F57" s="117"/>
      <c r="G57" s="139"/>
      <c r="H57" s="136"/>
      <c r="I57" s="17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</row>
    <row r="58" spans="1:39" s="10" customFormat="1" ht="45" customHeight="1" outlineLevel="1" x14ac:dyDescent="0.25">
      <c r="B58" s="111"/>
      <c r="C58" s="183">
        <v>1</v>
      </c>
      <c r="D58" s="183" t="str">
        <f>'1 | Grundeinstellungen'!D31</f>
        <v>Öffnung des Gebäudes</v>
      </c>
      <c r="E58" s="183"/>
      <c r="F58" s="170"/>
      <c r="G58" s="126">
        <f>'1 | Grundeinstellungen'!$G$31</f>
        <v>1</v>
      </c>
      <c r="H58" s="98">
        <f>'1 | Grundeinstellungen'!H31</f>
        <v>1</v>
      </c>
      <c r="I58" s="59"/>
      <c r="J58" s="129" t="str">
        <f>IF($G$58=0,"",CONCATENATE(IF(AND(J59&lt;1.5,J59&gt;0),'1 | Grundeinstellungen'!$J$31,IF(AND(J59&gt;=1.5,J59&lt;2.5),'1 | Grundeinstellungen'!$K$31,IF(J59&gt;=2.5,'1 | Grundeinstellungen'!$L$31,IF(J59=0,"wird ausgefüllt")))),IF(OR(J61&lt;&gt;"",J64&lt;&gt;"")," ("),IF(J61="","",J61),IF(AND(J61&lt;&gt;"",J64&lt;&gt;""),"; ",""),IF(J64="","",J64),IF(OR(J61&lt;&gt;"",J64&lt;&gt;""),")")))</f>
        <v>wird ausgefüllt (wird ausgefüllt; wird ausgefüllt)</v>
      </c>
      <c r="K58" s="129" t="str">
        <f>IF($G$58=0,"",CONCATENATE(IF(AND(K59&lt;1.5,K59&gt;0),'1 | Grundeinstellungen'!$J$31,IF(AND(K59&gt;=1.5,K59&lt;2.5),'1 | Grundeinstellungen'!$K$31,IF(K59&gt;=2.5,'1 | Grundeinstellungen'!$L$31,IF(K59=0,"wird ausgefüllt")))),IF(OR(K61&lt;&gt;"",K64&lt;&gt;"")," ("),IF(K61="","",K61),IF(AND(K61&lt;&gt;"",K64&lt;&gt;""),"; ",""),IF(K64="","",K64),IF(OR(K61&lt;&gt;"",K64&lt;&gt;""),")")))</f>
        <v>wird ausgefüllt (wird ausgefüllt; wird ausgefüllt)</v>
      </c>
      <c r="L58" s="129" t="str">
        <f>IF($G$58=0,"",CONCATENATE(IF(AND(L59&lt;1.5,L59&gt;0),'1 | Grundeinstellungen'!$J$31,IF(AND(L59&gt;=1.5,L59&lt;2.5),'1 | Grundeinstellungen'!$K$31,IF(L59&gt;=2.5,'1 | Grundeinstellungen'!$L$31,IF(L59=0,"wird ausgefüllt")))),IF(OR(L61&lt;&gt;"",L64&lt;&gt;"")," ("),IF(L61="","",L61),IF(AND(L61&lt;&gt;"",L64&lt;&gt;""),"; ",""),IF(L64="","",L64),IF(OR(L61&lt;&gt;"",L64&lt;&gt;""),")")))</f>
        <v>wird ausgefüllt (wird ausgefüllt; wird ausgefüllt)</v>
      </c>
      <c r="M58" s="129" t="str">
        <f>IF($G$58=0,"",CONCATENATE(IF(AND(M59&lt;1.5,M59&gt;0),'1 | Grundeinstellungen'!$J$31,IF(AND(M59&gt;=1.5,M59&lt;2.5),'1 | Grundeinstellungen'!$K$31,IF(M59&gt;=2.5,'1 | Grundeinstellungen'!$L$31,IF(M59=0,"wird ausgefüllt")))),IF(OR(M61&lt;&gt;"",M64&lt;&gt;"")," ("),IF(M61="","",M61),IF(AND(M61&lt;&gt;"",M64&lt;&gt;""),"; ",""),IF(M64="","",M64),IF(OR(M61&lt;&gt;"",M64&lt;&gt;""),")")))</f>
        <v>wird ausgefüllt (wird ausgefüllt; wird ausgefüllt)</v>
      </c>
      <c r="N58" s="129" t="str">
        <f>IF($G$58=0,"",CONCATENATE(IF(AND(N59&lt;1.5,N59&gt;0),'1 | Grundeinstellungen'!$J$31,IF(AND(N59&gt;=1.5,N59&lt;2.5),'1 | Grundeinstellungen'!$K$31,IF(N59&gt;=2.5,'1 | Grundeinstellungen'!$L$31,IF(N59=0,"wird ausgefüllt")))),IF(OR(N61&lt;&gt;"",N64&lt;&gt;"")," ("),IF(N61="","",N61),IF(AND(N61&lt;&gt;"",N64&lt;&gt;""),"; ",""),IF(N64="","",N64),IF(OR(N61&lt;&gt;"",N64&lt;&gt;""),")")))</f>
        <v>wird ausgefüllt (wird ausgefüllt; wird ausgefüllt)</v>
      </c>
      <c r="O58" s="129" t="str">
        <f>IF($G$58=0,"",CONCATENATE(IF(AND(O59&lt;1.5,O59&gt;0),'1 | Grundeinstellungen'!$J$31,IF(AND(O59&gt;=1.5,O59&lt;2.5),'1 | Grundeinstellungen'!$K$31,IF(O59&gt;=2.5,'1 | Grundeinstellungen'!$L$31,IF(O59=0,"wird ausgefüllt")))),IF(OR(O61&lt;&gt;"",O64&lt;&gt;"")," ("),IF(O61="","",O61),IF(AND(O61&lt;&gt;"",O64&lt;&gt;""),"; ",""),IF(O64="","",O64),IF(OR(O61&lt;&gt;"",O64&lt;&gt;""),")")))</f>
        <v>wird ausgefüllt (wird ausgefüllt; wird ausgefüllt)</v>
      </c>
      <c r="P58" s="129" t="str">
        <f>IF($G$58=0,"",CONCATENATE(IF(AND(P59&lt;1.5,P59&gt;0),'1 | Grundeinstellungen'!$J$31,IF(AND(P59&gt;=1.5,P59&lt;2.5),'1 | Grundeinstellungen'!$K$31,IF(P59&gt;=2.5,'1 | Grundeinstellungen'!$L$31,IF(P59=0,"wird ausgefüllt")))),IF(OR(P61&lt;&gt;"",P64&lt;&gt;"")," ("),IF(P61="","",P61),IF(AND(P61&lt;&gt;"",P64&lt;&gt;""),"; ",""),IF(P64="","",P64),IF(OR(P61&lt;&gt;"",P64&lt;&gt;""),")")))</f>
        <v>wird ausgefüllt (wird ausgefüllt; wird ausgefüllt)</v>
      </c>
      <c r="Q58" s="129" t="str">
        <f>IF($G$58=0,"",CONCATENATE(IF(AND(Q59&lt;1.5,Q59&gt;0),'1 | Grundeinstellungen'!$J$31,IF(AND(Q59&gt;=1.5,Q59&lt;2.5),'1 | Grundeinstellungen'!$K$31,IF(Q59&gt;=2.5,'1 | Grundeinstellungen'!$L$31,IF(Q59=0,"wird ausgefüllt")))),IF(OR(Q61&lt;&gt;"",Q64&lt;&gt;"")," ("),IF(Q61="","",Q61),IF(AND(Q61&lt;&gt;"",Q64&lt;&gt;""),"; ",""),IF(Q64="","",Q64),IF(OR(Q61&lt;&gt;"",Q64&lt;&gt;""),")")))</f>
        <v>wird ausgefüllt (wird ausgefüllt; wird ausgefüllt)</v>
      </c>
      <c r="R58" s="129" t="str">
        <f>IF($G$58=0,"",CONCATENATE(IF(AND(R59&lt;1.5,R59&gt;0),'1 | Grundeinstellungen'!$J$31,IF(AND(R59&gt;=1.5,R59&lt;2.5),'1 | Grundeinstellungen'!$K$31,IF(R59&gt;=2.5,'1 | Grundeinstellungen'!$L$31,IF(R59=0,"wird ausgefüllt")))),IF(OR(R61&lt;&gt;"",R64&lt;&gt;"")," ("),IF(R61="","",R61),IF(AND(R61&lt;&gt;"",R64&lt;&gt;""),"; ",""),IF(R64="","",R64),IF(OR(R61&lt;&gt;"",R64&lt;&gt;""),")")))</f>
        <v>wird ausgefüllt (wird ausgefüllt; wird ausgefüllt)</v>
      </c>
      <c r="S58" s="129" t="str">
        <f>IF($G$58=0,"",CONCATENATE(IF(AND(S59&lt;1.5,S59&gt;0),'1 | Grundeinstellungen'!$J$31,IF(AND(S59&gt;=1.5,S59&lt;2.5),'1 | Grundeinstellungen'!$K$31,IF(S59&gt;=2.5,'1 | Grundeinstellungen'!$L$31,IF(S59=0,"wird ausgefüllt")))),IF(OR(S61&lt;&gt;"",S64&lt;&gt;"")," ("),IF(S61="","",S61),IF(AND(S61&lt;&gt;"",S64&lt;&gt;""),"; ",""),IF(S64="","",S64),IF(OR(S61&lt;&gt;"",S64&lt;&gt;""),")")))</f>
        <v>wird ausgefüllt (wird ausgefüllt; wird ausgefüllt)</v>
      </c>
      <c r="T58" s="129" t="str">
        <f>IF($G$58=0,"",CONCATENATE(IF(AND(T59&lt;1.5,T59&gt;0),'1 | Grundeinstellungen'!$J$31,IF(AND(T59&gt;=1.5,T59&lt;2.5),'1 | Grundeinstellungen'!$K$31,IF(T59&gt;=2.5,'1 | Grundeinstellungen'!$L$31,IF(T59=0,"wird ausgefüllt")))),IF(OR(T61&lt;&gt;"",T64&lt;&gt;"")," ("),IF(T61="","",T61),IF(AND(T61&lt;&gt;"",T64&lt;&gt;""),"; ",""),IF(T64="","",T64),IF(OR(T61&lt;&gt;"",T64&lt;&gt;""),")")))</f>
        <v>wird ausgefüllt (wird ausgefüllt; wird ausgefüllt)</v>
      </c>
      <c r="U58" s="129" t="str">
        <f>IF($G$58=0,"",CONCATENATE(IF(AND(U59&lt;1.5,U59&gt;0),'1 | Grundeinstellungen'!$J$31,IF(AND(U59&gt;=1.5,U59&lt;2.5),'1 | Grundeinstellungen'!$K$31,IF(U59&gt;=2.5,'1 | Grundeinstellungen'!$L$31,IF(U59=0,"wird ausgefüllt")))),IF(OR(U61&lt;&gt;"",U64&lt;&gt;"")," ("),IF(U61="","",U61),IF(AND(U61&lt;&gt;"",U64&lt;&gt;""),"; ",""),IF(U64="","",U64),IF(OR(U61&lt;&gt;"",U64&lt;&gt;""),")")))</f>
        <v>wird ausgefüllt (wird ausgefüllt; wird ausgefüllt)</v>
      </c>
      <c r="V58" s="129" t="str">
        <f>IF($G$58=0,"",CONCATENATE(IF(AND(V59&lt;1.5,V59&gt;0),'1 | Grundeinstellungen'!$J$31,IF(AND(V59&gt;=1.5,V59&lt;2.5),'1 | Grundeinstellungen'!$K$31,IF(V59&gt;=2.5,'1 | Grundeinstellungen'!$L$31,IF(V59=0,"wird ausgefüllt")))),IF(OR(V61&lt;&gt;"",V64&lt;&gt;"")," ("),IF(V61="","",V61),IF(AND(V61&lt;&gt;"",V64&lt;&gt;""),"; ",""),IF(V64="","",V64),IF(OR(V61&lt;&gt;"",V64&lt;&gt;""),")")))</f>
        <v>wird ausgefüllt (wird ausgefüllt; wird ausgefüllt)</v>
      </c>
      <c r="W58" s="129" t="str">
        <f>IF($G$58=0,"",CONCATENATE(IF(AND(W59&lt;1.5,W59&gt;0),'1 | Grundeinstellungen'!$J$31,IF(AND(W59&gt;=1.5,W59&lt;2.5),'1 | Grundeinstellungen'!$K$31,IF(W59&gt;=2.5,'1 | Grundeinstellungen'!$L$31,IF(W59=0,"wird ausgefüllt")))),IF(OR(W61&lt;&gt;"",W64&lt;&gt;"")," ("),IF(W61="","",W61),IF(AND(W61&lt;&gt;"",W64&lt;&gt;""),"; ",""),IF(W64="","",W64),IF(OR(W61&lt;&gt;"",W64&lt;&gt;""),")")))</f>
        <v>wird ausgefüllt (wird ausgefüllt; wird ausgefüllt)</v>
      </c>
      <c r="X58" s="129" t="str">
        <f>IF($G$58=0,"",CONCATENATE(IF(AND(X59&lt;1.5,X59&gt;0),'1 | Grundeinstellungen'!$J$31,IF(AND(X59&gt;=1.5,X59&lt;2.5),'1 | Grundeinstellungen'!$K$31,IF(X59&gt;=2.5,'1 | Grundeinstellungen'!$L$31,IF(X59=0,"wird ausgefüllt")))),IF(OR(X61&lt;&gt;"",X64&lt;&gt;"")," ("),IF(X61="","",X61),IF(AND(X61&lt;&gt;"",X64&lt;&gt;""),"; ",""),IF(X64="","",X64),IF(OR(X61&lt;&gt;"",X64&lt;&gt;""),")")))</f>
        <v>wird ausgefüllt (wird ausgefüllt; wird ausgefüllt)</v>
      </c>
      <c r="Y58" s="129" t="str">
        <f>IF($G$58=0,"",CONCATENATE(IF(AND(Y59&lt;1.5,Y59&gt;0),'1 | Grundeinstellungen'!$J$31,IF(AND(Y59&gt;=1.5,Y59&lt;2.5),'1 | Grundeinstellungen'!$K$31,IF(Y59&gt;=2.5,'1 | Grundeinstellungen'!$L$31,IF(Y59=0,"wird ausgefüllt")))),IF(OR(Y61&lt;&gt;"",Y64&lt;&gt;"")," ("),IF(Y61="","",Y61),IF(AND(Y61&lt;&gt;"",Y64&lt;&gt;""),"; ",""),IF(Y64="","",Y64),IF(OR(Y61&lt;&gt;"",Y64&lt;&gt;""),")")))</f>
        <v>wird ausgefüllt (wird ausgefüllt; wird ausgefüllt)</v>
      </c>
      <c r="Z58" s="129" t="str">
        <f>IF($G$58=0,"",CONCATENATE(IF(AND(Z59&lt;1.5,Z59&gt;0),'1 | Grundeinstellungen'!$J$31,IF(AND(Z59&gt;=1.5,Z59&lt;2.5),'1 | Grundeinstellungen'!$K$31,IF(Z59&gt;=2.5,'1 | Grundeinstellungen'!$L$31,IF(Z59=0,"wird ausgefüllt")))),IF(OR(Z61&lt;&gt;"",Z64&lt;&gt;"")," ("),IF(Z61="","",Z61),IF(AND(Z61&lt;&gt;"",Z64&lt;&gt;""),"; ",""),IF(Z64="","",Z64),IF(OR(Z61&lt;&gt;"",Z64&lt;&gt;""),")")))</f>
        <v>wird ausgefüllt (wird ausgefüllt; wird ausgefüllt)</v>
      </c>
      <c r="AA58" s="129" t="str">
        <f>IF($G$58=0,"",CONCATENATE(IF(AND(AA59&lt;1.5,AA59&gt;0),'1 | Grundeinstellungen'!$J$31,IF(AND(AA59&gt;=1.5,AA59&lt;2.5),'1 | Grundeinstellungen'!$K$31,IF(AA59&gt;=2.5,'1 | Grundeinstellungen'!$L$31,IF(AA59=0,"wird ausgefüllt")))),IF(OR(AA61&lt;&gt;"",AA64&lt;&gt;"")," ("),IF(AA61="","",AA61),IF(AND(AA61&lt;&gt;"",AA64&lt;&gt;""),"; ",""),IF(AA64="","",AA64),IF(OR(AA61&lt;&gt;"",AA64&lt;&gt;""),")")))</f>
        <v>wird ausgefüllt (wird ausgefüllt; wird ausgefüllt)</v>
      </c>
      <c r="AB58" s="129" t="str">
        <f>IF($G$58=0,"",CONCATENATE(IF(AND(AB59&lt;1.5,AB59&gt;0),'1 | Grundeinstellungen'!$J$31,IF(AND(AB59&gt;=1.5,AB59&lt;2.5),'1 | Grundeinstellungen'!$K$31,IF(AB59&gt;=2.5,'1 | Grundeinstellungen'!$L$31,IF(AB59=0,"wird ausgefüllt")))),IF(OR(AB61&lt;&gt;"",AB64&lt;&gt;"")," ("),IF(AB61="","",AB61),IF(AND(AB61&lt;&gt;"",AB64&lt;&gt;""),"; ",""),IF(AB64="","",AB64),IF(OR(AB61&lt;&gt;"",AB64&lt;&gt;""),")")))</f>
        <v>wird ausgefüllt (wird ausgefüllt; wird ausgefüllt)</v>
      </c>
      <c r="AC58" s="129" t="str">
        <f>IF($G$58=0,"",CONCATENATE(IF(AND(AC59&lt;1.5,AC59&gt;0),'1 | Grundeinstellungen'!$J$31,IF(AND(AC59&gt;=1.5,AC59&lt;2.5),'1 | Grundeinstellungen'!$K$31,IF(AC59&gt;=2.5,'1 | Grundeinstellungen'!$L$31,IF(AC59=0,"wird ausgefüllt")))),IF(OR(AC61&lt;&gt;"",AC64&lt;&gt;"")," ("),IF(AC61="","",AC61),IF(AND(AC61&lt;&gt;"",AC64&lt;&gt;""),"; ",""),IF(AC64="","",AC64),IF(OR(AC61&lt;&gt;"",AC64&lt;&gt;""),")")))</f>
        <v>wird ausgefüllt (wird ausgefüllt; wird ausgefüllt)</v>
      </c>
      <c r="AD58" s="129" t="str">
        <f>IF($G$58=0,"",CONCATENATE(IF(AND(AD59&lt;1.5,AD59&gt;0),'1 | Grundeinstellungen'!$J$31,IF(AND(AD59&gt;=1.5,AD59&lt;2.5),'1 | Grundeinstellungen'!$K$31,IF(AD59&gt;=2.5,'1 | Grundeinstellungen'!$L$31,IF(AD59=0,"wird ausgefüllt")))),IF(OR(AD61&lt;&gt;"",AD64&lt;&gt;"")," ("),IF(AD61="","",AD61),IF(AND(AD61&lt;&gt;"",AD64&lt;&gt;""),"; ",""),IF(AD64="","",AD64),IF(OR(AD61&lt;&gt;"",AD64&lt;&gt;""),")")))</f>
        <v>wird ausgefüllt (wird ausgefüllt; wird ausgefüllt)</v>
      </c>
      <c r="AE58" s="129" t="str">
        <f>IF($G$58=0,"",CONCATENATE(IF(AND(AE59&lt;1.5,AE59&gt;0),'1 | Grundeinstellungen'!$J$31,IF(AND(AE59&gt;=1.5,AE59&lt;2.5),'1 | Grundeinstellungen'!$K$31,IF(AE59&gt;=2.5,'1 | Grundeinstellungen'!$L$31,IF(AE59=0,"wird ausgefüllt")))),IF(OR(AE61&lt;&gt;"",AE64&lt;&gt;"")," ("),IF(AE61="","",AE61),IF(AND(AE61&lt;&gt;"",AE64&lt;&gt;""),"; ",""),IF(AE64="","",AE64),IF(OR(AE61&lt;&gt;"",AE64&lt;&gt;""),")")))</f>
        <v>wird ausgefüllt (wird ausgefüllt; wird ausgefüllt)</v>
      </c>
      <c r="AF58" s="129" t="str">
        <f>IF($G$58=0,"",CONCATENATE(IF(AND(AF59&lt;1.5,AF59&gt;0),'1 | Grundeinstellungen'!$J$31,IF(AND(AF59&gt;=1.5,AF59&lt;2.5),'1 | Grundeinstellungen'!$K$31,IF(AF59&gt;=2.5,'1 | Grundeinstellungen'!$L$31,IF(AF59=0,"wird ausgefüllt")))),IF(OR(AF61&lt;&gt;"",AF64&lt;&gt;"")," ("),IF(AF61="","",AF61),IF(AND(AF61&lt;&gt;"",AF64&lt;&gt;""),"; ",""),IF(AF64="","",AF64),IF(OR(AF61&lt;&gt;"",AF64&lt;&gt;""),")")))</f>
        <v>wird ausgefüllt (wird ausgefüllt; wird ausgefüllt)</v>
      </c>
      <c r="AG58" s="129" t="str">
        <f>IF($G$58=0,"",CONCATENATE(IF(AND(AG59&lt;1.5,AG59&gt;0),'1 | Grundeinstellungen'!$J$31,IF(AND(AG59&gt;=1.5,AG59&lt;2.5),'1 | Grundeinstellungen'!$K$31,IF(AG59&gt;=2.5,'1 | Grundeinstellungen'!$L$31,IF(AG59=0,"wird ausgefüllt")))),IF(OR(AG61&lt;&gt;"",AG64&lt;&gt;"")," ("),IF(AG61="","",AG61),IF(AND(AG61&lt;&gt;"",AG64&lt;&gt;""),"; ",""),IF(AG64="","",AG64),IF(OR(AG61&lt;&gt;"",AG64&lt;&gt;""),")")))</f>
        <v>wird ausgefüllt (wird ausgefüllt; wird ausgefüllt)</v>
      </c>
      <c r="AH58" s="129" t="str">
        <f>IF($G$58=0,"",CONCATENATE(IF(AND(AH59&lt;1.5,AH59&gt;0),'1 | Grundeinstellungen'!$J$31,IF(AND(AH59&gt;=1.5,AH59&lt;2.5),'1 | Grundeinstellungen'!$K$31,IF(AH59&gt;=2.5,'1 | Grundeinstellungen'!$L$31,IF(AH59=0,"wird ausgefüllt")))),IF(OR(AH61&lt;&gt;"",AH64&lt;&gt;"")," ("),IF(AH61="","",AH61),IF(AND(AH61&lt;&gt;"",AH64&lt;&gt;""),"; ",""),IF(AH64="","",AH64),IF(OR(AH61&lt;&gt;"",AH64&lt;&gt;""),")")))</f>
        <v>wird ausgefüllt (wird ausgefüllt; wird ausgefüllt)</v>
      </c>
      <c r="AI58" s="129" t="str">
        <f>IF($G$58=0,"",CONCATENATE(IF(AND(AI59&lt;1.5,AI59&gt;0),'1 | Grundeinstellungen'!$J$31,IF(AND(AI59&gt;=1.5,AI59&lt;2.5),'1 | Grundeinstellungen'!$K$31,IF(AI59&gt;=2.5,'1 | Grundeinstellungen'!$L$31,IF(AI59=0,"wird ausgefüllt")))),IF(OR(AI61&lt;&gt;"",AI64&lt;&gt;"")," ("),IF(AI61="","",AI61),IF(AND(AI61&lt;&gt;"",AI64&lt;&gt;""),"; ",""),IF(AI64="","",AI64),IF(OR(AI61&lt;&gt;"",AI64&lt;&gt;""),")")))</f>
        <v>wird ausgefüllt (wird ausgefüllt; wird ausgefüllt)</v>
      </c>
      <c r="AJ58" s="129" t="str">
        <f>IF($G$58=0,"",CONCATENATE(IF(AND(AJ59&lt;1.5,AJ59&gt;0),'1 | Grundeinstellungen'!$J$31,IF(AND(AJ59&gt;=1.5,AJ59&lt;2.5),'1 | Grundeinstellungen'!$K$31,IF(AJ59&gt;=2.5,'1 | Grundeinstellungen'!$L$31,IF(AJ59=0,"wird ausgefüllt")))),IF(OR(AJ61&lt;&gt;"",AJ64&lt;&gt;"")," ("),IF(AJ61="","",AJ61),IF(AND(AJ61&lt;&gt;"",AJ64&lt;&gt;""),"; ",""),IF(AJ64="","",AJ64),IF(OR(AJ61&lt;&gt;"",AJ64&lt;&gt;""),")")))</f>
        <v>wird ausgefüllt (wird ausgefüllt; wird ausgefüllt)</v>
      </c>
      <c r="AK58" s="129" t="str">
        <f>IF($G$58=0,"",CONCATENATE(IF(AND(AK59&lt;1.5,AK59&gt;0),'1 | Grundeinstellungen'!$J$31,IF(AND(AK59&gt;=1.5,AK59&lt;2.5),'1 | Grundeinstellungen'!$K$31,IF(AK59&gt;=2.5,'1 | Grundeinstellungen'!$L$31,IF(AK59=0,"wird ausgefüllt")))),IF(OR(AK61&lt;&gt;"",AK64&lt;&gt;"")," ("),IF(AK61="","",AK61),IF(AND(AK61&lt;&gt;"",AK64&lt;&gt;""),"; ",""),IF(AK64="","",AK64),IF(OR(AK61&lt;&gt;"",AK64&lt;&gt;""),")")))</f>
        <v>wird ausgefüllt (wird ausgefüllt; wird ausgefüllt)</v>
      </c>
      <c r="AL58" s="129" t="str">
        <f>IF($G$58=0,"",CONCATENATE(IF(AND(AL59&lt;1.5,AL59&gt;0),'1 | Grundeinstellungen'!$J$31,IF(AND(AL59&gt;=1.5,AL59&lt;2.5),'1 | Grundeinstellungen'!$K$31,IF(AL59&gt;=2.5,'1 | Grundeinstellungen'!$L$31,IF(AL59=0,"wird ausgefüllt")))),IF(OR(AL61&lt;&gt;"",AL64&lt;&gt;"")," ("),IF(AL61="","",AL61),IF(AND(AL61&lt;&gt;"",AL64&lt;&gt;""),"; ",""),IF(AL64="","",AL64),IF(OR(AL61&lt;&gt;"",AL64&lt;&gt;""),")")))</f>
        <v>wird ausgefüllt (wird ausgefüllt; wird ausgefüllt)</v>
      </c>
      <c r="AM58" s="129" t="str">
        <f>IF($G$58=0,"",CONCATENATE(IF(AND(AM59&lt;1.5,AM59&gt;0),'1 | Grundeinstellungen'!$J$31,IF(AND(AM59&gt;=1.5,AM59&lt;2.5),'1 | Grundeinstellungen'!$K$31,IF(AM59&gt;=2.5,'1 | Grundeinstellungen'!$L$31,IF(AM59=0,"wird ausgefüllt")))),IF(OR(AM61&lt;&gt;"",AM64&lt;&gt;"")," ("),IF(AM61="","",AM61),IF(AND(AM61&lt;&gt;"",AM64&lt;&gt;""),"; ",""),IF(AM64="","",AM64),IF(OR(AM61&lt;&gt;"",AM64&lt;&gt;""),")")))</f>
        <v>wird ausgefüllt (wird ausgefüllt; wird ausgefüllt)</v>
      </c>
    </row>
    <row r="59" spans="1:39" s="55" customFormat="1" ht="15" customHeight="1" outlineLevel="1" x14ac:dyDescent="0.25">
      <c r="B59" s="151"/>
      <c r="C59" s="152"/>
      <c r="D59" s="138"/>
      <c r="E59" s="138"/>
      <c r="F59" s="117"/>
      <c r="G59" s="136"/>
      <c r="H59" s="142"/>
      <c r="I59" s="12"/>
      <c r="J59" s="176">
        <f>IF($G$58=0,0,IFERROR((J62*$H$61)+(J65*$H$64),0))</f>
        <v>0</v>
      </c>
      <c r="K59" s="176">
        <f t="shared" ref="K59:AM59" si="9">IF($G$58=0,0,IFERROR((K62*$H$61)+(K65*$H$64),0))</f>
        <v>0</v>
      </c>
      <c r="L59" s="176">
        <f t="shared" si="9"/>
        <v>0</v>
      </c>
      <c r="M59" s="176">
        <f t="shared" si="9"/>
        <v>0</v>
      </c>
      <c r="N59" s="176">
        <f t="shared" si="9"/>
        <v>0</v>
      </c>
      <c r="O59" s="176">
        <f t="shared" si="9"/>
        <v>0</v>
      </c>
      <c r="P59" s="176">
        <f t="shared" si="9"/>
        <v>0</v>
      </c>
      <c r="Q59" s="176">
        <f t="shared" si="9"/>
        <v>0</v>
      </c>
      <c r="R59" s="176">
        <f t="shared" si="9"/>
        <v>0</v>
      </c>
      <c r="S59" s="176">
        <f t="shared" si="9"/>
        <v>0</v>
      </c>
      <c r="T59" s="176">
        <f t="shared" si="9"/>
        <v>0</v>
      </c>
      <c r="U59" s="176">
        <f t="shared" si="9"/>
        <v>0</v>
      </c>
      <c r="V59" s="176">
        <f t="shared" si="9"/>
        <v>0</v>
      </c>
      <c r="W59" s="176">
        <f t="shared" si="9"/>
        <v>0</v>
      </c>
      <c r="X59" s="176">
        <f t="shared" si="9"/>
        <v>0</v>
      </c>
      <c r="Y59" s="176">
        <f t="shared" si="9"/>
        <v>0</v>
      </c>
      <c r="Z59" s="176">
        <f t="shared" si="9"/>
        <v>0</v>
      </c>
      <c r="AA59" s="176">
        <f t="shared" si="9"/>
        <v>0</v>
      </c>
      <c r="AB59" s="176">
        <f t="shared" si="9"/>
        <v>0</v>
      </c>
      <c r="AC59" s="176">
        <f t="shared" si="9"/>
        <v>0</v>
      </c>
      <c r="AD59" s="176">
        <f t="shared" si="9"/>
        <v>0</v>
      </c>
      <c r="AE59" s="176">
        <f t="shared" si="9"/>
        <v>0</v>
      </c>
      <c r="AF59" s="176">
        <f t="shared" si="9"/>
        <v>0</v>
      </c>
      <c r="AG59" s="176">
        <f t="shared" si="9"/>
        <v>0</v>
      </c>
      <c r="AH59" s="176">
        <f t="shared" si="9"/>
        <v>0</v>
      </c>
      <c r="AI59" s="176">
        <f t="shared" si="9"/>
        <v>0</v>
      </c>
      <c r="AJ59" s="176">
        <f t="shared" si="9"/>
        <v>0</v>
      </c>
      <c r="AK59" s="176">
        <f t="shared" si="9"/>
        <v>0</v>
      </c>
      <c r="AL59" s="176">
        <f t="shared" si="9"/>
        <v>0</v>
      </c>
      <c r="AM59" s="176">
        <f t="shared" si="9"/>
        <v>0</v>
      </c>
    </row>
    <row r="60" spans="1:39" s="21" customFormat="1" ht="7.5" customHeight="1" outlineLevel="1" x14ac:dyDescent="0.25">
      <c r="B60" s="137"/>
      <c r="C60" s="138"/>
      <c r="D60" s="164"/>
      <c r="E60" s="164"/>
      <c r="F60" s="165"/>
      <c r="G60" s="166"/>
      <c r="H60" s="167"/>
      <c r="I60" s="58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</row>
    <row r="61" spans="1:39" s="10" customFormat="1" ht="30" customHeight="1" outlineLevel="1" x14ac:dyDescent="0.25">
      <c r="B61" s="111"/>
      <c r="C61" s="131"/>
      <c r="D61" s="131"/>
      <c r="E61" s="131" t="str">
        <f>'1 | Grundeinstellungen'!E32</f>
        <v>Zugänglichkeit</v>
      </c>
      <c r="F61" s="112"/>
      <c r="G61" s="122"/>
      <c r="H61" s="126">
        <f>'1 | Grundeinstellungen'!$H$32</f>
        <v>0.5</v>
      </c>
      <c r="I61" s="12"/>
      <c r="J61" s="148" t="str">
        <f>IF($H$61=0,"",CONCATENATE(IF(J62=1,'1 | Grundeinstellungen'!$J$32,IF(J62=2,'1 | Grundeinstellungen'!$K$32,IF('3a | Funktionalität'!J62=3,'1 | Grundeinstellungen'!$L$32,IF(J62="","wird ausgefüllt")))),IF(J63="","",CONCATENATE(" (",J63,")"))))</f>
        <v>wird ausgefüllt</v>
      </c>
      <c r="K61" s="148" t="str">
        <f>IF($H$61=0,"",CONCATENATE(IF(K62=1,'1 | Grundeinstellungen'!$J$32,IF(K62=2,'1 | Grundeinstellungen'!$K$32,IF('3a | Funktionalität'!K62=3,'1 | Grundeinstellungen'!$L$32,IF(K62="","wird ausgefüllt")))),IF(K63="","",CONCATENATE(" (",K63,")"))))</f>
        <v>wird ausgefüllt</v>
      </c>
      <c r="L61" s="148" t="str">
        <f>IF($H$61=0,"",CONCATENATE(IF(L62=1,'1 | Grundeinstellungen'!$J$32,IF(L62=2,'1 | Grundeinstellungen'!$K$32,IF('3a | Funktionalität'!L62=3,'1 | Grundeinstellungen'!$L$32,IF(L62="","wird ausgefüllt")))),IF(L63="","",CONCATENATE(" (",L63,")"))))</f>
        <v>wird ausgefüllt</v>
      </c>
      <c r="M61" s="148" t="str">
        <f>IF($H$61=0,"",CONCATENATE(IF(M62=1,'1 | Grundeinstellungen'!$J$32,IF(M62=2,'1 | Grundeinstellungen'!$K$32,IF('3a | Funktionalität'!M62=3,'1 | Grundeinstellungen'!$L$32,IF(M62="","wird ausgefüllt")))),IF(M63="","",CONCATENATE(" (",M63,")"))))</f>
        <v>wird ausgefüllt</v>
      </c>
      <c r="N61" s="148" t="str">
        <f>IF($H$61=0,"",CONCATENATE(IF(N62=1,'1 | Grundeinstellungen'!$J$32,IF(N62=2,'1 | Grundeinstellungen'!$K$32,IF('3a | Funktionalität'!N62=3,'1 | Grundeinstellungen'!$L$32,IF(N62="","wird ausgefüllt")))),IF(N63="","",CONCATENATE(" (",N63,")"))))</f>
        <v>wird ausgefüllt</v>
      </c>
      <c r="O61" s="148" t="str">
        <f>IF($H$61=0,"",CONCATENATE(IF(O62=1,'1 | Grundeinstellungen'!$J$32,IF(O62=2,'1 | Grundeinstellungen'!$K$32,IF('3a | Funktionalität'!O62=3,'1 | Grundeinstellungen'!$L$32,IF(O62="","wird ausgefüllt")))),IF(O63="","",CONCATENATE(" (",O63,")"))))</f>
        <v>wird ausgefüllt</v>
      </c>
      <c r="P61" s="148" t="str">
        <f>IF($H$61=0,"",CONCATENATE(IF(P62=1,'1 | Grundeinstellungen'!$J$32,IF(P62=2,'1 | Grundeinstellungen'!$K$32,IF('3a | Funktionalität'!P62=3,'1 | Grundeinstellungen'!$L$32,IF(P62="","wird ausgefüllt")))),IF(P63="","",CONCATENATE(" (",P63,")"))))</f>
        <v>wird ausgefüllt</v>
      </c>
      <c r="Q61" s="148" t="str">
        <f>IF($H$61=0,"",CONCATENATE(IF(Q62=1,'1 | Grundeinstellungen'!$J$32,IF(Q62=2,'1 | Grundeinstellungen'!$K$32,IF('3a | Funktionalität'!Q62=3,'1 | Grundeinstellungen'!$L$32,IF(Q62="","wird ausgefüllt")))),IF(Q63="","",CONCATENATE(" (",Q63,")"))))</f>
        <v>wird ausgefüllt</v>
      </c>
      <c r="R61" s="148" t="str">
        <f>IF($H$61=0,"",CONCATENATE(IF(R62=1,'1 | Grundeinstellungen'!$J$32,IF(R62=2,'1 | Grundeinstellungen'!$K$32,IF('3a | Funktionalität'!R62=3,'1 | Grundeinstellungen'!$L$32,IF(R62="","wird ausgefüllt")))),IF(R63="","",CONCATENATE(" (",R63,")"))))</f>
        <v>wird ausgefüllt</v>
      </c>
      <c r="S61" s="148" t="str">
        <f>IF($H$61=0,"",CONCATENATE(IF(S62=1,'1 | Grundeinstellungen'!$J$32,IF(S62=2,'1 | Grundeinstellungen'!$K$32,IF('3a | Funktionalität'!S62=3,'1 | Grundeinstellungen'!$L$32,IF(S62="","wird ausgefüllt")))),IF(S63="","",CONCATENATE(" (",S63,")"))))</f>
        <v>wird ausgefüllt</v>
      </c>
      <c r="T61" s="148" t="str">
        <f>IF($H$61=0,"",CONCATENATE(IF(T62=1,'1 | Grundeinstellungen'!$J$32,IF(T62=2,'1 | Grundeinstellungen'!$K$32,IF('3a | Funktionalität'!T62=3,'1 | Grundeinstellungen'!$L$32,IF(T62="","wird ausgefüllt")))),IF(T63="","",CONCATENATE(" (",T63,")"))))</f>
        <v>wird ausgefüllt</v>
      </c>
      <c r="U61" s="148" t="str">
        <f>IF($H$61=0,"",CONCATENATE(IF(U62=1,'1 | Grundeinstellungen'!$J$32,IF(U62=2,'1 | Grundeinstellungen'!$K$32,IF('3a | Funktionalität'!U62=3,'1 | Grundeinstellungen'!$L$32,IF(U62="","wird ausgefüllt")))),IF(U63="","",CONCATENATE(" (",U63,")"))))</f>
        <v>wird ausgefüllt</v>
      </c>
      <c r="V61" s="148" t="str">
        <f>IF($H$61=0,"",CONCATENATE(IF(V62=1,'1 | Grundeinstellungen'!$J$32,IF(V62=2,'1 | Grundeinstellungen'!$K$32,IF('3a | Funktionalität'!V62=3,'1 | Grundeinstellungen'!$L$32,IF(V62="","wird ausgefüllt")))),IF(V63="","",CONCATENATE(" (",V63,")"))))</f>
        <v>wird ausgefüllt</v>
      </c>
      <c r="W61" s="148" t="str">
        <f>IF($H$61=0,"",CONCATENATE(IF(W62=1,'1 | Grundeinstellungen'!$J$32,IF(W62=2,'1 | Grundeinstellungen'!$K$32,IF('3a | Funktionalität'!W62=3,'1 | Grundeinstellungen'!$L$32,IF(W62="","wird ausgefüllt")))),IF(W63="","",CONCATENATE(" (",W63,")"))))</f>
        <v>wird ausgefüllt</v>
      </c>
      <c r="X61" s="148" t="str">
        <f>IF($H$61=0,"",CONCATENATE(IF(X62=1,'1 | Grundeinstellungen'!$J$32,IF(X62=2,'1 | Grundeinstellungen'!$K$32,IF('3a | Funktionalität'!X62=3,'1 | Grundeinstellungen'!$L$32,IF(X62="","wird ausgefüllt")))),IF(X63="","",CONCATENATE(" (",X63,")"))))</f>
        <v>wird ausgefüllt</v>
      </c>
      <c r="Y61" s="148" t="str">
        <f>IF($H$61=0,"",CONCATENATE(IF(Y62=1,'1 | Grundeinstellungen'!$J$32,IF(Y62=2,'1 | Grundeinstellungen'!$K$32,IF('3a | Funktionalität'!Y62=3,'1 | Grundeinstellungen'!$L$32,IF(Y62="","wird ausgefüllt")))),IF(Y63="","",CONCATENATE(" (",Y63,")"))))</f>
        <v>wird ausgefüllt</v>
      </c>
      <c r="Z61" s="148" t="str">
        <f>IF($H$61=0,"",CONCATENATE(IF(Z62=1,'1 | Grundeinstellungen'!$J$32,IF(Z62=2,'1 | Grundeinstellungen'!$K$32,IF('3a | Funktionalität'!Z62=3,'1 | Grundeinstellungen'!$L$32,IF(Z62="","wird ausgefüllt")))),IF(Z63="","",CONCATENATE(" (",Z63,")"))))</f>
        <v>wird ausgefüllt</v>
      </c>
      <c r="AA61" s="148" t="str">
        <f>IF($H$61=0,"",CONCATENATE(IF(AA62=1,'1 | Grundeinstellungen'!$J$32,IF(AA62=2,'1 | Grundeinstellungen'!$K$32,IF('3a | Funktionalität'!AA62=3,'1 | Grundeinstellungen'!$L$32,IF(AA62="","wird ausgefüllt")))),IF(AA63="","",CONCATENATE(" (",AA63,")"))))</f>
        <v>wird ausgefüllt</v>
      </c>
      <c r="AB61" s="148" t="str">
        <f>IF($H$61=0,"",CONCATENATE(IF(AB62=1,'1 | Grundeinstellungen'!$J$32,IF(AB62=2,'1 | Grundeinstellungen'!$K$32,IF('3a | Funktionalität'!AB62=3,'1 | Grundeinstellungen'!$L$32,IF(AB62="","wird ausgefüllt")))),IF(AB63="","",CONCATENATE(" (",AB63,")"))))</f>
        <v>wird ausgefüllt</v>
      </c>
      <c r="AC61" s="148" t="str">
        <f>IF($H$61=0,"",CONCATENATE(IF(AC62=1,'1 | Grundeinstellungen'!$J$32,IF(AC62=2,'1 | Grundeinstellungen'!$K$32,IF('3a | Funktionalität'!AC62=3,'1 | Grundeinstellungen'!$L$32,IF(AC62="","wird ausgefüllt")))),IF(AC63="","",CONCATENATE(" (",AC63,")"))))</f>
        <v>wird ausgefüllt</v>
      </c>
      <c r="AD61" s="148" t="str">
        <f>IF($H$61=0,"",CONCATENATE(IF(AD62=1,'1 | Grundeinstellungen'!$J$32,IF(AD62=2,'1 | Grundeinstellungen'!$K$32,IF('3a | Funktionalität'!AD62=3,'1 | Grundeinstellungen'!$L$32,IF(AD62="","wird ausgefüllt")))),IF(AD63="","",CONCATENATE(" (",AD63,")"))))</f>
        <v>wird ausgefüllt</v>
      </c>
      <c r="AE61" s="148" t="str">
        <f>IF($H$61=0,"",CONCATENATE(IF(AE62=1,'1 | Grundeinstellungen'!$J$32,IF(AE62=2,'1 | Grundeinstellungen'!$K$32,IF('3a | Funktionalität'!AE62=3,'1 | Grundeinstellungen'!$L$32,IF(AE62="","wird ausgefüllt")))),IF(AE63="","",CONCATENATE(" (",AE63,")"))))</f>
        <v>wird ausgefüllt</v>
      </c>
      <c r="AF61" s="148" t="str">
        <f>IF($H$61=0,"",CONCATENATE(IF(AF62=1,'1 | Grundeinstellungen'!$J$32,IF(AF62=2,'1 | Grundeinstellungen'!$K$32,IF('3a | Funktionalität'!AF62=3,'1 | Grundeinstellungen'!$L$32,IF(AF62="","wird ausgefüllt")))),IF(AF63="","",CONCATENATE(" (",AF63,")"))))</f>
        <v>wird ausgefüllt</v>
      </c>
      <c r="AG61" s="148" t="str">
        <f>IF($H$61=0,"",CONCATENATE(IF(AG62=1,'1 | Grundeinstellungen'!$J$32,IF(AG62=2,'1 | Grundeinstellungen'!$K$32,IF('3a | Funktionalität'!AG62=3,'1 | Grundeinstellungen'!$L$32,IF(AG62="","wird ausgefüllt")))),IF(AG63="","",CONCATENATE(" (",AG63,")"))))</f>
        <v>wird ausgefüllt</v>
      </c>
      <c r="AH61" s="148" t="str">
        <f>IF($H$61=0,"",CONCATENATE(IF(AH62=1,'1 | Grundeinstellungen'!$J$32,IF(AH62=2,'1 | Grundeinstellungen'!$K$32,IF('3a | Funktionalität'!AH62=3,'1 | Grundeinstellungen'!$L$32,IF(AH62="","wird ausgefüllt")))),IF(AH63="","",CONCATENATE(" (",AH63,")"))))</f>
        <v>wird ausgefüllt</v>
      </c>
      <c r="AI61" s="148" t="str">
        <f>IF($H$61=0,"",CONCATENATE(IF(AI62=1,'1 | Grundeinstellungen'!$J$32,IF(AI62=2,'1 | Grundeinstellungen'!$K$32,IF('3a | Funktionalität'!AI62=3,'1 | Grundeinstellungen'!$L$32,IF(AI62="","wird ausgefüllt")))),IF(AI63="","",CONCATENATE(" (",AI63,")"))))</f>
        <v>wird ausgefüllt</v>
      </c>
      <c r="AJ61" s="148" t="str">
        <f>IF($H$61=0,"",CONCATENATE(IF(AJ62=1,'1 | Grundeinstellungen'!$J$32,IF(AJ62=2,'1 | Grundeinstellungen'!$K$32,IF('3a | Funktionalität'!AJ62=3,'1 | Grundeinstellungen'!$L$32,IF(AJ62="","wird ausgefüllt")))),IF(AJ63="","",CONCATENATE(" (",AJ63,")"))))</f>
        <v>wird ausgefüllt</v>
      </c>
      <c r="AK61" s="148" t="str">
        <f>IF($H$61=0,"",CONCATENATE(IF(AK62=1,'1 | Grundeinstellungen'!$J$32,IF(AK62=2,'1 | Grundeinstellungen'!$K$32,IF('3a | Funktionalität'!AK62=3,'1 | Grundeinstellungen'!$L$32,IF(AK62="","wird ausgefüllt")))),IF(AK63="","",CONCATENATE(" (",AK63,")"))))</f>
        <v>wird ausgefüllt</v>
      </c>
      <c r="AL61" s="148" t="str">
        <f>IF($H$61=0,"",CONCATENATE(IF(AL62=1,'1 | Grundeinstellungen'!$J$32,IF(AL62=2,'1 | Grundeinstellungen'!$K$32,IF('3a | Funktionalität'!AL62=3,'1 | Grundeinstellungen'!$L$32,IF(AL62="","wird ausgefüllt")))),IF(AL63="","",CONCATENATE(" (",AL63,")"))))</f>
        <v>wird ausgefüllt</v>
      </c>
      <c r="AM61" s="148" t="str">
        <f>IF($H$61=0,"",CONCATENATE(IF(AM62=1,'1 | Grundeinstellungen'!$J$32,IF(AM62=2,'1 | Grundeinstellungen'!$K$32,IF('3a | Funktionalität'!AM62=3,'1 | Grundeinstellungen'!$L$32,IF(AM62="","wird ausgefüllt")))),IF(AM63="","",CONCATENATE(" (",AM63,")"))))</f>
        <v>wird ausgefüllt</v>
      </c>
    </row>
    <row r="62" spans="1:39" s="21" customFormat="1" ht="15" customHeight="1" outlineLevel="1" x14ac:dyDescent="0.25">
      <c r="B62" s="137"/>
      <c r="C62" s="138"/>
      <c r="D62" s="138"/>
      <c r="E62" s="156" t="s">
        <v>197</v>
      </c>
      <c r="F62" s="157"/>
      <c r="G62" s="139"/>
      <c r="H62" s="136"/>
      <c r="I62" s="60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1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</row>
    <row r="63" spans="1:39" s="51" customFormat="1" ht="30" customHeight="1" outlineLevel="1" x14ac:dyDescent="0.25">
      <c r="B63" s="146"/>
      <c r="C63" s="147"/>
      <c r="D63" s="169"/>
      <c r="E63" s="162" t="s">
        <v>196</v>
      </c>
      <c r="F63" s="160"/>
      <c r="G63" s="178"/>
      <c r="H63" s="179"/>
      <c r="I63" s="62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</row>
    <row r="64" spans="1:39" s="10" customFormat="1" ht="30" customHeight="1" outlineLevel="1" x14ac:dyDescent="0.25">
      <c r="B64" s="111"/>
      <c r="C64" s="131"/>
      <c r="D64" s="131"/>
      <c r="E64" s="131" t="str">
        <f>'1 | Grundeinstellungen'!E33</f>
        <v xml:space="preserve">Zonierung öffentlicher Nutzungen
</v>
      </c>
      <c r="F64" s="112"/>
      <c r="G64" s="122"/>
      <c r="H64" s="126">
        <f>'1 | Grundeinstellungen'!$H$33</f>
        <v>0.5</v>
      </c>
      <c r="I64" s="12"/>
      <c r="J64" s="148" t="str">
        <f>IF($H$64=0,"",CONCATENATE(IF(J65=1,'1 | Grundeinstellungen'!$J$33,IF(J65=2,'1 | Grundeinstellungen'!$K$33,IF('3a | Funktionalität'!J65=3,'1 | Grundeinstellungen'!$L$33,IF(J65="","wird ausgefüllt")))),IF(J66="","",CONCATENATE(" (",J66,")"))))</f>
        <v>wird ausgefüllt</v>
      </c>
      <c r="K64" s="148" t="str">
        <f>IF($H$64=0,"",CONCATENATE(IF(K65=1,'1 | Grundeinstellungen'!$J$33,IF(K65=2,'1 | Grundeinstellungen'!$K$33,IF('3a | Funktionalität'!K65=3,'1 | Grundeinstellungen'!$L$33,IF(K65="","wird ausgefüllt")))),IF(K66="","",CONCATENATE(" (",K66,")"))))</f>
        <v>wird ausgefüllt</v>
      </c>
      <c r="L64" s="148" t="str">
        <f>IF($H$64=0,"",CONCATENATE(IF(L65=1,'1 | Grundeinstellungen'!$J$33,IF(L65=2,'1 | Grundeinstellungen'!$K$33,IF('3a | Funktionalität'!L65=3,'1 | Grundeinstellungen'!$L$33,IF(L65="","wird ausgefüllt")))),IF(L66="","",CONCATENATE(" (",L66,")"))))</f>
        <v>wird ausgefüllt</v>
      </c>
      <c r="M64" s="148" t="str">
        <f>IF($H$64=0,"",CONCATENATE(IF(M65=1,'1 | Grundeinstellungen'!$J$33,IF(M65=2,'1 | Grundeinstellungen'!$K$33,IF('3a | Funktionalität'!M65=3,'1 | Grundeinstellungen'!$L$33,IF(M65="","wird ausgefüllt")))),IF(M66="","",CONCATENATE(" (",M66,")"))))</f>
        <v>wird ausgefüllt</v>
      </c>
      <c r="N64" s="148" t="str">
        <f>IF($H$64=0,"",CONCATENATE(IF(N65=1,'1 | Grundeinstellungen'!$J$33,IF(N65=2,'1 | Grundeinstellungen'!$K$33,IF('3a | Funktionalität'!N65=3,'1 | Grundeinstellungen'!$L$33,IF(N65="","wird ausgefüllt")))),IF(N66="","",CONCATENATE(" (",N66,")"))))</f>
        <v>wird ausgefüllt</v>
      </c>
      <c r="O64" s="148" t="str">
        <f>IF($H$64=0,"",CONCATENATE(IF(O65=1,'1 | Grundeinstellungen'!$J$33,IF(O65=2,'1 | Grundeinstellungen'!$K$33,IF('3a | Funktionalität'!O65=3,'1 | Grundeinstellungen'!$L$33,IF(O65="","wird ausgefüllt")))),IF(O66="","",CONCATENATE(" (",O66,")"))))</f>
        <v>wird ausgefüllt</v>
      </c>
      <c r="P64" s="148" t="str">
        <f>IF($H$64=0,"",CONCATENATE(IF(P65=1,'1 | Grundeinstellungen'!$J$33,IF(P65=2,'1 | Grundeinstellungen'!$K$33,IF('3a | Funktionalität'!P65=3,'1 | Grundeinstellungen'!$L$33,IF(P65="","wird ausgefüllt")))),IF(P66="","",CONCATENATE(" (",P66,")"))))</f>
        <v>wird ausgefüllt</v>
      </c>
      <c r="Q64" s="148" t="str">
        <f>IF($H$64=0,"",CONCATENATE(IF(Q65=1,'1 | Grundeinstellungen'!$J$33,IF(Q65=2,'1 | Grundeinstellungen'!$K$33,IF('3a | Funktionalität'!Q65=3,'1 | Grundeinstellungen'!$L$33,IF(Q65="","wird ausgefüllt")))),IF(Q66="","",CONCATENATE(" (",Q66,")"))))</f>
        <v>wird ausgefüllt</v>
      </c>
      <c r="R64" s="148" t="str">
        <f>IF($H$64=0,"",CONCATENATE(IF(R65=1,'1 | Grundeinstellungen'!$J$33,IF(R65=2,'1 | Grundeinstellungen'!$K$33,IF('3a | Funktionalität'!R65=3,'1 | Grundeinstellungen'!$L$33,IF(R65="","wird ausgefüllt")))),IF(R66="","",CONCATENATE(" (",R66,")"))))</f>
        <v>wird ausgefüllt</v>
      </c>
      <c r="S64" s="148" t="str">
        <f>IF($H$64=0,"",CONCATENATE(IF(S65=1,'1 | Grundeinstellungen'!$J$33,IF(S65=2,'1 | Grundeinstellungen'!$K$33,IF('3a | Funktionalität'!S65=3,'1 | Grundeinstellungen'!$L$33,IF(S65="","wird ausgefüllt")))),IF(S66="","",CONCATENATE(" (",S66,")"))))</f>
        <v>wird ausgefüllt</v>
      </c>
      <c r="T64" s="148" t="str">
        <f>IF($H$64=0,"",CONCATENATE(IF(T65=1,'1 | Grundeinstellungen'!$J$33,IF(T65=2,'1 | Grundeinstellungen'!$K$33,IF('3a | Funktionalität'!T65=3,'1 | Grundeinstellungen'!$L$33,IF(T65="","wird ausgefüllt")))),IF(T66="","",CONCATENATE(" (",T66,")"))))</f>
        <v>wird ausgefüllt</v>
      </c>
      <c r="U64" s="148" t="str">
        <f>IF($H$64=0,"",CONCATENATE(IF(U65=1,'1 | Grundeinstellungen'!$J$33,IF(U65=2,'1 | Grundeinstellungen'!$K$33,IF('3a | Funktionalität'!U65=3,'1 | Grundeinstellungen'!$L$33,IF(U65="","wird ausgefüllt")))),IF(U66="","",CONCATENATE(" (",U66,")"))))</f>
        <v>wird ausgefüllt</v>
      </c>
      <c r="V64" s="148" t="str">
        <f>IF($H$64=0,"",CONCATENATE(IF(V65=1,'1 | Grundeinstellungen'!$J$33,IF(V65=2,'1 | Grundeinstellungen'!$K$33,IF('3a | Funktionalität'!V65=3,'1 | Grundeinstellungen'!$L$33,IF(V65="","wird ausgefüllt")))),IF(V66="","",CONCATENATE(" (",V66,")"))))</f>
        <v>wird ausgefüllt</v>
      </c>
      <c r="W64" s="148" t="str">
        <f>IF($H$64=0,"",CONCATENATE(IF(W65=1,'1 | Grundeinstellungen'!$J$33,IF(W65=2,'1 | Grundeinstellungen'!$K$33,IF('3a | Funktionalität'!W65=3,'1 | Grundeinstellungen'!$L$33,IF(W65="","wird ausgefüllt")))),IF(W66="","",CONCATENATE(" (",W66,")"))))</f>
        <v>wird ausgefüllt</v>
      </c>
      <c r="X64" s="148" t="str">
        <f>IF($H$64=0,"",CONCATENATE(IF(X65=1,'1 | Grundeinstellungen'!$J$33,IF(X65=2,'1 | Grundeinstellungen'!$K$33,IF('3a | Funktionalität'!X65=3,'1 | Grundeinstellungen'!$L$33,IF(X65="","wird ausgefüllt")))),IF(X66="","",CONCATENATE(" (",X66,")"))))</f>
        <v>wird ausgefüllt</v>
      </c>
      <c r="Y64" s="148" t="str">
        <f>IF($H$64=0,"",CONCATENATE(IF(Y65=1,'1 | Grundeinstellungen'!$J$33,IF(Y65=2,'1 | Grundeinstellungen'!$K$33,IF('3a | Funktionalität'!Y65=3,'1 | Grundeinstellungen'!$L$33,IF(Y65="","wird ausgefüllt")))),IF(Y66="","",CONCATENATE(" (",Y66,")"))))</f>
        <v>wird ausgefüllt</v>
      </c>
      <c r="Z64" s="148" t="str">
        <f>IF($H$64=0,"",CONCATENATE(IF(Z65=1,'1 | Grundeinstellungen'!$J$33,IF(Z65=2,'1 | Grundeinstellungen'!$K$33,IF('3a | Funktionalität'!Z65=3,'1 | Grundeinstellungen'!$L$33,IF(Z65="","wird ausgefüllt")))),IF(Z66="","",CONCATENATE(" (",Z66,")"))))</f>
        <v>wird ausgefüllt</v>
      </c>
      <c r="AA64" s="148" t="str">
        <f>IF($H$64=0,"",CONCATENATE(IF(AA65=1,'1 | Grundeinstellungen'!$J$33,IF(AA65=2,'1 | Grundeinstellungen'!$K$33,IF('3a | Funktionalität'!AA65=3,'1 | Grundeinstellungen'!$L$33,IF(AA65="","wird ausgefüllt")))),IF(AA66="","",CONCATENATE(" (",AA66,")"))))</f>
        <v>wird ausgefüllt</v>
      </c>
      <c r="AB64" s="148" t="str">
        <f>IF($H$64=0,"",CONCATENATE(IF(AB65=1,'1 | Grundeinstellungen'!$J$33,IF(AB65=2,'1 | Grundeinstellungen'!$K$33,IF('3a | Funktionalität'!AB65=3,'1 | Grundeinstellungen'!$L$33,IF(AB65="","wird ausgefüllt")))),IF(AB66="","",CONCATENATE(" (",AB66,")"))))</f>
        <v>wird ausgefüllt</v>
      </c>
      <c r="AC64" s="148" t="str">
        <f>IF($H$64=0,"",CONCATENATE(IF(AC65=1,'1 | Grundeinstellungen'!$J$33,IF(AC65=2,'1 | Grundeinstellungen'!$K$33,IF('3a | Funktionalität'!AC65=3,'1 | Grundeinstellungen'!$L$33,IF(AC65="","wird ausgefüllt")))),IF(AC66="","",CONCATENATE(" (",AC66,")"))))</f>
        <v>wird ausgefüllt</v>
      </c>
      <c r="AD64" s="148" t="str">
        <f>IF($H$64=0,"",CONCATENATE(IF(AD65=1,'1 | Grundeinstellungen'!$J$33,IF(AD65=2,'1 | Grundeinstellungen'!$K$33,IF('3a | Funktionalität'!AD65=3,'1 | Grundeinstellungen'!$L$33,IF(AD65="","wird ausgefüllt")))),IF(AD66="","",CONCATENATE(" (",AD66,")"))))</f>
        <v>wird ausgefüllt</v>
      </c>
      <c r="AE64" s="148" t="str">
        <f>IF($H$64=0,"",CONCATENATE(IF(AE65=1,'1 | Grundeinstellungen'!$J$33,IF(AE65=2,'1 | Grundeinstellungen'!$K$33,IF('3a | Funktionalität'!AE65=3,'1 | Grundeinstellungen'!$L$33,IF(AE65="","wird ausgefüllt")))),IF(AE66="","",CONCATENATE(" (",AE66,")"))))</f>
        <v>wird ausgefüllt</v>
      </c>
      <c r="AF64" s="148" t="str">
        <f>IF($H$64=0,"",CONCATENATE(IF(AF65=1,'1 | Grundeinstellungen'!$J$33,IF(AF65=2,'1 | Grundeinstellungen'!$K$33,IF('3a | Funktionalität'!AF65=3,'1 | Grundeinstellungen'!$L$33,IF(AF65="","wird ausgefüllt")))),IF(AF66="","",CONCATENATE(" (",AF66,")"))))</f>
        <v>wird ausgefüllt</v>
      </c>
      <c r="AG64" s="148" t="str">
        <f>IF($H$64=0,"",CONCATENATE(IF(AG65=1,'1 | Grundeinstellungen'!$J$33,IF(AG65=2,'1 | Grundeinstellungen'!$K$33,IF('3a | Funktionalität'!AG65=3,'1 | Grundeinstellungen'!$L$33,IF(AG65="","wird ausgefüllt")))),IF(AG66="","",CONCATENATE(" (",AG66,")"))))</f>
        <v>wird ausgefüllt</v>
      </c>
      <c r="AH64" s="148" t="str">
        <f>IF($H$64=0,"",CONCATENATE(IF(AH65=1,'1 | Grundeinstellungen'!$J$33,IF(AH65=2,'1 | Grundeinstellungen'!$K$33,IF('3a | Funktionalität'!AH65=3,'1 | Grundeinstellungen'!$L$33,IF(AH65="","wird ausgefüllt")))),IF(AH66="","",CONCATENATE(" (",AH66,")"))))</f>
        <v>wird ausgefüllt</v>
      </c>
      <c r="AI64" s="148" t="str">
        <f>IF($H$64=0,"",CONCATENATE(IF(AI65=1,'1 | Grundeinstellungen'!$J$33,IF(AI65=2,'1 | Grundeinstellungen'!$K$33,IF('3a | Funktionalität'!AI65=3,'1 | Grundeinstellungen'!$L$33,IF(AI65="","wird ausgefüllt")))),IF(AI66="","",CONCATENATE(" (",AI66,")"))))</f>
        <v>wird ausgefüllt</v>
      </c>
      <c r="AJ64" s="148" t="str">
        <f>IF($H$64=0,"",CONCATENATE(IF(AJ65=1,'1 | Grundeinstellungen'!$J$33,IF(AJ65=2,'1 | Grundeinstellungen'!$K$33,IF('3a | Funktionalität'!AJ65=3,'1 | Grundeinstellungen'!$L$33,IF(AJ65="","wird ausgefüllt")))),IF(AJ66="","",CONCATENATE(" (",AJ66,")"))))</f>
        <v>wird ausgefüllt</v>
      </c>
      <c r="AK64" s="148" t="str">
        <f>IF($H$64=0,"",CONCATENATE(IF(AK65=1,'1 | Grundeinstellungen'!$J$33,IF(AK65=2,'1 | Grundeinstellungen'!$K$33,IF('3a | Funktionalität'!AK65=3,'1 | Grundeinstellungen'!$L$33,IF(AK65="","wird ausgefüllt")))),IF(AK66="","",CONCATENATE(" (",AK66,")"))))</f>
        <v>wird ausgefüllt</v>
      </c>
      <c r="AL64" s="148" t="str">
        <f>IF($H$64=0,"",CONCATENATE(IF(AL65=1,'1 | Grundeinstellungen'!$J$33,IF(AL65=2,'1 | Grundeinstellungen'!$K$33,IF('3a | Funktionalität'!AL65=3,'1 | Grundeinstellungen'!$L$33,IF(AL65="","wird ausgefüllt")))),IF(AL66="","",CONCATENATE(" (",AL66,")"))))</f>
        <v>wird ausgefüllt</v>
      </c>
      <c r="AM64" s="148" t="str">
        <f>IF($H$64=0,"",CONCATENATE(IF(AM65=1,'1 | Grundeinstellungen'!$J$33,IF(AM65=2,'1 | Grundeinstellungen'!$K$33,IF('3a | Funktionalität'!AM65=3,'1 | Grundeinstellungen'!$L$33,IF(AM65="","wird ausgefüllt")))),IF(AM66="","",CONCATENATE(" (",AM66,")"))))</f>
        <v>wird ausgefüllt</v>
      </c>
    </row>
    <row r="65" spans="2:39" s="21" customFormat="1" ht="15" customHeight="1" outlineLevel="1" x14ac:dyDescent="0.25">
      <c r="B65" s="137"/>
      <c r="C65" s="138"/>
      <c r="D65" s="138"/>
      <c r="E65" s="156" t="s">
        <v>197</v>
      </c>
      <c r="F65" s="157"/>
      <c r="G65" s="139"/>
      <c r="H65" s="136"/>
      <c r="I65" s="60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</row>
    <row r="66" spans="2:39" s="51" customFormat="1" ht="30" customHeight="1" outlineLevel="1" x14ac:dyDescent="0.25">
      <c r="B66" s="146"/>
      <c r="C66" s="147"/>
      <c r="D66" s="169"/>
      <c r="E66" s="162" t="s">
        <v>196</v>
      </c>
      <c r="F66" s="160"/>
      <c r="G66" s="178"/>
      <c r="H66" s="179"/>
      <c r="I66" s="62"/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0"/>
      <c r="AJ66" s="280"/>
      <c r="AK66" s="280"/>
      <c r="AL66" s="280"/>
      <c r="AM66" s="280"/>
    </row>
    <row r="67" spans="2:39" s="10" customFormat="1" ht="15.75" thickBot="1" x14ac:dyDescent="0.3">
      <c r="B67" s="111"/>
      <c r="C67" s="131"/>
      <c r="D67" s="131"/>
      <c r="E67" s="131"/>
      <c r="F67" s="112"/>
      <c r="G67" s="122"/>
      <c r="H67" s="122"/>
      <c r="I67" s="12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</row>
    <row r="68" spans="2:39" s="10" customFormat="1" ht="30" customHeight="1" thickBot="1" x14ac:dyDescent="0.3">
      <c r="B68" s="298">
        <v>3</v>
      </c>
      <c r="C68" s="250" t="str">
        <f>'1 | Grundeinstellungen'!C35</f>
        <v>Barrierefreiheit</v>
      </c>
      <c r="D68" s="134"/>
      <c r="E68" s="134"/>
      <c r="F68" s="93"/>
      <c r="G68" s="94">
        <f>'1 | Grundeinstellungen'!G35</f>
        <v>1</v>
      </c>
      <c r="H68" s="95"/>
      <c r="I68" s="96"/>
      <c r="J68" s="300">
        <f>IF($G$68=0,"",IFERROR(J72*$G$71+J82*$G$81+J95*$G$94,0))</f>
        <v>0</v>
      </c>
      <c r="K68" s="300">
        <f t="shared" ref="K68:AM68" si="10">IF($G$68=0,"",IFERROR(K72*$G$71+K82*$G$81+K95*$G$94,0))</f>
        <v>0</v>
      </c>
      <c r="L68" s="300">
        <f t="shared" si="10"/>
        <v>0</v>
      </c>
      <c r="M68" s="300">
        <f t="shared" si="10"/>
        <v>0</v>
      </c>
      <c r="N68" s="300">
        <f t="shared" si="10"/>
        <v>0</v>
      </c>
      <c r="O68" s="300">
        <f t="shared" si="10"/>
        <v>0</v>
      </c>
      <c r="P68" s="300">
        <f t="shared" si="10"/>
        <v>0</v>
      </c>
      <c r="Q68" s="300">
        <f t="shared" si="10"/>
        <v>0</v>
      </c>
      <c r="R68" s="300">
        <f t="shared" si="10"/>
        <v>0</v>
      </c>
      <c r="S68" s="300">
        <f t="shared" si="10"/>
        <v>0</v>
      </c>
      <c r="T68" s="300">
        <f t="shared" si="10"/>
        <v>0</v>
      </c>
      <c r="U68" s="300">
        <f t="shared" si="10"/>
        <v>0</v>
      </c>
      <c r="V68" s="300">
        <f t="shared" si="10"/>
        <v>0</v>
      </c>
      <c r="W68" s="300">
        <f t="shared" si="10"/>
        <v>0</v>
      </c>
      <c r="X68" s="300">
        <f t="shared" si="10"/>
        <v>0</v>
      </c>
      <c r="Y68" s="300">
        <f t="shared" si="10"/>
        <v>0</v>
      </c>
      <c r="Z68" s="300">
        <f t="shared" si="10"/>
        <v>0</v>
      </c>
      <c r="AA68" s="300">
        <f t="shared" si="10"/>
        <v>0</v>
      </c>
      <c r="AB68" s="300">
        <f t="shared" si="10"/>
        <v>0</v>
      </c>
      <c r="AC68" s="300">
        <f t="shared" si="10"/>
        <v>0</v>
      </c>
      <c r="AD68" s="300">
        <f t="shared" si="10"/>
        <v>0</v>
      </c>
      <c r="AE68" s="300">
        <f t="shared" si="10"/>
        <v>0</v>
      </c>
      <c r="AF68" s="300">
        <f t="shared" si="10"/>
        <v>0</v>
      </c>
      <c r="AG68" s="300">
        <f t="shared" si="10"/>
        <v>0</v>
      </c>
      <c r="AH68" s="300">
        <f t="shared" si="10"/>
        <v>0</v>
      </c>
      <c r="AI68" s="300">
        <f t="shared" si="10"/>
        <v>0</v>
      </c>
      <c r="AJ68" s="300">
        <f t="shared" si="10"/>
        <v>0</v>
      </c>
      <c r="AK68" s="300">
        <f t="shared" si="10"/>
        <v>0</v>
      </c>
      <c r="AL68" s="300">
        <f t="shared" si="10"/>
        <v>0</v>
      </c>
      <c r="AM68" s="300">
        <f t="shared" si="10"/>
        <v>0</v>
      </c>
    </row>
    <row r="69" spans="2:39" s="10" customFormat="1" ht="181.5" hidden="1" customHeight="1" thickBot="1" x14ac:dyDescent="0.3">
      <c r="B69" s="111"/>
      <c r="C69" s="181"/>
      <c r="D69" s="138"/>
      <c r="E69" s="182" t="s">
        <v>201</v>
      </c>
      <c r="F69" s="112"/>
      <c r="G69" s="128"/>
      <c r="H69" s="122"/>
      <c r="I69" s="12"/>
      <c r="J69" s="185" t="str">
        <f>CONCATENATE(IF(J71="","",J71),IF(AND(J71&lt;&gt;"",J81&lt;&gt;""),"; ",""),IF(AND(J71&lt;&gt;"",J94&lt;&gt;"",J81=""),"; ",""),IF(J81="","",J81),IF(AND(J81&lt;&gt;"",J94&lt;&gt;""),"; ",""),IF(J94="","",J94))</f>
        <v>wird ausgefüllt (wird ausgefüllt; wird ausgefüllt); wird ausgefüllt (wird ausgefüllt; wird ausgefüllt; wird ausgefüllt); wird ausgefüllt (wird ausgefüllt; wird ausgefüllt; wird ausgefüllt; wird ausgefüllt)</v>
      </c>
      <c r="K69" s="185" t="str">
        <f t="shared" ref="K69:AM69" si="11">CONCATENATE(IF(K71="","",K71),IF(AND(K71&lt;&gt;"",K81&lt;&gt;""),"; ",""),IF(AND(K71&lt;&gt;"",K94&lt;&gt;"",K81=""),"; ",""),IF(K81="","",K81),IF(AND(K81&lt;&gt;"",K94&lt;&gt;""),"; ",""),IF(K94="","",K94))</f>
        <v>wird ausgefüllt (wird ausgefüllt; wird ausgefüllt); wird ausgefüllt (wird ausgefüllt; wird ausgefüllt; wird ausgefüllt); wird ausgefüllt (wird ausgefüllt; wird ausgefüllt; wird ausgefüllt; wird ausgefüllt)</v>
      </c>
      <c r="L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M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N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O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P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Q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R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S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T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U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V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W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X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Y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Z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A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B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C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D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E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F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G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H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I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J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K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L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  <c r="AM69" s="185" t="str">
        <f t="shared" si="11"/>
        <v>wird ausgefüllt (wird ausgefüllt; wird ausgefüllt); wird ausgefüllt (wird ausgefüllt; wird ausgefüllt; wird ausgefüllt); wird ausgefüllt (wird ausgefüllt; wird ausgefüllt; wird ausgefüllt; wird ausgefüllt)</v>
      </c>
    </row>
    <row r="70" spans="2:39" s="21" customFormat="1" ht="7.5" customHeight="1" x14ac:dyDescent="0.25">
      <c r="B70" s="137"/>
      <c r="C70" s="138"/>
      <c r="D70" s="138"/>
      <c r="E70" s="138"/>
      <c r="F70" s="117"/>
      <c r="G70" s="139"/>
      <c r="H70" s="136"/>
      <c r="I70" s="17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</row>
    <row r="71" spans="2:39" s="10" customFormat="1" ht="45" customHeight="1" outlineLevel="1" x14ac:dyDescent="0.25">
      <c r="B71" s="111"/>
      <c r="C71" s="183">
        <v>1</v>
      </c>
      <c r="D71" s="183" t="str">
        <f>'1 | Grundeinstellungen'!D36</f>
        <v>Außenanlagen</v>
      </c>
      <c r="E71" s="183"/>
      <c r="F71" s="158"/>
      <c r="G71" s="126">
        <f>'1 | Grundeinstellungen'!$G$36</f>
        <v>0.33333333333333331</v>
      </c>
      <c r="H71" s="163">
        <f>'1 | Grundeinstellungen'!H36</f>
        <v>1</v>
      </c>
      <c r="I71" s="59"/>
      <c r="J71" s="129" t="str">
        <f>IF($G$71=0,"",CONCATENATE(IF(AND(J72&lt;1.5,J72&gt;0),'1 | Grundeinstellungen'!$J$36,IF(AND(J72&gt;=1.5,J72&lt;2.5),'1 | Grundeinstellungen'!$K$36,IF(J72&gt;=2.5,'1 | Grundeinstellungen'!$L$36,IF(J72=0,"wird ausgefüllt")))),IF(OR(J74&lt;&gt;"",J77&lt;&gt;"")," (",""),IF(J74="","",J74),IF(AND(J74&lt;&gt;"",J77&lt;&gt;""),"; ",""),IF(J77="","",J77),IF(OR(J74&lt;&gt;"",J77&lt;&gt;""),")","")))</f>
        <v>wird ausgefüllt (wird ausgefüllt; wird ausgefüllt)</v>
      </c>
      <c r="K71" s="129" t="str">
        <f>IF($G$71=0,"",CONCATENATE(IF(AND(K72&lt;1.5,K72&gt;0),'1 | Grundeinstellungen'!$J$36,IF(AND(K72&gt;=1.5,K72&lt;2.5),'1 | Grundeinstellungen'!$K$36,IF(K72&gt;=2.5,'1 | Grundeinstellungen'!$L$36,IF(K72=0,"wird ausgefüllt")))),IF(OR(K74&lt;&gt;"",K77&lt;&gt;"")," (",""),IF(K74="","",K74),IF(AND(K74&lt;&gt;"",K77&lt;&gt;""),"; ",""),IF(K77="","",K77),IF(OR(K74&lt;&gt;"",K77&lt;&gt;""),")","")))</f>
        <v>wird ausgefüllt (wird ausgefüllt; wird ausgefüllt)</v>
      </c>
      <c r="L71" s="129" t="str">
        <f>IF($G$71=0,"",CONCATENATE(IF(AND(L72&lt;1.5,L72&gt;0),'1 | Grundeinstellungen'!$J$36,IF(AND(L72&gt;=1.5,L72&lt;2.5),'1 | Grundeinstellungen'!$K$36,IF(L72&gt;=2.5,'1 | Grundeinstellungen'!$L$36,IF(L72=0,"wird ausgefüllt")))),IF(OR(L74&lt;&gt;"",L77&lt;&gt;"")," (",""),IF(L74="","",L74),IF(AND(L74&lt;&gt;"",L77&lt;&gt;""),"; ",""),IF(L77="","",L77),IF(OR(L74&lt;&gt;"",L77&lt;&gt;""),")","")))</f>
        <v>wird ausgefüllt (wird ausgefüllt; wird ausgefüllt)</v>
      </c>
      <c r="M71" s="129" t="str">
        <f>IF($G$71=0,"",CONCATENATE(IF(AND(M72&lt;1.5,M72&gt;0),'1 | Grundeinstellungen'!$J$36,IF(AND(M72&gt;=1.5,M72&lt;2.5),'1 | Grundeinstellungen'!$K$36,IF(M72&gt;=2.5,'1 | Grundeinstellungen'!$L$36,IF(M72=0,"wird ausgefüllt")))),IF(OR(M74&lt;&gt;"",M77&lt;&gt;"")," (",""),IF(M74="","",M74),IF(AND(M74&lt;&gt;"",M77&lt;&gt;""),"; ",""),IF(M77="","",M77),IF(OR(M74&lt;&gt;"",M77&lt;&gt;""),")","")))</f>
        <v>wird ausgefüllt (wird ausgefüllt; wird ausgefüllt)</v>
      </c>
      <c r="N71" s="129" t="str">
        <f>IF($G$71=0,"",CONCATENATE(IF(AND(N72&lt;1.5,N72&gt;0),'1 | Grundeinstellungen'!$J$36,IF(AND(N72&gt;=1.5,N72&lt;2.5),'1 | Grundeinstellungen'!$K$36,IF(N72&gt;=2.5,'1 | Grundeinstellungen'!$L$36,IF(N72=0,"wird ausgefüllt")))),IF(OR(N74&lt;&gt;"",N77&lt;&gt;"")," (",""),IF(N74="","",N74),IF(AND(N74&lt;&gt;"",N77&lt;&gt;""),"; ",""),IF(N77="","",N77),IF(OR(N74&lt;&gt;"",N77&lt;&gt;""),")","")))</f>
        <v>wird ausgefüllt (wird ausgefüllt; wird ausgefüllt)</v>
      </c>
      <c r="O71" s="129" t="str">
        <f>IF($G$71=0,"",CONCATENATE(IF(AND(O72&lt;1.5,O72&gt;0),'1 | Grundeinstellungen'!$J$36,IF(AND(O72&gt;=1.5,O72&lt;2.5),'1 | Grundeinstellungen'!$K$36,IF(O72&gt;=2.5,'1 | Grundeinstellungen'!$L$36,IF(O72=0,"wird ausgefüllt")))),IF(OR(O74&lt;&gt;"",O77&lt;&gt;"")," (",""),IF(O74="","",O74),IF(AND(O74&lt;&gt;"",O77&lt;&gt;""),"; ",""),IF(O77="","",O77),IF(OR(O74&lt;&gt;"",O77&lt;&gt;""),")","")))</f>
        <v>wird ausgefüllt (wird ausgefüllt; wird ausgefüllt)</v>
      </c>
      <c r="P71" s="129" t="str">
        <f>IF($G$71=0,"",CONCATENATE(IF(AND(P72&lt;1.5,P72&gt;0),'1 | Grundeinstellungen'!$J$36,IF(AND(P72&gt;=1.5,P72&lt;2.5),'1 | Grundeinstellungen'!$K$36,IF(P72&gt;=2.5,'1 | Grundeinstellungen'!$L$36,IF(P72=0,"wird ausgefüllt")))),IF(OR(P74&lt;&gt;"",P77&lt;&gt;"")," (",""),IF(P74="","",P74),IF(AND(P74&lt;&gt;"",P77&lt;&gt;""),"; ",""),IF(P77="","",P77),IF(OR(P74&lt;&gt;"",P77&lt;&gt;""),")","")))</f>
        <v>wird ausgefüllt (wird ausgefüllt; wird ausgefüllt)</v>
      </c>
      <c r="Q71" s="129" t="str">
        <f>IF($G$71=0,"",CONCATENATE(IF(AND(Q72&lt;1.5,Q72&gt;0),'1 | Grundeinstellungen'!$J$36,IF(AND(Q72&gt;=1.5,Q72&lt;2.5),'1 | Grundeinstellungen'!$K$36,IF(Q72&gt;=2.5,'1 | Grundeinstellungen'!$L$36,IF(Q72=0,"wird ausgefüllt")))),IF(OR(Q74&lt;&gt;"",Q77&lt;&gt;"")," (",""),IF(Q74="","",Q74),IF(AND(Q74&lt;&gt;"",Q77&lt;&gt;""),"; ",""),IF(Q77="","",Q77),IF(OR(Q74&lt;&gt;"",Q77&lt;&gt;""),")","")))</f>
        <v>wird ausgefüllt (wird ausgefüllt; wird ausgefüllt)</v>
      </c>
      <c r="R71" s="129" t="str">
        <f>IF($G$71=0,"",CONCATENATE(IF(AND(R72&lt;1.5,R72&gt;0),'1 | Grundeinstellungen'!$J$36,IF(AND(R72&gt;=1.5,R72&lt;2.5),'1 | Grundeinstellungen'!$K$36,IF(R72&gt;=2.5,'1 | Grundeinstellungen'!$L$36,IF(R72=0,"wird ausgefüllt")))),IF(OR(R74&lt;&gt;"",R77&lt;&gt;"")," (",""),IF(R74="","",R74),IF(AND(R74&lt;&gt;"",R77&lt;&gt;""),"; ",""),IF(R77="","",R77),IF(OR(R74&lt;&gt;"",R77&lt;&gt;""),")","")))</f>
        <v>wird ausgefüllt (wird ausgefüllt; wird ausgefüllt)</v>
      </c>
      <c r="S71" s="129" t="str">
        <f>IF($G$71=0,"",CONCATENATE(IF(AND(S72&lt;1.5,S72&gt;0),'1 | Grundeinstellungen'!$J$36,IF(AND(S72&gt;=1.5,S72&lt;2.5),'1 | Grundeinstellungen'!$K$36,IF(S72&gt;=2.5,'1 | Grundeinstellungen'!$L$36,IF(S72=0,"wird ausgefüllt")))),IF(OR(S74&lt;&gt;"",S77&lt;&gt;"")," (",""),IF(S74="","",S74),IF(AND(S74&lt;&gt;"",S77&lt;&gt;""),"; ",""),IF(S77="","",S77),IF(OR(S74&lt;&gt;"",S77&lt;&gt;""),")","")))</f>
        <v>wird ausgefüllt (wird ausgefüllt; wird ausgefüllt)</v>
      </c>
      <c r="T71" s="129" t="str">
        <f>IF($G$71=0,"",CONCATENATE(IF(AND(T72&lt;1.5,T72&gt;0),'1 | Grundeinstellungen'!$J$36,IF(AND(T72&gt;=1.5,T72&lt;2.5),'1 | Grundeinstellungen'!$K$36,IF(T72&gt;=2.5,'1 | Grundeinstellungen'!$L$36,IF(T72=0,"wird ausgefüllt")))),IF(OR(T74&lt;&gt;"",T77&lt;&gt;"")," (",""),IF(T74="","",T74),IF(AND(T74&lt;&gt;"",T77&lt;&gt;""),"; ",""),IF(T77="","",T77),IF(OR(T74&lt;&gt;"",T77&lt;&gt;""),")","")))</f>
        <v>wird ausgefüllt (wird ausgefüllt; wird ausgefüllt)</v>
      </c>
      <c r="U71" s="129" t="str">
        <f>IF($G$71=0,"",CONCATENATE(IF(AND(U72&lt;1.5,U72&gt;0),'1 | Grundeinstellungen'!$J$36,IF(AND(U72&gt;=1.5,U72&lt;2.5),'1 | Grundeinstellungen'!$K$36,IF(U72&gt;=2.5,'1 | Grundeinstellungen'!$L$36,IF(U72=0,"wird ausgefüllt")))),IF(OR(U74&lt;&gt;"",U77&lt;&gt;"")," (",""),IF(U74="","",U74),IF(AND(U74&lt;&gt;"",U77&lt;&gt;""),"; ",""),IF(U77="","",U77),IF(OR(U74&lt;&gt;"",U77&lt;&gt;""),")","")))</f>
        <v>wird ausgefüllt (wird ausgefüllt; wird ausgefüllt)</v>
      </c>
      <c r="V71" s="129" t="str">
        <f>IF($G$71=0,"",CONCATENATE(IF(AND(V72&lt;1.5,V72&gt;0),'1 | Grundeinstellungen'!$J$36,IF(AND(V72&gt;=1.5,V72&lt;2.5),'1 | Grundeinstellungen'!$K$36,IF(V72&gt;=2.5,'1 | Grundeinstellungen'!$L$36,IF(V72=0,"wird ausgefüllt")))),IF(OR(V74&lt;&gt;"",V77&lt;&gt;"")," (",""),IF(V74="","",V74),IF(AND(V74&lt;&gt;"",V77&lt;&gt;""),"; ",""),IF(V77="","",V77),IF(OR(V74&lt;&gt;"",V77&lt;&gt;""),")","")))</f>
        <v>wird ausgefüllt (wird ausgefüllt; wird ausgefüllt)</v>
      </c>
      <c r="W71" s="129" t="str">
        <f>IF($G$71=0,"",CONCATENATE(IF(AND(W72&lt;1.5,W72&gt;0),'1 | Grundeinstellungen'!$J$36,IF(AND(W72&gt;=1.5,W72&lt;2.5),'1 | Grundeinstellungen'!$K$36,IF(W72&gt;=2.5,'1 | Grundeinstellungen'!$L$36,IF(W72=0,"wird ausgefüllt")))),IF(OR(W74&lt;&gt;"",W77&lt;&gt;"")," (",""),IF(W74="","",W74),IF(AND(W74&lt;&gt;"",W77&lt;&gt;""),"; ",""),IF(W77="","",W77),IF(OR(W74&lt;&gt;"",W77&lt;&gt;""),")","")))</f>
        <v>wird ausgefüllt (wird ausgefüllt; wird ausgefüllt)</v>
      </c>
      <c r="X71" s="129" t="str">
        <f>IF($G$71=0,"",CONCATENATE(IF(AND(X72&lt;1.5,X72&gt;0),'1 | Grundeinstellungen'!$J$36,IF(AND(X72&gt;=1.5,X72&lt;2.5),'1 | Grundeinstellungen'!$K$36,IF(X72&gt;=2.5,'1 | Grundeinstellungen'!$L$36,IF(X72=0,"wird ausgefüllt")))),IF(OR(X74&lt;&gt;"",X77&lt;&gt;"")," (",""),IF(X74="","",X74),IF(AND(X74&lt;&gt;"",X77&lt;&gt;""),"; ",""),IF(X77="","",X77),IF(OR(X74&lt;&gt;"",X77&lt;&gt;""),")","")))</f>
        <v>wird ausgefüllt (wird ausgefüllt; wird ausgefüllt)</v>
      </c>
      <c r="Y71" s="129" t="str">
        <f>IF($G$71=0,"",CONCATENATE(IF(AND(Y72&lt;1.5,Y72&gt;0),'1 | Grundeinstellungen'!$J$36,IF(AND(Y72&gt;=1.5,Y72&lt;2.5),'1 | Grundeinstellungen'!$K$36,IF(Y72&gt;=2.5,'1 | Grundeinstellungen'!$L$36,IF(Y72=0,"wird ausgefüllt")))),IF(OR(Y74&lt;&gt;"",Y77&lt;&gt;"")," (",""),IF(Y74="","",Y74),IF(AND(Y74&lt;&gt;"",Y77&lt;&gt;""),"; ",""),IF(Y77="","",Y77),IF(OR(Y74&lt;&gt;"",Y77&lt;&gt;""),")","")))</f>
        <v>wird ausgefüllt (wird ausgefüllt; wird ausgefüllt)</v>
      </c>
      <c r="Z71" s="129" t="str">
        <f>IF($G$71=0,"",CONCATENATE(IF(AND(Z72&lt;1.5,Z72&gt;0),'1 | Grundeinstellungen'!$J$36,IF(AND(Z72&gt;=1.5,Z72&lt;2.5),'1 | Grundeinstellungen'!$K$36,IF(Z72&gt;=2.5,'1 | Grundeinstellungen'!$L$36,IF(Z72=0,"wird ausgefüllt")))),IF(OR(Z74&lt;&gt;"",Z77&lt;&gt;"")," (",""),IF(Z74="","",Z74),IF(AND(Z74&lt;&gt;"",Z77&lt;&gt;""),"; ",""),IF(Z77="","",Z77),IF(OR(Z74&lt;&gt;"",Z77&lt;&gt;""),")","")))</f>
        <v>wird ausgefüllt (wird ausgefüllt; wird ausgefüllt)</v>
      </c>
      <c r="AA71" s="129" t="str">
        <f>IF($G$71=0,"",CONCATENATE(IF(AND(AA72&lt;1.5,AA72&gt;0),'1 | Grundeinstellungen'!$J$36,IF(AND(AA72&gt;=1.5,AA72&lt;2.5),'1 | Grundeinstellungen'!$K$36,IF(AA72&gt;=2.5,'1 | Grundeinstellungen'!$L$36,IF(AA72=0,"wird ausgefüllt")))),IF(OR(AA74&lt;&gt;"",AA77&lt;&gt;"")," (",""),IF(AA74="","",AA74),IF(AND(AA74&lt;&gt;"",AA77&lt;&gt;""),"; ",""),IF(AA77="","",AA77),IF(OR(AA74&lt;&gt;"",AA77&lt;&gt;""),")","")))</f>
        <v>wird ausgefüllt (wird ausgefüllt; wird ausgefüllt)</v>
      </c>
      <c r="AB71" s="129" t="str">
        <f>IF($G$71=0,"",CONCATENATE(IF(AND(AB72&lt;1.5,AB72&gt;0),'1 | Grundeinstellungen'!$J$36,IF(AND(AB72&gt;=1.5,AB72&lt;2.5),'1 | Grundeinstellungen'!$K$36,IF(AB72&gt;=2.5,'1 | Grundeinstellungen'!$L$36,IF(AB72=0,"wird ausgefüllt")))),IF(OR(AB74&lt;&gt;"",AB77&lt;&gt;"")," (",""),IF(AB74="","",AB74),IF(AND(AB74&lt;&gt;"",AB77&lt;&gt;""),"; ",""),IF(AB77="","",AB77),IF(OR(AB74&lt;&gt;"",AB77&lt;&gt;""),")","")))</f>
        <v>wird ausgefüllt (wird ausgefüllt; wird ausgefüllt)</v>
      </c>
      <c r="AC71" s="129" t="str">
        <f>IF($G$71=0,"",CONCATENATE(IF(AND(AC72&lt;1.5,AC72&gt;0),'1 | Grundeinstellungen'!$J$36,IF(AND(AC72&gt;=1.5,AC72&lt;2.5),'1 | Grundeinstellungen'!$K$36,IF(AC72&gt;=2.5,'1 | Grundeinstellungen'!$L$36,IF(AC72=0,"wird ausgefüllt")))),IF(OR(AC74&lt;&gt;"",AC77&lt;&gt;"")," (",""),IF(AC74="","",AC74),IF(AND(AC74&lt;&gt;"",AC77&lt;&gt;""),"; ",""),IF(AC77="","",AC77),IF(OR(AC74&lt;&gt;"",AC77&lt;&gt;""),")","")))</f>
        <v>wird ausgefüllt (wird ausgefüllt; wird ausgefüllt)</v>
      </c>
      <c r="AD71" s="129" t="str">
        <f>IF($G$71=0,"",CONCATENATE(IF(AND(AD72&lt;1.5,AD72&gt;0),'1 | Grundeinstellungen'!$J$36,IF(AND(AD72&gt;=1.5,AD72&lt;2.5),'1 | Grundeinstellungen'!$K$36,IF(AD72&gt;=2.5,'1 | Grundeinstellungen'!$L$36,IF(AD72=0,"wird ausgefüllt")))),IF(OR(AD74&lt;&gt;"",AD77&lt;&gt;"")," (",""),IF(AD74="","",AD74),IF(AND(AD74&lt;&gt;"",AD77&lt;&gt;""),"; ",""),IF(AD77="","",AD77),IF(OR(AD74&lt;&gt;"",AD77&lt;&gt;""),")","")))</f>
        <v>wird ausgefüllt (wird ausgefüllt; wird ausgefüllt)</v>
      </c>
      <c r="AE71" s="129" t="str">
        <f>IF($G$71=0,"",CONCATENATE(IF(AND(AE72&lt;1.5,AE72&gt;0),'1 | Grundeinstellungen'!$J$36,IF(AND(AE72&gt;=1.5,AE72&lt;2.5),'1 | Grundeinstellungen'!$K$36,IF(AE72&gt;=2.5,'1 | Grundeinstellungen'!$L$36,IF(AE72=0,"wird ausgefüllt")))),IF(OR(AE74&lt;&gt;"",AE77&lt;&gt;"")," (",""),IF(AE74="","",AE74),IF(AND(AE74&lt;&gt;"",AE77&lt;&gt;""),"; ",""),IF(AE77="","",AE77),IF(OR(AE74&lt;&gt;"",AE77&lt;&gt;""),")","")))</f>
        <v>wird ausgefüllt (wird ausgefüllt; wird ausgefüllt)</v>
      </c>
      <c r="AF71" s="129" t="str">
        <f>IF($G$71=0,"",CONCATENATE(IF(AND(AF72&lt;1.5,AF72&gt;0),'1 | Grundeinstellungen'!$J$36,IF(AND(AF72&gt;=1.5,AF72&lt;2.5),'1 | Grundeinstellungen'!$K$36,IF(AF72&gt;=2.5,'1 | Grundeinstellungen'!$L$36,IF(AF72=0,"wird ausgefüllt")))),IF(OR(AF74&lt;&gt;"",AF77&lt;&gt;"")," (",""),IF(AF74="","",AF74),IF(AND(AF74&lt;&gt;"",AF77&lt;&gt;""),"; ",""),IF(AF77="","",AF77),IF(OR(AF74&lt;&gt;"",AF77&lt;&gt;""),")","")))</f>
        <v>wird ausgefüllt (wird ausgefüllt; wird ausgefüllt)</v>
      </c>
      <c r="AG71" s="129" t="str">
        <f>IF($G$71=0,"",CONCATENATE(IF(AND(AG72&lt;1.5,AG72&gt;0),'1 | Grundeinstellungen'!$J$36,IF(AND(AG72&gt;=1.5,AG72&lt;2.5),'1 | Grundeinstellungen'!$K$36,IF(AG72&gt;=2.5,'1 | Grundeinstellungen'!$L$36,IF(AG72=0,"wird ausgefüllt")))),IF(OR(AG74&lt;&gt;"",AG77&lt;&gt;"")," (",""),IF(AG74="","",AG74),IF(AND(AG74&lt;&gt;"",AG77&lt;&gt;""),"; ",""),IF(AG77="","",AG77),IF(OR(AG74&lt;&gt;"",AG77&lt;&gt;""),")","")))</f>
        <v>wird ausgefüllt (wird ausgefüllt; wird ausgefüllt)</v>
      </c>
      <c r="AH71" s="129" t="str">
        <f>IF($G$71=0,"",CONCATENATE(IF(AND(AH72&lt;1.5,AH72&gt;0),'1 | Grundeinstellungen'!$J$36,IF(AND(AH72&gt;=1.5,AH72&lt;2.5),'1 | Grundeinstellungen'!$K$36,IF(AH72&gt;=2.5,'1 | Grundeinstellungen'!$L$36,IF(AH72=0,"wird ausgefüllt")))),IF(OR(AH74&lt;&gt;"",AH77&lt;&gt;"")," (",""),IF(AH74="","",AH74),IF(AND(AH74&lt;&gt;"",AH77&lt;&gt;""),"; ",""),IF(AH77="","",AH77),IF(OR(AH74&lt;&gt;"",AH77&lt;&gt;""),")","")))</f>
        <v>wird ausgefüllt (wird ausgefüllt; wird ausgefüllt)</v>
      </c>
      <c r="AI71" s="129" t="str">
        <f>IF($G$71=0,"",CONCATENATE(IF(AND(AI72&lt;1.5,AI72&gt;0),'1 | Grundeinstellungen'!$J$36,IF(AND(AI72&gt;=1.5,AI72&lt;2.5),'1 | Grundeinstellungen'!$K$36,IF(AI72&gt;=2.5,'1 | Grundeinstellungen'!$L$36,IF(AI72=0,"wird ausgefüllt")))),IF(OR(AI74&lt;&gt;"",AI77&lt;&gt;"")," (",""),IF(AI74="","",AI74),IF(AND(AI74&lt;&gt;"",AI77&lt;&gt;""),"; ",""),IF(AI77="","",AI77),IF(OR(AI74&lt;&gt;"",AI77&lt;&gt;""),")","")))</f>
        <v>wird ausgefüllt (wird ausgefüllt; wird ausgefüllt)</v>
      </c>
      <c r="AJ71" s="129" t="str">
        <f>IF($G$71=0,"",CONCATENATE(IF(AND(AJ72&lt;1.5,AJ72&gt;0),'1 | Grundeinstellungen'!$J$36,IF(AND(AJ72&gt;=1.5,AJ72&lt;2.5),'1 | Grundeinstellungen'!$K$36,IF(AJ72&gt;=2.5,'1 | Grundeinstellungen'!$L$36,IF(AJ72=0,"wird ausgefüllt")))),IF(OR(AJ74&lt;&gt;"",AJ77&lt;&gt;"")," (",""),IF(AJ74="","",AJ74),IF(AND(AJ74&lt;&gt;"",AJ77&lt;&gt;""),"; ",""),IF(AJ77="","",AJ77),IF(OR(AJ74&lt;&gt;"",AJ77&lt;&gt;""),")","")))</f>
        <v>wird ausgefüllt (wird ausgefüllt; wird ausgefüllt)</v>
      </c>
      <c r="AK71" s="129" t="str">
        <f>IF($G$71=0,"",CONCATENATE(IF(AND(AK72&lt;1.5,AK72&gt;0),'1 | Grundeinstellungen'!$J$36,IF(AND(AK72&gt;=1.5,AK72&lt;2.5),'1 | Grundeinstellungen'!$K$36,IF(AK72&gt;=2.5,'1 | Grundeinstellungen'!$L$36,IF(AK72=0,"wird ausgefüllt")))),IF(OR(AK74&lt;&gt;"",AK77&lt;&gt;"")," (",""),IF(AK74="","",AK74),IF(AND(AK74&lt;&gt;"",AK77&lt;&gt;""),"; ",""),IF(AK77="","",AK77),IF(OR(AK74&lt;&gt;"",AK77&lt;&gt;""),")","")))</f>
        <v>wird ausgefüllt (wird ausgefüllt; wird ausgefüllt)</v>
      </c>
      <c r="AL71" s="129" t="str">
        <f>IF($G$71=0,"",CONCATENATE(IF(AND(AL72&lt;1.5,AL72&gt;0),'1 | Grundeinstellungen'!$J$36,IF(AND(AL72&gt;=1.5,AL72&lt;2.5),'1 | Grundeinstellungen'!$K$36,IF(AL72&gt;=2.5,'1 | Grundeinstellungen'!$L$36,IF(AL72=0,"wird ausgefüllt")))),IF(OR(AL74&lt;&gt;"",AL77&lt;&gt;"")," (",""),IF(AL74="","",AL74),IF(AND(AL74&lt;&gt;"",AL77&lt;&gt;""),"; ",""),IF(AL77="","",AL77),IF(OR(AL74&lt;&gt;"",AL77&lt;&gt;""),")","")))</f>
        <v>wird ausgefüllt (wird ausgefüllt; wird ausgefüllt)</v>
      </c>
      <c r="AM71" s="129" t="str">
        <f>IF($G$71=0,"",CONCATENATE(IF(AND(AM72&lt;1.5,AM72&gt;0),'1 | Grundeinstellungen'!$J$36,IF(AND(AM72&gt;=1.5,AM72&lt;2.5),'1 | Grundeinstellungen'!$K$36,IF(AM72&gt;=2.5,'1 | Grundeinstellungen'!$L$36,IF(AM72=0,"wird ausgefüllt")))),IF(OR(AM74&lt;&gt;"",AM77&lt;&gt;"")," (",""),IF(AM74="","",AM74),IF(AND(AM74&lt;&gt;"",AM77&lt;&gt;""),"; ",""),IF(AM77="","",AM77),IF(OR(AM74&lt;&gt;"",AM77&lt;&gt;""),")","")))</f>
        <v>wird ausgefüllt (wird ausgefüllt; wird ausgefüllt)</v>
      </c>
    </row>
    <row r="72" spans="2:39" s="55" customFormat="1" ht="15" customHeight="1" outlineLevel="1" x14ac:dyDescent="0.25">
      <c r="B72" s="151"/>
      <c r="C72" s="152"/>
      <c r="D72" s="152"/>
      <c r="E72" s="152"/>
      <c r="F72" s="112"/>
      <c r="G72" s="136"/>
      <c r="H72" s="127"/>
      <c r="I72" s="12"/>
      <c r="J72" s="176">
        <f>IF($G$71=0,0,IFERROR((J75*$H$74)+(J78*$H$77),0))</f>
        <v>0</v>
      </c>
      <c r="K72" s="176">
        <f t="shared" ref="K72:AM72" si="12">IF($G$71=0,0,IFERROR((K75*$H$74)+(K78*$H$77),0))</f>
        <v>0</v>
      </c>
      <c r="L72" s="176">
        <f t="shared" si="12"/>
        <v>0</v>
      </c>
      <c r="M72" s="176">
        <f t="shared" si="12"/>
        <v>0</v>
      </c>
      <c r="N72" s="176">
        <f t="shared" si="12"/>
        <v>0</v>
      </c>
      <c r="O72" s="176">
        <f t="shared" si="12"/>
        <v>0</v>
      </c>
      <c r="P72" s="176">
        <f t="shared" si="12"/>
        <v>0</v>
      </c>
      <c r="Q72" s="176">
        <f t="shared" si="12"/>
        <v>0</v>
      </c>
      <c r="R72" s="176">
        <f t="shared" si="12"/>
        <v>0</v>
      </c>
      <c r="S72" s="176">
        <f t="shared" si="12"/>
        <v>0</v>
      </c>
      <c r="T72" s="176">
        <f t="shared" si="12"/>
        <v>0</v>
      </c>
      <c r="U72" s="176">
        <f t="shared" si="12"/>
        <v>0</v>
      </c>
      <c r="V72" s="176">
        <f t="shared" si="12"/>
        <v>0</v>
      </c>
      <c r="W72" s="176">
        <f t="shared" si="12"/>
        <v>0</v>
      </c>
      <c r="X72" s="176">
        <f t="shared" si="12"/>
        <v>0</v>
      </c>
      <c r="Y72" s="176">
        <f t="shared" si="12"/>
        <v>0</v>
      </c>
      <c r="Z72" s="176">
        <f t="shared" si="12"/>
        <v>0</v>
      </c>
      <c r="AA72" s="176">
        <f t="shared" si="12"/>
        <v>0</v>
      </c>
      <c r="AB72" s="176">
        <f t="shared" si="12"/>
        <v>0</v>
      </c>
      <c r="AC72" s="176">
        <f t="shared" si="12"/>
        <v>0</v>
      </c>
      <c r="AD72" s="176">
        <f t="shared" si="12"/>
        <v>0</v>
      </c>
      <c r="AE72" s="176">
        <f t="shared" si="12"/>
        <v>0</v>
      </c>
      <c r="AF72" s="176">
        <f t="shared" si="12"/>
        <v>0</v>
      </c>
      <c r="AG72" s="176">
        <f t="shared" si="12"/>
        <v>0</v>
      </c>
      <c r="AH72" s="176">
        <f t="shared" si="12"/>
        <v>0</v>
      </c>
      <c r="AI72" s="176">
        <f t="shared" si="12"/>
        <v>0</v>
      </c>
      <c r="AJ72" s="176">
        <f t="shared" si="12"/>
        <v>0</v>
      </c>
      <c r="AK72" s="176">
        <f t="shared" si="12"/>
        <v>0</v>
      </c>
      <c r="AL72" s="176">
        <f t="shared" si="12"/>
        <v>0</v>
      </c>
      <c r="AM72" s="176">
        <f t="shared" si="12"/>
        <v>0</v>
      </c>
    </row>
    <row r="73" spans="2:39" s="21" customFormat="1" ht="7.5" customHeight="1" outlineLevel="1" x14ac:dyDescent="0.25">
      <c r="B73" s="137"/>
      <c r="C73" s="138"/>
      <c r="D73" s="138"/>
      <c r="E73" s="138"/>
      <c r="F73" s="117"/>
      <c r="G73" s="139"/>
      <c r="H73" s="136"/>
      <c r="I73" s="17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</row>
    <row r="74" spans="2:39" s="10" customFormat="1" ht="30" customHeight="1" outlineLevel="1" x14ac:dyDescent="0.25">
      <c r="B74" s="111"/>
      <c r="C74" s="131"/>
      <c r="D74" s="161" t="s">
        <v>198</v>
      </c>
      <c r="E74" s="161" t="str">
        <f>'1 | Grundeinstellungen'!E37</f>
        <v>Erschließungsflächen</v>
      </c>
      <c r="F74" s="158"/>
      <c r="G74" s="159"/>
      <c r="H74" s="126">
        <f>'1 | Grundeinstellungen'!$H$37</f>
        <v>0.5</v>
      </c>
      <c r="I74" s="59"/>
      <c r="J74" s="148" t="str">
        <f>IF($H$74=0,"",CONCATENATE(IF(J75=1,'1 | Grundeinstellungen'!$J$37,IF(J75=2,'1 | Grundeinstellungen'!$K$37,IF('3a | Funktionalität'!J75=3,'1 | Grundeinstellungen'!$L$37,IF(J75="","wird ausgefüllt")))),IF(J76="","",CONCATENATE(" (",J76,")"))))</f>
        <v>wird ausgefüllt</v>
      </c>
      <c r="K74" s="148" t="str">
        <f>IF($H$74=0,"",CONCATENATE(IF(K75=1,'1 | Grundeinstellungen'!$J$37,IF(K75=2,'1 | Grundeinstellungen'!$K$37,IF('3a | Funktionalität'!K75=3,'1 | Grundeinstellungen'!$L$37,IF(K75="","wird ausgefüllt")))),IF(K76="","",CONCATENATE(" (",K76,")"))))</f>
        <v>wird ausgefüllt</v>
      </c>
      <c r="L74" s="148" t="str">
        <f>IF($H$74=0,"",CONCATENATE(IF(L75=1,'1 | Grundeinstellungen'!$J$37,IF(L75=2,'1 | Grundeinstellungen'!$K$37,IF('3a | Funktionalität'!L75=3,'1 | Grundeinstellungen'!$L$37,IF(L75="","wird ausgefüllt")))),IF(L76="","",CONCATENATE(" (",L76,")"))))</f>
        <v>wird ausgefüllt</v>
      </c>
      <c r="M74" s="148" t="str">
        <f>IF($H$74=0,"",CONCATENATE(IF(M75=1,'1 | Grundeinstellungen'!$J$37,IF(M75=2,'1 | Grundeinstellungen'!$K$37,IF('3a | Funktionalität'!M75=3,'1 | Grundeinstellungen'!$L$37,IF(M75="","wird ausgefüllt")))),IF(M76="","",CONCATENATE(" (",M76,")"))))</f>
        <v>wird ausgefüllt</v>
      </c>
      <c r="N74" s="148" t="str">
        <f>IF($H$74=0,"",CONCATENATE(IF(N75=1,'1 | Grundeinstellungen'!$J$37,IF(N75=2,'1 | Grundeinstellungen'!$K$37,IF('3a | Funktionalität'!N75=3,'1 | Grundeinstellungen'!$L$37,IF(N75="","wird ausgefüllt")))),IF(N76="","",CONCATENATE(" (",N76,")"))))</f>
        <v>wird ausgefüllt</v>
      </c>
      <c r="O74" s="148" t="str">
        <f>IF($H$74=0,"",CONCATENATE(IF(O75=1,'1 | Grundeinstellungen'!$J$37,IF(O75=2,'1 | Grundeinstellungen'!$K$37,IF('3a | Funktionalität'!O75=3,'1 | Grundeinstellungen'!$L$37,IF(O75="","wird ausgefüllt")))),IF(O76="","",CONCATENATE(" (",O76,")"))))</f>
        <v>wird ausgefüllt</v>
      </c>
      <c r="P74" s="148" t="str">
        <f>IF($H$74=0,"",CONCATENATE(IF(P75=1,'1 | Grundeinstellungen'!$J$37,IF(P75=2,'1 | Grundeinstellungen'!$K$37,IF('3a | Funktionalität'!P75=3,'1 | Grundeinstellungen'!$L$37,IF(P75="","wird ausgefüllt")))),IF(P76="","",CONCATENATE(" (",P76,")"))))</f>
        <v>wird ausgefüllt</v>
      </c>
      <c r="Q74" s="148" t="str">
        <f>IF($H$74=0,"",CONCATENATE(IF(Q75=1,'1 | Grundeinstellungen'!$J$37,IF(Q75=2,'1 | Grundeinstellungen'!$K$37,IF('3a | Funktionalität'!Q75=3,'1 | Grundeinstellungen'!$L$37,IF(Q75="","wird ausgefüllt")))),IF(Q76="","",CONCATENATE(" (",Q76,")"))))</f>
        <v>wird ausgefüllt</v>
      </c>
      <c r="R74" s="148" t="str">
        <f>IF($H$74=0,"",CONCATENATE(IF(R75=1,'1 | Grundeinstellungen'!$J$37,IF(R75=2,'1 | Grundeinstellungen'!$K$37,IF('3a | Funktionalität'!R75=3,'1 | Grundeinstellungen'!$L$37,IF(R75="","wird ausgefüllt")))),IF(R76="","",CONCATENATE(" (",R76,")"))))</f>
        <v>wird ausgefüllt</v>
      </c>
      <c r="S74" s="148" t="str">
        <f>IF($H$74=0,"",CONCATENATE(IF(S75=1,'1 | Grundeinstellungen'!$J$37,IF(S75=2,'1 | Grundeinstellungen'!$K$37,IF('3a | Funktionalität'!S75=3,'1 | Grundeinstellungen'!$L$37,IF(S75="","wird ausgefüllt")))),IF(S76="","",CONCATENATE(" (",S76,")"))))</f>
        <v>wird ausgefüllt</v>
      </c>
      <c r="T74" s="148" t="str">
        <f>IF($H$74=0,"",CONCATENATE(IF(T75=1,'1 | Grundeinstellungen'!$J$37,IF(T75=2,'1 | Grundeinstellungen'!$K$37,IF('3a | Funktionalität'!T75=3,'1 | Grundeinstellungen'!$L$37,IF(T75="","wird ausgefüllt")))),IF(T76="","",CONCATENATE(" (",T76,")"))))</f>
        <v>wird ausgefüllt</v>
      </c>
      <c r="U74" s="148" t="str">
        <f>IF($H$74=0,"",CONCATENATE(IF(U75=1,'1 | Grundeinstellungen'!$J$37,IF(U75=2,'1 | Grundeinstellungen'!$K$37,IF('3a | Funktionalität'!U75=3,'1 | Grundeinstellungen'!$L$37,IF(U75="","wird ausgefüllt")))),IF(U76="","",CONCATENATE(" (",U76,")"))))</f>
        <v>wird ausgefüllt</v>
      </c>
      <c r="V74" s="148" t="str">
        <f>IF($H$74=0,"",CONCATENATE(IF(V75=1,'1 | Grundeinstellungen'!$J$37,IF(V75=2,'1 | Grundeinstellungen'!$K$37,IF('3a | Funktionalität'!V75=3,'1 | Grundeinstellungen'!$L$37,IF(V75="","wird ausgefüllt")))),IF(V76="","",CONCATENATE(" (",V76,")"))))</f>
        <v>wird ausgefüllt</v>
      </c>
      <c r="W74" s="148" t="str">
        <f>IF($H$74=0,"",CONCATENATE(IF(W75=1,'1 | Grundeinstellungen'!$J$37,IF(W75=2,'1 | Grundeinstellungen'!$K$37,IF('3a | Funktionalität'!W75=3,'1 | Grundeinstellungen'!$L$37,IF(W75="","wird ausgefüllt")))),IF(W76="","",CONCATENATE(" (",W76,")"))))</f>
        <v>wird ausgefüllt</v>
      </c>
      <c r="X74" s="148" t="str">
        <f>IF($H$74=0,"",CONCATENATE(IF(X75=1,'1 | Grundeinstellungen'!$J$37,IF(X75=2,'1 | Grundeinstellungen'!$K$37,IF('3a | Funktionalität'!X75=3,'1 | Grundeinstellungen'!$L$37,IF(X75="","wird ausgefüllt")))),IF(X76="","",CONCATENATE(" (",X76,")"))))</f>
        <v>wird ausgefüllt</v>
      </c>
      <c r="Y74" s="148" t="str">
        <f>IF($H$74=0,"",CONCATENATE(IF(Y75=1,'1 | Grundeinstellungen'!$J$37,IF(Y75=2,'1 | Grundeinstellungen'!$K$37,IF('3a | Funktionalität'!Y75=3,'1 | Grundeinstellungen'!$L$37,IF(Y75="","wird ausgefüllt")))),IF(Y76="","",CONCATENATE(" (",Y76,")"))))</f>
        <v>wird ausgefüllt</v>
      </c>
      <c r="Z74" s="148" t="str">
        <f>IF($H$74=0,"",CONCATENATE(IF(Z75=1,'1 | Grundeinstellungen'!$J$37,IF(Z75=2,'1 | Grundeinstellungen'!$K$37,IF('3a | Funktionalität'!Z75=3,'1 | Grundeinstellungen'!$L$37,IF(Z75="","wird ausgefüllt")))),IF(Z76="","",CONCATENATE(" (",Z76,")"))))</f>
        <v>wird ausgefüllt</v>
      </c>
      <c r="AA74" s="148" t="str">
        <f>IF($H$74=0,"",CONCATENATE(IF(AA75=1,'1 | Grundeinstellungen'!$J$37,IF(AA75=2,'1 | Grundeinstellungen'!$K$37,IF('3a | Funktionalität'!AA75=3,'1 | Grundeinstellungen'!$L$37,IF(AA75="","wird ausgefüllt")))),IF(AA76="","",CONCATENATE(" (",AA76,")"))))</f>
        <v>wird ausgefüllt</v>
      </c>
      <c r="AB74" s="148" t="str">
        <f>IF($H$74=0,"",CONCATENATE(IF(AB75=1,'1 | Grundeinstellungen'!$J$37,IF(AB75=2,'1 | Grundeinstellungen'!$K$37,IF('3a | Funktionalität'!AB75=3,'1 | Grundeinstellungen'!$L$37,IF(AB75="","wird ausgefüllt")))),IF(AB76="","",CONCATENATE(" (",AB76,")"))))</f>
        <v>wird ausgefüllt</v>
      </c>
      <c r="AC74" s="148" t="str">
        <f>IF($H$74=0,"",CONCATENATE(IF(AC75=1,'1 | Grundeinstellungen'!$J$37,IF(AC75=2,'1 | Grundeinstellungen'!$K$37,IF('3a | Funktionalität'!AC75=3,'1 | Grundeinstellungen'!$L$37,IF(AC75="","wird ausgefüllt")))),IF(AC76="","",CONCATENATE(" (",AC76,")"))))</f>
        <v>wird ausgefüllt</v>
      </c>
      <c r="AD74" s="148" t="str">
        <f>IF($H$74=0,"",CONCATENATE(IF(AD75=1,'1 | Grundeinstellungen'!$J$37,IF(AD75=2,'1 | Grundeinstellungen'!$K$37,IF('3a | Funktionalität'!AD75=3,'1 | Grundeinstellungen'!$L$37,IF(AD75="","wird ausgefüllt")))),IF(AD76="","",CONCATENATE(" (",AD76,")"))))</f>
        <v>wird ausgefüllt</v>
      </c>
      <c r="AE74" s="148" t="str">
        <f>IF($H$74=0,"",CONCATENATE(IF(AE75=1,'1 | Grundeinstellungen'!$J$37,IF(AE75=2,'1 | Grundeinstellungen'!$K$37,IF('3a | Funktionalität'!AE75=3,'1 | Grundeinstellungen'!$L$37,IF(AE75="","wird ausgefüllt")))),IF(AE76="","",CONCATENATE(" (",AE76,")"))))</f>
        <v>wird ausgefüllt</v>
      </c>
      <c r="AF74" s="148" t="str">
        <f>IF($H$74=0,"",CONCATENATE(IF(AF75=1,'1 | Grundeinstellungen'!$J$37,IF(AF75=2,'1 | Grundeinstellungen'!$K$37,IF('3a | Funktionalität'!AF75=3,'1 | Grundeinstellungen'!$L$37,IF(AF75="","wird ausgefüllt")))),IF(AF76="","",CONCATENATE(" (",AF76,")"))))</f>
        <v>wird ausgefüllt</v>
      </c>
      <c r="AG74" s="148" t="str">
        <f>IF($H$74=0,"",CONCATENATE(IF(AG75=1,'1 | Grundeinstellungen'!$J$37,IF(AG75=2,'1 | Grundeinstellungen'!$K$37,IF('3a | Funktionalität'!AG75=3,'1 | Grundeinstellungen'!$L$37,IF(AG75="","wird ausgefüllt")))),IF(AG76="","",CONCATENATE(" (",AG76,")"))))</f>
        <v>wird ausgefüllt</v>
      </c>
      <c r="AH74" s="148" t="str">
        <f>IF($H$74=0,"",CONCATENATE(IF(AH75=1,'1 | Grundeinstellungen'!$J$37,IF(AH75=2,'1 | Grundeinstellungen'!$K$37,IF('3a | Funktionalität'!AH75=3,'1 | Grundeinstellungen'!$L$37,IF(AH75="","wird ausgefüllt")))),IF(AH76="","",CONCATENATE(" (",AH76,")"))))</f>
        <v>wird ausgefüllt</v>
      </c>
      <c r="AI74" s="148" t="str">
        <f>IF($H$74=0,"",CONCATENATE(IF(AI75=1,'1 | Grundeinstellungen'!$J$37,IF(AI75=2,'1 | Grundeinstellungen'!$K$37,IF('3a | Funktionalität'!AI75=3,'1 | Grundeinstellungen'!$L$37,IF(AI75="","wird ausgefüllt")))),IF(AI76="","",CONCATENATE(" (",AI76,")"))))</f>
        <v>wird ausgefüllt</v>
      </c>
      <c r="AJ74" s="148" t="str">
        <f>IF($H$74=0,"",CONCATENATE(IF(AJ75=1,'1 | Grundeinstellungen'!$J$37,IF(AJ75=2,'1 | Grundeinstellungen'!$K$37,IF('3a | Funktionalität'!AJ75=3,'1 | Grundeinstellungen'!$L$37,IF(AJ75="","wird ausgefüllt")))),IF(AJ76="","",CONCATENATE(" (",AJ76,")"))))</f>
        <v>wird ausgefüllt</v>
      </c>
      <c r="AK74" s="148" t="str">
        <f>IF($H$74=0,"",CONCATENATE(IF(AK75=1,'1 | Grundeinstellungen'!$J$37,IF(AK75=2,'1 | Grundeinstellungen'!$K$37,IF('3a | Funktionalität'!AK75=3,'1 | Grundeinstellungen'!$L$37,IF(AK75="","wird ausgefüllt")))),IF(AK76="","",CONCATENATE(" (",AK76,")"))))</f>
        <v>wird ausgefüllt</v>
      </c>
      <c r="AL74" s="148" t="str">
        <f>IF($H$74=0,"",CONCATENATE(IF(AL75=1,'1 | Grundeinstellungen'!$J$37,IF(AL75=2,'1 | Grundeinstellungen'!$K$37,IF('3a | Funktionalität'!AL75=3,'1 | Grundeinstellungen'!$L$37,IF(AL75="","wird ausgefüllt")))),IF(AL76="","",CONCATENATE(" (",AL76,")"))))</f>
        <v>wird ausgefüllt</v>
      </c>
      <c r="AM74" s="148" t="str">
        <f>IF($H$74=0,"",CONCATENATE(IF(AM75=1,'1 | Grundeinstellungen'!$J$37,IF(AM75=2,'1 | Grundeinstellungen'!$K$37,IF('3a | Funktionalität'!AM75=3,'1 | Grundeinstellungen'!$L$37,IF(AM75="","wird ausgefüllt")))),IF(AM76="","",CONCATENATE(" (",AM76,")"))))</f>
        <v>wird ausgefüllt</v>
      </c>
    </row>
    <row r="75" spans="2:39" s="21" customFormat="1" ht="15" customHeight="1" outlineLevel="1" x14ac:dyDescent="0.25">
      <c r="B75" s="137"/>
      <c r="C75" s="138"/>
      <c r="D75" s="138"/>
      <c r="E75" s="156" t="s">
        <v>197</v>
      </c>
      <c r="F75" s="157"/>
      <c r="G75" s="139"/>
      <c r="H75" s="136"/>
      <c r="I75" s="60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1"/>
      <c r="V75" s="281"/>
      <c r="W75" s="281"/>
      <c r="X75" s="281"/>
      <c r="Y75" s="281"/>
      <c r="Z75" s="281"/>
      <c r="AA75" s="281"/>
      <c r="AB75" s="281"/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</row>
    <row r="76" spans="2:39" s="51" customFormat="1" ht="30" customHeight="1" outlineLevel="1" x14ac:dyDescent="0.25">
      <c r="B76" s="146"/>
      <c r="C76" s="147"/>
      <c r="D76" s="169"/>
      <c r="E76" s="162" t="s">
        <v>200</v>
      </c>
      <c r="F76" s="160"/>
      <c r="G76" s="178"/>
      <c r="H76" s="179"/>
      <c r="I76" s="62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  <c r="AK76" s="280"/>
      <c r="AL76" s="280"/>
      <c r="AM76" s="280"/>
    </row>
    <row r="77" spans="2:39" s="10" customFormat="1" ht="30" customHeight="1" outlineLevel="1" x14ac:dyDescent="0.25">
      <c r="B77" s="111"/>
      <c r="C77" s="131"/>
      <c r="D77" s="131" t="s">
        <v>199</v>
      </c>
      <c r="E77" s="131" t="str">
        <f>'1 | Grundeinstellungen'!E38</f>
        <v>Aufenthaltsflächen</v>
      </c>
      <c r="F77" s="112"/>
      <c r="G77" s="122"/>
      <c r="H77" s="126">
        <f>'1 | Grundeinstellungen'!$H$38</f>
        <v>0.5</v>
      </c>
      <c r="I77" s="12"/>
      <c r="J77" s="148" t="str">
        <f>IF($H$77=0,"",CONCATENATE(IF(J78=1,'1 | Grundeinstellungen'!$J$38,IF(J78=2,'1 | Grundeinstellungen'!$K$38,IF('3a | Funktionalität'!J78=3,'1 | Grundeinstellungen'!$L$38,IF(J78="","wird ausgefüllt")))),IF(J79="","",CONCATENATE(" (",J79,")"))))</f>
        <v>wird ausgefüllt</v>
      </c>
      <c r="K77" s="148" t="str">
        <f>IF($H$77=0,"",CONCATENATE(IF(K78=1,'1 | Grundeinstellungen'!$J$38,IF(K78=2,'1 | Grundeinstellungen'!$K$38,IF('3a | Funktionalität'!K78=3,'1 | Grundeinstellungen'!$L$38,IF(K78="","wird ausgefüllt")))),IF(K79="","",CONCATENATE(" (",K79,")"))))</f>
        <v>wird ausgefüllt</v>
      </c>
      <c r="L77" s="148" t="str">
        <f>IF($H$77=0,"",CONCATENATE(IF(L78=1,'1 | Grundeinstellungen'!$J$38,IF(L78=2,'1 | Grundeinstellungen'!$K$38,IF('3a | Funktionalität'!L78=3,'1 | Grundeinstellungen'!$L$38,IF(L78="","wird ausgefüllt")))),IF(L79="","",CONCATENATE(" (",L79,")"))))</f>
        <v>wird ausgefüllt</v>
      </c>
      <c r="M77" s="148" t="str">
        <f>IF($H$77=0,"",CONCATENATE(IF(M78=1,'1 | Grundeinstellungen'!$J$38,IF(M78=2,'1 | Grundeinstellungen'!$K$38,IF('3a | Funktionalität'!M78=3,'1 | Grundeinstellungen'!$L$38,IF(M78="","wird ausgefüllt")))),IF(M79="","",CONCATENATE(" (",M79,")"))))</f>
        <v>wird ausgefüllt</v>
      </c>
      <c r="N77" s="148" t="str">
        <f>IF($H$77=0,"",CONCATENATE(IF(N78=1,'1 | Grundeinstellungen'!$J$38,IF(N78=2,'1 | Grundeinstellungen'!$K$38,IF('3a | Funktionalität'!N78=3,'1 | Grundeinstellungen'!$L$38,IF(N78="","wird ausgefüllt")))),IF(N79="","",CONCATENATE(" (",N79,")"))))</f>
        <v>wird ausgefüllt</v>
      </c>
      <c r="O77" s="148" t="str">
        <f>IF($H$77=0,"",CONCATENATE(IF(O78=1,'1 | Grundeinstellungen'!$J$38,IF(O78=2,'1 | Grundeinstellungen'!$K$38,IF('3a | Funktionalität'!O78=3,'1 | Grundeinstellungen'!$L$38,IF(O78="","wird ausgefüllt")))),IF(O79="","",CONCATENATE(" (",O79,")"))))</f>
        <v>wird ausgefüllt</v>
      </c>
      <c r="P77" s="148" t="str">
        <f>IF($H$77=0,"",CONCATENATE(IF(P78=1,'1 | Grundeinstellungen'!$J$38,IF(P78=2,'1 | Grundeinstellungen'!$K$38,IF('3a | Funktionalität'!P78=3,'1 | Grundeinstellungen'!$L$38,IF(P78="","wird ausgefüllt")))),IF(P79="","",CONCATENATE(" (",P79,")"))))</f>
        <v>wird ausgefüllt</v>
      </c>
      <c r="Q77" s="148" t="str">
        <f>IF($H$77=0,"",CONCATENATE(IF(Q78=1,'1 | Grundeinstellungen'!$J$38,IF(Q78=2,'1 | Grundeinstellungen'!$K$38,IF('3a | Funktionalität'!Q78=3,'1 | Grundeinstellungen'!$L$38,IF(Q78="","wird ausgefüllt")))),IF(Q79="","",CONCATENATE(" (",Q79,")"))))</f>
        <v>wird ausgefüllt</v>
      </c>
      <c r="R77" s="148" t="str">
        <f>IF($H$77=0,"",CONCATENATE(IF(R78=1,'1 | Grundeinstellungen'!$J$38,IF(R78=2,'1 | Grundeinstellungen'!$K$38,IF('3a | Funktionalität'!R78=3,'1 | Grundeinstellungen'!$L$38,IF(R78="","wird ausgefüllt")))),IF(R79="","",CONCATENATE(" (",R79,")"))))</f>
        <v>wird ausgefüllt</v>
      </c>
      <c r="S77" s="148" t="str">
        <f>IF($H$77=0,"",CONCATENATE(IF(S78=1,'1 | Grundeinstellungen'!$J$38,IF(S78=2,'1 | Grundeinstellungen'!$K$38,IF('3a | Funktionalität'!S78=3,'1 | Grundeinstellungen'!$L$38,IF(S78="","wird ausgefüllt")))),IF(S79="","",CONCATENATE(" (",S79,")"))))</f>
        <v>wird ausgefüllt</v>
      </c>
      <c r="T77" s="148" t="str">
        <f>IF($H$77=0,"",CONCATENATE(IF(T78=1,'1 | Grundeinstellungen'!$J$38,IF(T78=2,'1 | Grundeinstellungen'!$K$38,IF('3a | Funktionalität'!T78=3,'1 | Grundeinstellungen'!$L$38,IF(T78="","wird ausgefüllt")))),IF(T79="","",CONCATENATE(" (",T79,")"))))</f>
        <v>wird ausgefüllt</v>
      </c>
      <c r="U77" s="148" t="str">
        <f>IF($H$77=0,"",CONCATENATE(IF(U78=1,'1 | Grundeinstellungen'!$J$38,IF(U78=2,'1 | Grundeinstellungen'!$K$38,IF('3a | Funktionalität'!U78=3,'1 | Grundeinstellungen'!$L$38,IF(U78="","wird ausgefüllt")))),IF(U79="","",CONCATENATE(" (",U79,")"))))</f>
        <v>wird ausgefüllt</v>
      </c>
      <c r="V77" s="148" t="str">
        <f>IF($H$77=0,"",CONCATENATE(IF(V78=1,'1 | Grundeinstellungen'!$J$38,IF(V78=2,'1 | Grundeinstellungen'!$K$38,IF('3a | Funktionalität'!V78=3,'1 | Grundeinstellungen'!$L$38,IF(V78="","wird ausgefüllt")))),IF(V79="","",CONCATENATE(" (",V79,")"))))</f>
        <v>wird ausgefüllt</v>
      </c>
      <c r="W77" s="148" t="str">
        <f>IF($H$77=0,"",CONCATENATE(IF(W78=1,'1 | Grundeinstellungen'!$J$38,IF(W78=2,'1 | Grundeinstellungen'!$K$38,IF('3a | Funktionalität'!W78=3,'1 | Grundeinstellungen'!$L$38,IF(W78="","wird ausgefüllt")))),IF(W79="","",CONCATENATE(" (",W79,")"))))</f>
        <v>wird ausgefüllt</v>
      </c>
      <c r="X77" s="148" t="str">
        <f>IF($H$77=0,"",CONCATENATE(IF(X78=1,'1 | Grundeinstellungen'!$J$38,IF(X78=2,'1 | Grundeinstellungen'!$K$38,IF('3a | Funktionalität'!X78=3,'1 | Grundeinstellungen'!$L$38,IF(X78="","wird ausgefüllt")))),IF(X79="","",CONCATENATE(" (",X79,")"))))</f>
        <v>wird ausgefüllt</v>
      </c>
      <c r="Y77" s="148" t="str">
        <f>IF($H$77=0,"",CONCATENATE(IF(Y78=1,'1 | Grundeinstellungen'!$J$38,IF(Y78=2,'1 | Grundeinstellungen'!$K$38,IF('3a | Funktionalität'!Y78=3,'1 | Grundeinstellungen'!$L$38,IF(Y78="","wird ausgefüllt")))),IF(Y79="","",CONCATENATE(" (",Y79,")"))))</f>
        <v>wird ausgefüllt</v>
      </c>
      <c r="Z77" s="148" t="str">
        <f>IF($H$77=0,"",CONCATENATE(IF(Z78=1,'1 | Grundeinstellungen'!$J$38,IF(Z78=2,'1 | Grundeinstellungen'!$K$38,IF('3a | Funktionalität'!Z78=3,'1 | Grundeinstellungen'!$L$38,IF(Z78="","wird ausgefüllt")))),IF(Z79="","",CONCATENATE(" (",Z79,")"))))</f>
        <v>wird ausgefüllt</v>
      </c>
      <c r="AA77" s="148" t="str">
        <f>IF($H$77=0,"",CONCATENATE(IF(AA78=1,'1 | Grundeinstellungen'!$J$38,IF(AA78=2,'1 | Grundeinstellungen'!$K$38,IF('3a | Funktionalität'!AA78=3,'1 | Grundeinstellungen'!$L$38,IF(AA78="","wird ausgefüllt")))),IF(AA79="","",CONCATENATE(" (",AA79,")"))))</f>
        <v>wird ausgefüllt</v>
      </c>
      <c r="AB77" s="148" t="str">
        <f>IF($H$77=0,"",CONCATENATE(IF(AB78=1,'1 | Grundeinstellungen'!$J$38,IF(AB78=2,'1 | Grundeinstellungen'!$K$38,IF('3a | Funktionalität'!AB78=3,'1 | Grundeinstellungen'!$L$38,IF(AB78="","wird ausgefüllt")))),IF(AB79="","",CONCATENATE(" (",AB79,")"))))</f>
        <v>wird ausgefüllt</v>
      </c>
      <c r="AC77" s="148" t="str">
        <f>IF($H$77=0,"",CONCATENATE(IF(AC78=1,'1 | Grundeinstellungen'!$J$38,IF(AC78=2,'1 | Grundeinstellungen'!$K$38,IF('3a | Funktionalität'!AC78=3,'1 | Grundeinstellungen'!$L$38,IF(AC78="","wird ausgefüllt")))),IF(AC79="","",CONCATENATE(" (",AC79,")"))))</f>
        <v>wird ausgefüllt</v>
      </c>
      <c r="AD77" s="148" t="str">
        <f>IF($H$77=0,"",CONCATENATE(IF(AD78=1,'1 | Grundeinstellungen'!$J$38,IF(AD78=2,'1 | Grundeinstellungen'!$K$38,IF('3a | Funktionalität'!AD78=3,'1 | Grundeinstellungen'!$L$38,IF(AD78="","wird ausgefüllt")))),IF(AD79="","",CONCATENATE(" (",AD79,")"))))</f>
        <v>wird ausgefüllt</v>
      </c>
      <c r="AE77" s="148" t="str">
        <f>IF($H$77=0,"",CONCATENATE(IF(AE78=1,'1 | Grundeinstellungen'!$J$38,IF(AE78=2,'1 | Grundeinstellungen'!$K$38,IF('3a | Funktionalität'!AE78=3,'1 | Grundeinstellungen'!$L$38,IF(AE78="","wird ausgefüllt")))),IF(AE79="","",CONCATENATE(" (",AE79,")"))))</f>
        <v>wird ausgefüllt</v>
      </c>
      <c r="AF77" s="148" t="str">
        <f>IF($H$77=0,"",CONCATENATE(IF(AF78=1,'1 | Grundeinstellungen'!$J$38,IF(AF78=2,'1 | Grundeinstellungen'!$K$38,IF('3a | Funktionalität'!AF78=3,'1 | Grundeinstellungen'!$L$38,IF(AF78="","wird ausgefüllt")))),IF(AF79="","",CONCATENATE(" (",AF79,")"))))</f>
        <v>wird ausgefüllt</v>
      </c>
      <c r="AG77" s="148" t="str">
        <f>IF($H$77=0,"",CONCATENATE(IF(AG78=1,'1 | Grundeinstellungen'!$J$38,IF(AG78=2,'1 | Grundeinstellungen'!$K$38,IF('3a | Funktionalität'!AG78=3,'1 | Grundeinstellungen'!$L$38,IF(AG78="","wird ausgefüllt")))),IF(AG79="","",CONCATENATE(" (",AG79,")"))))</f>
        <v>wird ausgefüllt</v>
      </c>
      <c r="AH77" s="148" t="str">
        <f>IF($H$77=0,"",CONCATENATE(IF(AH78=1,'1 | Grundeinstellungen'!$J$38,IF(AH78=2,'1 | Grundeinstellungen'!$K$38,IF('3a | Funktionalität'!AH78=3,'1 | Grundeinstellungen'!$L$38,IF(AH78="","wird ausgefüllt")))),IF(AH79="","",CONCATENATE(" (",AH79,")"))))</f>
        <v>wird ausgefüllt</v>
      </c>
      <c r="AI77" s="148" t="str">
        <f>IF($H$77=0,"",CONCATENATE(IF(AI78=1,'1 | Grundeinstellungen'!$J$38,IF(AI78=2,'1 | Grundeinstellungen'!$K$38,IF('3a | Funktionalität'!AI78=3,'1 | Grundeinstellungen'!$L$38,IF(AI78="","wird ausgefüllt")))),IF(AI79="","",CONCATENATE(" (",AI79,")"))))</f>
        <v>wird ausgefüllt</v>
      </c>
      <c r="AJ77" s="148" t="str">
        <f>IF($H$77=0,"",CONCATENATE(IF(AJ78=1,'1 | Grundeinstellungen'!$J$38,IF(AJ78=2,'1 | Grundeinstellungen'!$K$38,IF('3a | Funktionalität'!AJ78=3,'1 | Grundeinstellungen'!$L$38,IF(AJ78="","wird ausgefüllt")))),IF(AJ79="","",CONCATENATE(" (",AJ79,")"))))</f>
        <v>wird ausgefüllt</v>
      </c>
      <c r="AK77" s="148" t="str">
        <f>IF($H$77=0,"",CONCATENATE(IF(AK78=1,'1 | Grundeinstellungen'!$J$38,IF(AK78=2,'1 | Grundeinstellungen'!$K$38,IF('3a | Funktionalität'!AK78=3,'1 | Grundeinstellungen'!$L$38,IF(AK78="","wird ausgefüllt")))),IF(AK79="","",CONCATENATE(" (",AK79,")"))))</f>
        <v>wird ausgefüllt</v>
      </c>
      <c r="AL77" s="148" t="str">
        <f>IF($H$77=0,"",CONCATENATE(IF(AL78=1,'1 | Grundeinstellungen'!$J$38,IF(AL78=2,'1 | Grundeinstellungen'!$K$38,IF('3a | Funktionalität'!AL78=3,'1 | Grundeinstellungen'!$L$38,IF(AL78="","wird ausgefüllt")))),IF(AL79="","",CONCATENATE(" (",AL79,")"))))</f>
        <v>wird ausgefüllt</v>
      </c>
      <c r="AM77" s="148" t="str">
        <f>IF($H$77=0,"",CONCATENATE(IF(AM78=1,'1 | Grundeinstellungen'!$J$38,IF(AM78=2,'1 | Grundeinstellungen'!$K$38,IF('3a | Funktionalität'!AM78=3,'1 | Grundeinstellungen'!$L$38,IF(AM78="","wird ausgefüllt")))),IF(AM79="","",CONCATENATE(" (",AM79,")"))))</f>
        <v>wird ausgefüllt</v>
      </c>
    </row>
    <row r="78" spans="2:39" s="21" customFormat="1" ht="15" customHeight="1" outlineLevel="1" x14ac:dyDescent="0.25">
      <c r="B78" s="137"/>
      <c r="C78" s="138"/>
      <c r="D78" s="138"/>
      <c r="E78" s="156" t="s">
        <v>197</v>
      </c>
      <c r="F78" s="157"/>
      <c r="G78" s="139"/>
      <c r="H78" s="136"/>
      <c r="I78" s="60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281"/>
      <c r="X78" s="281"/>
      <c r="Y78" s="281"/>
      <c r="Z78" s="281"/>
      <c r="AA78" s="281"/>
      <c r="AB78" s="281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</row>
    <row r="79" spans="2:39" s="51" customFormat="1" ht="30" customHeight="1" outlineLevel="1" x14ac:dyDescent="0.25">
      <c r="B79" s="146"/>
      <c r="C79" s="147"/>
      <c r="D79" s="169"/>
      <c r="E79" s="162" t="s">
        <v>200</v>
      </c>
      <c r="F79" s="160"/>
      <c r="G79" s="178"/>
      <c r="H79" s="179"/>
      <c r="I79" s="62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  <c r="AB79" s="280"/>
      <c r="AC79" s="280"/>
      <c r="AD79" s="280"/>
      <c r="AE79" s="280"/>
      <c r="AF79" s="280"/>
      <c r="AG79" s="280"/>
      <c r="AH79" s="280"/>
      <c r="AI79" s="280"/>
      <c r="AJ79" s="280"/>
      <c r="AK79" s="280"/>
      <c r="AL79" s="280"/>
      <c r="AM79" s="280"/>
    </row>
    <row r="80" spans="2:39" s="21" customFormat="1" x14ac:dyDescent="0.25">
      <c r="B80" s="137"/>
      <c r="C80" s="138"/>
      <c r="D80" s="138"/>
      <c r="E80" s="138"/>
      <c r="F80" s="117"/>
      <c r="G80" s="139"/>
      <c r="H80" s="136"/>
      <c r="I80" s="17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</row>
    <row r="81" spans="2:39" s="10" customFormat="1" ht="45" customHeight="1" outlineLevel="1" x14ac:dyDescent="0.25">
      <c r="B81" s="111"/>
      <c r="C81" s="183">
        <v>2</v>
      </c>
      <c r="D81" s="183" t="str">
        <f>'1 | Grundeinstellungen'!D40</f>
        <v>Parkplätze</v>
      </c>
      <c r="E81" s="183"/>
      <c r="F81" s="158"/>
      <c r="G81" s="126">
        <f>'1 | Grundeinstellungen'!$G$40</f>
        <v>0.33333333333333331</v>
      </c>
      <c r="H81" s="163">
        <f>'1 | Grundeinstellungen'!H40</f>
        <v>1</v>
      </c>
      <c r="I81" s="59"/>
      <c r="J81" s="129" t="str">
        <f>IF($G$81=0,"",CONCATENATE(IF(AND(J82&lt;1.5,J82&gt;0),'1 | Grundeinstellungen'!$J$40,IF(AND(J82&gt;=1.5,J82&lt;2.5),'1 | Grundeinstellungen'!$K$40,IF(J82&gt;=2.5,'1 | Grundeinstellungen'!$L$40,IF(J82=0,"wird ausgefüllt")))),IF(OR(J84&lt;&gt;"",J87&lt;&gt;"",J90&lt;&gt;"")," (",""),IF(J84="","",J84),IF(AND(J84&lt;&gt;"",J87&lt;&gt;""),"; ",""),IF(AND(J84&lt;&gt;"",J90&lt;&gt;"",J87=""),"; ",""),IF(J87="","",J87),IF(AND(J87&lt;&gt;"",J90&lt;&gt;""),"; ",""),IF(J90="","",J90),IF(OR(J84&lt;&gt;"",J87&lt;&gt;"",J90&lt;&gt;""),")","")))</f>
        <v>wird ausgefüllt (wird ausgefüllt; wird ausgefüllt; wird ausgefüllt)</v>
      </c>
      <c r="K81" s="129" t="str">
        <f>IF($G$81=0,"",CONCATENATE(IF(AND(K82&lt;1.5,K82&gt;0),'1 | Grundeinstellungen'!$J$40,IF(AND(K82&gt;=1.5,K82&lt;2.5),'1 | Grundeinstellungen'!$K$40,IF(K82&gt;=2.5,'1 | Grundeinstellungen'!$L$40,IF(K82=0,"wird ausgefüllt")))),IF(OR(K84&lt;&gt;"",K87&lt;&gt;"",K90&lt;&gt;"")," (",""),IF(K84="","",K84),IF(AND(K84&lt;&gt;"",K87&lt;&gt;""),"; ",""),IF(AND(K84&lt;&gt;"",K90&lt;&gt;"",K87=""),"; ",""),IF(K87="","",K87),IF(AND(K87&lt;&gt;"",K90&lt;&gt;""),"; ",""),IF(K90="","",K90),IF(OR(K84&lt;&gt;"",K87&lt;&gt;"",K90&lt;&gt;""),")","")))</f>
        <v>wird ausgefüllt (wird ausgefüllt; wird ausgefüllt; wird ausgefüllt)</v>
      </c>
      <c r="L81" s="129" t="str">
        <f>IF($G$81=0,"",CONCATENATE(IF(AND(L82&lt;1.5,L82&gt;0),'1 | Grundeinstellungen'!$J$40,IF(AND(L82&gt;=1.5,L82&lt;2.5),'1 | Grundeinstellungen'!$K$40,IF(L82&gt;=2.5,'1 | Grundeinstellungen'!$L$40,IF(L82=0,"wird ausgefüllt")))),IF(OR(L84&lt;&gt;"",L87&lt;&gt;"",L90&lt;&gt;"")," (",""),IF(L84="","",L84),IF(AND(L84&lt;&gt;"",L87&lt;&gt;""),"; ",""),IF(AND(L84&lt;&gt;"",L90&lt;&gt;"",L87=""),"; ",""),IF(L87="","",L87),IF(AND(L87&lt;&gt;"",L90&lt;&gt;""),"; ",""),IF(L90="","",L90),IF(OR(L84&lt;&gt;"",L87&lt;&gt;"",L90&lt;&gt;""),")","")))</f>
        <v>wird ausgefüllt (wird ausgefüllt; wird ausgefüllt; wird ausgefüllt)</v>
      </c>
      <c r="M81" s="129" t="str">
        <f>IF($G$81=0,"",CONCATENATE(IF(AND(M82&lt;1.5,M82&gt;0),'1 | Grundeinstellungen'!$J$40,IF(AND(M82&gt;=1.5,M82&lt;2.5),'1 | Grundeinstellungen'!$K$40,IF(M82&gt;=2.5,'1 | Grundeinstellungen'!$L$40,IF(M82=0,"wird ausgefüllt")))),IF(OR(M84&lt;&gt;"",M87&lt;&gt;"",M90&lt;&gt;"")," (",""),IF(M84="","",M84),IF(AND(M84&lt;&gt;"",M87&lt;&gt;""),"; ",""),IF(AND(M84&lt;&gt;"",M90&lt;&gt;"",M87=""),"; ",""),IF(M87="","",M87),IF(AND(M87&lt;&gt;"",M90&lt;&gt;""),"; ",""),IF(M90="","",M90),IF(OR(M84&lt;&gt;"",M87&lt;&gt;"",M90&lt;&gt;""),")","")))</f>
        <v>wird ausgefüllt (wird ausgefüllt; wird ausgefüllt; wird ausgefüllt)</v>
      </c>
      <c r="N81" s="129" t="str">
        <f>IF($G$81=0,"",CONCATENATE(IF(AND(N82&lt;1.5,N82&gt;0),'1 | Grundeinstellungen'!$J$40,IF(AND(N82&gt;=1.5,N82&lt;2.5),'1 | Grundeinstellungen'!$K$40,IF(N82&gt;=2.5,'1 | Grundeinstellungen'!$L$40,IF(N82=0,"wird ausgefüllt")))),IF(OR(N84&lt;&gt;"",N87&lt;&gt;"",N90&lt;&gt;"")," (",""),IF(N84="","",N84),IF(AND(N84&lt;&gt;"",N87&lt;&gt;""),"; ",""),IF(AND(N84&lt;&gt;"",N90&lt;&gt;"",N87=""),"; ",""),IF(N87="","",N87),IF(AND(N87&lt;&gt;"",N90&lt;&gt;""),"; ",""),IF(N90="","",N90),IF(OR(N84&lt;&gt;"",N87&lt;&gt;"",N90&lt;&gt;""),")","")))</f>
        <v>wird ausgefüllt (wird ausgefüllt; wird ausgefüllt; wird ausgefüllt)</v>
      </c>
      <c r="O81" s="129" t="str">
        <f>IF($G$81=0,"",CONCATENATE(IF(AND(O82&lt;1.5,O82&gt;0),'1 | Grundeinstellungen'!$J$40,IF(AND(O82&gt;=1.5,O82&lt;2.5),'1 | Grundeinstellungen'!$K$40,IF(O82&gt;=2.5,'1 | Grundeinstellungen'!$L$40,IF(O82=0,"wird ausgefüllt")))),IF(OR(O84&lt;&gt;"",O87&lt;&gt;"",O90&lt;&gt;"")," (",""),IF(O84="","",O84),IF(AND(O84&lt;&gt;"",O87&lt;&gt;""),"; ",""),IF(AND(O84&lt;&gt;"",O90&lt;&gt;"",O87=""),"; ",""),IF(O87="","",O87),IF(AND(O87&lt;&gt;"",O90&lt;&gt;""),"; ",""),IF(O90="","",O90),IF(OR(O84&lt;&gt;"",O87&lt;&gt;"",O90&lt;&gt;""),")","")))</f>
        <v>wird ausgefüllt (wird ausgefüllt; wird ausgefüllt; wird ausgefüllt)</v>
      </c>
      <c r="P81" s="129" t="str">
        <f>IF($G$81=0,"",CONCATENATE(IF(AND(P82&lt;1.5,P82&gt;0),'1 | Grundeinstellungen'!$J$40,IF(AND(P82&gt;=1.5,P82&lt;2.5),'1 | Grundeinstellungen'!$K$40,IF(P82&gt;=2.5,'1 | Grundeinstellungen'!$L$40,IF(P82=0,"wird ausgefüllt")))),IF(OR(P84&lt;&gt;"",P87&lt;&gt;"",P90&lt;&gt;"")," (",""),IF(P84="","",P84),IF(AND(P84&lt;&gt;"",P87&lt;&gt;""),"; ",""),IF(AND(P84&lt;&gt;"",P90&lt;&gt;"",P87=""),"; ",""),IF(P87="","",P87),IF(AND(P87&lt;&gt;"",P90&lt;&gt;""),"; ",""),IF(P90="","",P90),IF(OR(P84&lt;&gt;"",P87&lt;&gt;"",P90&lt;&gt;""),")","")))</f>
        <v>wird ausgefüllt (wird ausgefüllt; wird ausgefüllt; wird ausgefüllt)</v>
      </c>
      <c r="Q81" s="129" t="str">
        <f>IF($G$81=0,"",CONCATENATE(IF(AND(Q82&lt;1.5,Q82&gt;0),'1 | Grundeinstellungen'!$J$40,IF(AND(Q82&gt;=1.5,Q82&lt;2.5),'1 | Grundeinstellungen'!$K$40,IF(Q82&gt;=2.5,'1 | Grundeinstellungen'!$L$40,IF(Q82=0,"wird ausgefüllt")))),IF(OR(Q84&lt;&gt;"",Q87&lt;&gt;"",Q90&lt;&gt;"")," (",""),IF(Q84="","",Q84),IF(AND(Q84&lt;&gt;"",Q87&lt;&gt;""),"; ",""),IF(AND(Q84&lt;&gt;"",Q90&lt;&gt;"",Q87=""),"; ",""),IF(Q87="","",Q87),IF(AND(Q87&lt;&gt;"",Q90&lt;&gt;""),"; ",""),IF(Q90="","",Q90),IF(OR(Q84&lt;&gt;"",Q87&lt;&gt;"",Q90&lt;&gt;""),")","")))</f>
        <v>wird ausgefüllt (wird ausgefüllt; wird ausgefüllt; wird ausgefüllt)</v>
      </c>
      <c r="R81" s="129" t="str">
        <f>IF($G$81=0,"",CONCATENATE(IF(AND(R82&lt;1.5,R82&gt;0),'1 | Grundeinstellungen'!$J$40,IF(AND(R82&gt;=1.5,R82&lt;2.5),'1 | Grundeinstellungen'!$K$40,IF(R82&gt;=2.5,'1 | Grundeinstellungen'!$L$40,IF(R82=0,"wird ausgefüllt")))),IF(OR(R84&lt;&gt;"",R87&lt;&gt;"",R90&lt;&gt;"")," (",""),IF(R84="","",R84),IF(AND(R84&lt;&gt;"",R87&lt;&gt;""),"; ",""),IF(AND(R84&lt;&gt;"",R90&lt;&gt;"",R87=""),"; ",""),IF(R87="","",R87),IF(AND(R87&lt;&gt;"",R90&lt;&gt;""),"; ",""),IF(R90="","",R90),IF(OR(R84&lt;&gt;"",R87&lt;&gt;"",R90&lt;&gt;""),")","")))</f>
        <v>wird ausgefüllt (wird ausgefüllt; wird ausgefüllt; wird ausgefüllt)</v>
      </c>
      <c r="S81" s="129" t="str">
        <f>IF($G$81=0,"",CONCATENATE(IF(AND(S82&lt;1.5,S82&gt;0),'1 | Grundeinstellungen'!$J$40,IF(AND(S82&gt;=1.5,S82&lt;2.5),'1 | Grundeinstellungen'!$K$40,IF(S82&gt;=2.5,'1 | Grundeinstellungen'!$L$40,IF(S82=0,"wird ausgefüllt")))),IF(OR(S84&lt;&gt;"",S87&lt;&gt;"",S90&lt;&gt;"")," (",""),IF(S84="","",S84),IF(AND(S84&lt;&gt;"",S87&lt;&gt;""),"; ",""),IF(AND(S84&lt;&gt;"",S90&lt;&gt;"",S87=""),"; ",""),IF(S87="","",S87),IF(AND(S87&lt;&gt;"",S90&lt;&gt;""),"; ",""),IF(S90="","",S90),IF(OR(S84&lt;&gt;"",S87&lt;&gt;"",S90&lt;&gt;""),")","")))</f>
        <v>wird ausgefüllt (wird ausgefüllt; wird ausgefüllt; wird ausgefüllt)</v>
      </c>
      <c r="T81" s="129" t="str">
        <f>IF($G$81=0,"",CONCATENATE(IF(AND(T82&lt;1.5,T82&gt;0),'1 | Grundeinstellungen'!$J$40,IF(AND(T82&gt;=1.5,T82&lt;2.5),'1 | Grundeinstellungen'!$K$40,IF(T82&gt;=2.5,'1 | Grundeinstellungen'!$L$40,IF(T82=0,"wird ausgefüllt")))),IF(OR(T84&lt;&gt;"",T87&lt;&gt;"",T90&lt;&gt;"")," (",""),IF(T84="","",T84),IF(AND(T84&lt;&gt;"",T87&lt;&gt;""),"; ",""),IF(AND(T84&lt;&gt;"",T90&lt;&gt;"",T87=""),"; ",""),IF(T87="","",T87),IF(AND(T87&lt;&gt;"",T90&lt;&gt;""),"; ",""),IF(T90="","",T90),IF(OR(T84&lt;&gt;"",T87&lt;&gt;"",T90&lt;&gt;""),")","")))</f>
        <v>wird ausgefüllt (wird ausgefüllt; wird ausgefüllt; wird ausgefüllt)</v>
      </c>
      <c r="U81" s="129" t="str">
        <f>IF($G$81=0,"",CONCATENATE(IF(AND(U82&lt;1.5,U82&gt;0),'1 | Grundeinstellungen'!$J$40,IF(AND(U82&gt;=1.5,U82&lt;2.5),'1 | Grundeinstellungen'!$K$40,IF(U82&gt;=2.5,'1 | Grundeinstellungen'!$L$40,IF(U82=0,"wird ausgefüllt")))),IF(OR(U84&lt;&gt;"",U87&lt;&gt;"",U90&lt;&gt;"")," (",""),IF(U84="","",U84),IF(AND(U84&lt;&gt;"",U87&lt;&gt;""),"; ",""),IF(AND(U84&lt;&gt;"",U90&lt;&gt;"",U87=""),"; ",""),IF(U87="","",U87),IF(AND(U87&lt;&gt;"",U90&lt;&gt;""),"; ",""),IF(U90="","",U90),IF(OR(U84&lt;&gt;"",U87&lt;&gt;"",U90&lt;&gt;""),")","")))</f>
        <v>wird ausgefüllt (wird ausgefüllt; wird ausgefüllt; wird ausgefüllt)</v>
      </c>
      <c r="V81" s="129" t="str">
        <f>IF($G$81=0,"",CONCATENATE(IF(AND(V82&lt;1.5,V82&gt;0),'1 | Grundeinstellungen'!$J$40,IF(AND(V82&gt;=1.5,V82&lt;2.5),'1 | Grundeinstellungen'!$K$40,IF(V82&gt;=2.5,'1 | Grundeinstellungen'!$L$40,IF(V82=0,"wird ausgefüllt")))),IF(OR(V84&lt;&gt;"",V87&lt;&gt;"",V90&lt;&gt;"")," (",""),IF(V84="","",V84),IF(AND(V84&lt;&gt;"",V87&lt;&gt;""),"; ",""),IF(AND(V84&lt;&gt;"",V90&lt;&gt;"",V87=""),"; ",""),IF(V87="","",V87),IF(AND(V87&lt;&gt;"",V90&lt;&gt;""),"; ",""),IF(V90="","",V90),IF(OR(V84&lt;&gt;"",V87&lt;&gt;"",V90&lt;&gt;""),")","")))</f>
        <v>wird ausgefüllt (wird ausgefüllt; wird ausgefüllt; wird ausgefüllt)</v>
      </c>
      <c r="W81" s="129" t="str">
        <f>IF($G$81=0,"",CONCATENATE(IF(AND(W82&lt;1.5,W82&gt;0),'1 | Grundeinstellungen'!$J$40,IF(AND(W82&gt;=1.5,W82&lt;2.5),'1 | Grundeinstellungen'!$K$40,IF(W82&gt;=2.5,'1 | Grundeinstellungen'!$L$40,IF(W82=0,"wird ausgefüllt")))),IF(OR(W84&lt;&gt;"",W87&lt;&gt;"",W90&lt;&gt;"")," (",""),IF(W84="","",W84),IF(AND(W84&lt;&gt;"",W87&lt;&gt;""),"; ",""),IF(AND(W84&lt;&gt;"",W90&lt;&gt;"",W87=""),"; ",""),IF(W87="","",W87),IF(AND(W87&lt;&gt;"",W90&lt;&gt;""),"; ",""),IF(W90="","",W90),IF(OR(W84&lt;&gt;"",W87&lt;&gt;"",W90&lt;&gt;""),")","")))</f>
        <v>wird ausgefüllt (wird ausgefüllt; wird ausgefüllt; wird ausgefüllt)</v>
      </c>
      <c r="X81" s="129" t="str">
        <f>IF($G$81=0,"",CONCATENATE(IF(AND(X82&lt;1.5,X82&gt;0),'1 | Grundeinstellungen'!$J$40,IF(AND(X82&gt;=1.5,X82&lt;2.5),'1 | Grundeinstellungen'!$K$40,IF(X82&gt;=2.5,'1 | Grundeinstellungen'!$L$40,IF(X82=0,"wird ausgefüllt")))),IF(OR(X84&lt;&gt;"",X87&lt;&gt;"",X90&lt;&gt;"")," (",""),IF(X84="","",X84),IF(AND(X84&lt;&gt;"",X87&lt;&gt;""),"; ",""),IF(AND(X84&lt;&gt;"",X90&lt;&gt;"",X87=""),"; ",""),IF(X87="","",X87),IF(AND(X87&lt;&gt;"",X90&lt;&gt;""),"; ",""),IF(X90="","",X90),IF(OR(X84&lt;&gt;"",X87&lt;&gt;"",X90&lt;&gt;""),")","")))</f>
        <v>wird ausgefüllt (wird ausgefüllt; wird ausgefüllt; wird ausgefüllt)</v>
      </c>
      <c r="Y81" s="129" t="str">
        <f>IF($G$81=0,"",CONCATENATE(IF(AND(Y82&lt;1.5,Y82&gt;0),'1 | Grundeinstellungen'!$J$40,IF(AND(Y82&gt;=1.5,Y82&lt;2.5),'1 | Grundeinstellungen'!$K$40,IF(Y82&gt;=2.5,'1 | Grundeinstellungen'!$L$40,IF(Y82=0,"wird ausgefüllt")))),IF(OR(Y84&lt;&gt;"",Y87&lt;&gt;"",Y90&lt;&gt;"")," (",""),IF(Y84="","",Y84),IF(AND(Y84&lt;&gt;"",Y87&lt;&gt;""),"; ",""),IF(AND(Y84&lt;&gt;"",Y90&lt;&gt;"",Y87=""),"; ",""),IF(Y87="","",Y87),IF(AND(Y87&lt;&gt;"",Y90&lt;&gt;""),"; ",""),IF(Y90="","",Y90),IF(OR(Y84&lt;&gt;"",Y87&lt;&gt;"",Y90&lt;&gt;""),")","")))</f>
        <v>wird ausgefüllt (wird ausgefüllt; wird ausgefüllt; wird ausgefüllt)</v>
      </c>
      <c r="Z81" s="129" t="str">
        <f>IF($G$81=0,"",CONCATENATE(IF(AND(Z82&lt;1.5,Z82&gt;0),'1 | Grundeinstellungen'!$J$40,IF(AND(Z82&gt;=1.5,Z82&lt;2.5),'1 | Grundeinstellungen'!$K$40,IF(Z82&gt;=2.5,'1 | Grundeinstellungen'!$L$40,IF(Z82=0,"wird ausgefüllt")))),IF(OR(Z84&lt;&gt;"",Z87&lt;&gt;"",Z90&lt;&gt;"")," (",""),IF(Z84="","",Z84),IF(AND(Z84&lt;&gt;"",Z87&lt;&gt;""),"; ",""),IF(AND(Z84&lt;&gt;"",Z90&lt;&gt;"",Z87=""),"; ",""),IF(Z87="","",Z87),IF(AND(Z87&lt;&gt;"",Z90&lt;&gt;""),"; ",""),IF(Z90="","",Z90),IF(OR(Z84&lt;&gt;"",Z87&lt;&gt;"",Z90&lt;&gt;""),")","")))</f>
        <v>wird ausgefüllt (wird ausgefüllt; wird ausgefüllt; wird ausgefüllt)</v>
      </c>
      <c r="AA81" s="129" t="str">
        <f>IF($G$81=0,"",CONCATENATE(IF(AND(AA82&lt;1.5,AA82&gt;0),'1 | Grundeinstellungen'!$J$40,IF(AND(AA82&gt;=1.5,AA82&lt;2.5),'1 | Grundeinstellungen'!$K$40,IF(AA82&gt;=2.5,'1 | Grundeinstellungen'!$L$40,IF(AA82=0,"wird ausgefüllt")))),IF(OR(AA84&lt;&gt;"",AA87&lt;&gt;"",AA90&lt;&gt;"")," (",""),IF(AA84="","",AA84),IF(AND(AA84&lt;&gt;"",AA87&lt;&gt;""),"; ",""),IF(AND(AA84&lt;&gt;"",AA90&lt;&gt;"",AA87=""),"; ",""),IF(AA87="","",AA87),IF(AND(AA87&lt;&gt;"",AA90&lt;&gt;""),"; ",""),IF(AA90="","",AA90),IF(OR(AA84&lt;&gt;"",AA87&lt;&gt;"",AA90&lt;&gt;""),")","")))</f>
        <v>wird ausgefüllt (wird ausgefüllt; wird ausgefüllt; wird ausgefüllt)</v>
      </c>
      <c r="AB81" s="129" t="str">
        <f>IF($G$81=0,"",CONCATENATE(IF(AND(AB82&lt;1.5,AB82&gt;0),'1 | Grundeinstellungen'!$J$40,IF(AND(AB82&gt;=1.5,AB82&lt;2.5),'1 | Grundeinstellungen'!$K$40,IF(AB82&gt;=2.5,'1 | Grundeinstellungen'!$L$40,IF(AB82=0,"wird ausgefüllt")))),IF(OR(AB84&lt;&gt;"",AB87&lt;&gt;"",AB90&lt;&gt;"")," (",""),IF(AB84="","",AB84),IF(AND(AB84&lt;&gt;"",AB87&lt;&gt;""),"; ",""),IF(AND(AB84&lt;&gt;"",AB90&lt;&gt;"",AB87=""),"; ",""),IF(AB87="","",AB87),IF(AND(AB87&lt;&gt;"",AB90&lt;&gt;""),"; ",""),IF(AB90="","",AB90),IF(OR(AB84&lt;&gt;"",AB87&lt;&gt;"",AB90&lt;&gt;""),")","")))</f>
        <v>wird ausgefüllt (wird ausgefüllt; wird ausgefüllt; wird ausgefüllt)</v>
      </c>
      <c r="AC81" s="129" t="str">
        <f>IF($G$81=0,"",CONCATENATE(IF(AND(AC82&lt;1.5,AC82&gt;0),'1 | Grundeinstellungen'!$J$40,IF(AND(AC82&gt;=1.5,AC82&lt;2.5),'1 | Grundeinstellungen'!$K$40,IF(AC82&gt;=2.5,'1 | Grundeinstellungen'!$L$40,IF(AC82=0,"wird ausgefüllt")))),IF(OR(AC84&lt;&gt;"",AC87&lt;&gt;"",AC90&lt;&gt;"")," (",""),IF(AC84="","",AC84),IF(AND(AC84&lt;&gt;"",AC87&lt;&gt;""),"; ",""),IF(AND(AC84&lt;&gt;"",AC90&lt;&gt;"",AC87=""),"; ",""),IF(AC87="","",AC87),IF(AND(AC87&lt;&gt;"",AC90&lt;&gt;""),"; ",""),IF(AC90="","",AC90),IF(OR(AC84&lt;&gt;"",AC87&lt;&gt;"",AC90&lt;&gt;""),")","")))</f>
        <v>wird ausgefüllt (wird ausgefüllt; wird ausgefüllt; wird ausgefüllt)</v>
      </c>
      <c r="AD81" s="129" t="str">
        <f>IF($G$81=0,"",CONCATENATE(IF(AND(AD82&lt;1.5,AD82&gt;0),'1 | Grundeinstellungen'!$J$40,IF(AND(AD82&gt;=1.5,AD82&lt;2.5),'1 | Grundeinstellungen'!$K$40,IF(AD82&gt;=2.5,'1 | Grundeinstellungen'!$L$40,IF(AD82=0,"wird ausgefüllt")))),IF(OR(AD84&lt;&gt;"",AD87&lt;&gt;"",AD90&lt;&gt;"")," (",""),IF(AD84="","",AD84),IF(AND(AD84&lt;&gt;"",AD87&lt;&gt;""),"; ",""),IF(AND(AD84&lt;&gt;"",AD90&lt;&gt;"",AD87=""),"; ",""),IF(AD87="","",AD87),IF(AND(AD87&lt;&gt;"",AD90&lt;&gt;""),"; ",""),IF(AD90="","",AD90),IF(OR(AD84&lt;&gt;"",AD87&lt;&gt;"",AD90&lt;&gt;""),")","")))</f>
        <v>wird ausgefüllt (wird ausgefüllt; wird ausgefüllt; wird ausgefüllt)</v>
      </c>
      <c r="AE81" s="129" t="str">
        <f>IF($G$81=0,"",CONCATENATE(IF(AND(AE82&lt;1.5,AE82&gt;0),'1 | Grundeinstellungen'!$J$40,IF(AND(AE82&gt;=1.5,AE82&lt;2.5),'1 | Grundeinstellungen'!$K$40,IF(AE82&gt;=2.5,'1 | Grundeinstellungen'!$L$40,IF(AE82=0,"wird ausgefüllt")))),IF(OR(AE84&lt;&gt;"",AE87&lt;&gt;"",AE90&lt;&gt;"")," (",""),IF(AE84="","",AE84),IF(AND(AE84&lt;&gt;"",AE87&lt;&gt;""),"; ",""),IF(AND(AE84&lt;&gt;"",AE90&lt;&gt;"",AE87=""),"; ",""),IF(AE87="","",AE87),IF(AND(AE87&lt;&gt;"",AE90&lt;&gt;""),"; ",""),IF(AE90="","",AE90),IF(OR(AE84&lt;&gt;"",AE87&lt;&gt;"",AE90&lt;&gt;""),")","")))</f>
        <v>wird ausgefüllt (wird ausgefüllt; wird ausgefüllt; wird ausgefüllt)</v>
      </c>
      <c r="AF81" s="129" t="str">
        <f>IF($G$81=0,"",CONCATENATE(IF(AND(AF82&lt;1.5,AF82&gt;0),'1 | Grundeinstellungen'!$J$40,IF(AND(AF82&gt;=1.5,AF82&lt;2.5),'1 | Grundeinstellungen'!$K$40,IF(AF82&gt;=2.5,'1 | Grundeinstellungen'!$L$40,IF(AF82=0,"wird ausgefüllt")))),IF(OR(AF84&lt;&gt;"",AF87&lt;&gt;"",AF90&lt;&gt;"")," (",""),IF(AF84="","",AF84),IF(AND(AF84&lt;&gt;"",AF87&lt;&gt;""),"; ",""),IF(AND(AF84&lt;&gt;"",AF90&lt;&gt;"",AF87=""),"; ",""),IF(AF87="","",AF87),IF(AND(AF87&lt;&gt;"",AF90&lt;&gt;""),"; ",""),IF(AF90="","",AF90),IF(OR(AF84&lt;&gt;"",AF87&lt;&gt;"",AF90&lt;&gt;""),")","")))</f>
        <v>wird ausgefüllt (wird ausgefüllt; wird ausgefüllt; wird ausgefüllt)</v>
      </c>
      <c r="AG81" s="129" t="str">
        <f>IF($G$81=0,"",CONCATENATE(IF(AND(AG82&lt;1.5,AG82&gt;0),'1 | Grundeinstellungen'!$J$40,IF(AND(AG82&gt;=1.5,AG82&lt;2.5),'1 | Grundeinstellungen'!$K$40,IF(AG82&gt;=2.5,'1 | Grundeinstellungen'!$L$40,IF(AG82=0,"wird ausgefüllt")))),IF(OR(AG84&lt;&gt;"",AG87&lt;&gt;"",AG90&lt;&gt;"")," (",""),IF(AG84="","",AG84),IF(AND(AG84&lt;&gt;"",AG87&lt;&gt;""),"; ",""),IF(AND(AG84&lt;&gt;"",AG90&lt;&gt;"",AG87=""),"; ",""),IF(AG87="","",AG87),IF(AND(AG87&lt;&gt;"",AG90&lt;&gt;""),"; ",""),IF(AG90="","",AG90),IF(OR(AG84&lt;&gt;"",AG87&lt;&gt;"",AG90&lt;&gt;""),")","")))</f>
        <v>wird ausgefüllt (wird ausgefüllt; wird ausgefüllt; wird ausgefüllt)</v>
      </c>
      <c r="AH81" s="129" t="str">
        <f>IF($G$81=0,"",CONCATENATE(IF(AND(AH82&lt;1.5,AH82&gt;0),'1 | Grundeinstellungen'!$J$40,IF(AND(AH82&gt;=1.5,AH82&lt;2.5),'1 | Grundeinstellungen'!$K$40,IF(AH82&gt;=2.5,'1 | Grundeinstellungen'!$L$40,IF(AH82=0,"wird ausgefüllt")))),IF(OR(AH84&lt;&gt;"",AH87&lt;&gt;"",AH90&lt;&gt;"")," (",""),IF(AH84="","",AH84),IF(AND(AH84&lt;&gt;"",AH87&lt;&gt;""),"; ",""),IF(AND(AH84&lt;&gt;"",AH90&lt;&gt;"",AH87=""),"; ",""),IF(AH87="","",AH87),IF(AND(AH87&lt;&gt;"",AH90&lt;&gt;""),"; ",""),IF(AH90="","",AH90),IF(OR(AH84&lt;&gt;"",AH87&lt;&gt;"",AH90&lt;&gt;""),")","")))</f>
        <v>wird ausgefüllt (wird ausgefüllt; wird ausgefüllt; wird ausgefüllt)</v>
      </c>
      <c r="AI81" s="129" t="str">
        <f>IF($G$81=0,"",CONCATENATE(IF(AND(AI82&lt;1.5,AI82&gt;0),'1 | Grundeinstellungen'!$J$40,IF(AND(AI82&gt;=1.5,AI82&lt;2.5),'1 | Grundeinstellungen'!$K$40,IF(AI82&gt;=2.5,'1 | Grundeinstellungen'!$L$40,IF(AI82=0,"wird ausgefüllt")))),IF(OR(AI84&lt;&gt;"",AI87&lt;&gt;"",AI90&lt;&gt;"")," (",""),IF(AI84="","",AI84),IF(AND(AI84&lt;&gt;"",AI87&lt;&gt;""),"; ",""),IF(AND(AI84&lt;&gt;"",AI90&lt;&gt;"",AI87=""),"; ",""),IF(AI87="","",AI87),IF(AND(AI87&lt;&gt;"",AI90&lt;&gt;""),"; ",""),IF(AI90="","",AI90),IF(OR(AI84&lt;&gt;"",AI87&lt;&gt;"",AI90&lt;&gt;""),")","")))</f>
        <v>wird ausgefüllt (wird ausgefüllt; wird ausgefüllt; wird ausgefüllt)</v>
      </c>
      <c r="AJ81" s="129" t="str">
        <f>IF($G$81=0,"",CONCATENATE(IF(AND(AJ82&lt;1.5,AJ82&gt;0),'1 | Grundeinstellungen'!$J$40,IF(AND(AJ82&gt;=1.5,AJ82&lt;2.5),'1 | Grundeinstellungen'!$K$40,IF(AJ82&gt;=2.5,'1 | Grundeinstellungen'!$L$40,IF(AJ82=0,"wird ausgefüllt")))),IF(OR(AJ84&lt;&gt;"",AJ87&lt;&gt;"",AJ90&lt;&gt;"")," (",""),IF(AJ84="","",AJ84),IF(AND(AJ84&lt;&gt;"",AJ87&lt;&gt;""),"; ",""),IF(AND(AJ84&lt;&gt;"",AJ90&lt;&gt;"",AJ87=""),"; ",""),IF(AJ87="","",AJ87),IF(AND(AJ87&lt;&gt;"",AJ90&lt;&gt;""),"; ",""),IF(AJ90="","",AJ90),IF(OR(AJ84&lt;&gt;"",AJ87&lt;&gt;"",AJ90&lt;&gt;""),")","")))</f>
        <v>wird ausgefüllt (wird ausgefüllt; wird ausgefüllt; wird ausgefüllt)</v>
      </c>
      <c r="AK81" s="129" t="str">
        <f>IF($G$81=0,"",CONCATENATE(IF(AND(AK82&lt;1.5,AK82&gt;0),'1 | Grundeinstellungen'!$J$40,IF(AND(AK82&gt;=1.5,AK82&lt;2.5),'1 | Grundeinstellungen'!$K$40,IF(AK82&gt;=2.5,'1 | Grundeinstellungen'!$L$40,IF(AK82=0,"wird ausgefüllt")))),IF(OR(AK84&lt;&gt;"",AK87&lt;&gt;"",AK90&lt;&gt;"")," (",""),IF(AK84="","",AK84),IF(AND(AK84&lt;&gt;"",AK87&lt;&gt;""),"; ",""),IF(AND(AK84&lt;&gt;"",AK90&lt;&gt;"",AK87=""),"; ",""),IF(AK87="","",AK87),IF(AND(AK87&lt;&gt;"",AK90&lt;&gt;""),"; ",""),IF(AK90="","",AK90),IF(OR(AK84&lt;&gt;"",AK87&lt;&gt;"",AK90&lt;&gt;""),")","")))</f>
        <v>wird ausgefüllt (wird ausgefüllt; wird ausgefüllt; wird ausgefüllt)</v>
      </c>
      <c r="AL81" s="129" t="str">
        <f>IF($G$81=0,"",CONCATENATE(IF(AND(AL82&lt;1.5,AL82&gt;0),'1 | Grundeinstellungen'!$J$40,IF(AND(AL82&gt;=1.5,AL82&lt;2.5),'1 | Grundeinstellungen'!$K$40,IF(AL82&gt;=2.5,'1 | Grundeinstellungen'!$L$40,IF(AL82=0,"wird ausgefüllt")))),IF(OR(AL84&lt;&gt;"",AL87&lt;&gt;"",AL90&lt;&gt;"")," (",""),IF(AL84="","",AL84),IF(AND(AL84&lt;&gt;"",AL87&lt;&gt;""),"; ",""),IF(AND(AL84&lt;&gt;"",AL90&lt;&gt;"",AL87=""),"; ",""),IF(AL87="","",AL87),IF(AND(AL87&lt;&gt;"",AL90&lt;&gt;""),"; ",""),IF(AL90="","",AL90),IF(OR(AL84&lt;&gt;"",AL87&lt;&gt;"",AL90&lt;&gt;""),")","")))</f>
        <v>wird ausgefüllt (wird ausgefüllt; wird ausgefüllt; wird ausgefüllt)</v>
      </c>
      <c r="AM81" s="129" t="str">
        <f>IF($G$81=0,"",CONCATENATE(IF(AND(AM82&lt;1.5,AM82&gt;0),'1 | Grundeinstellungen'!$J$40,IF(AND(AM82&gt;=1.5,AM82&lt;2.5),'1 | Grundeinstellungen'!$K$40,IF(AM82&gt;=2.5,'1 | Grundeinstellungen'!$L$40,IF(AM82=0,"wird ausgefüllt")))),IF(OR(AM84&lt;&gt;"",AM87&lt;&gt;"",AM90&lt;&gt;"")," (",""),IF(AM84="","",AM84),IF(AND(AM84&lt;&gt;"",AM87&lt;&gt;""),"; ",""),IF(AND(AM84&lt;&gt;"",AM90&lt;&gt;"",AM87=""),"; ",""),IF(AM87="","",AM87),IF(AND(AM87&lt;&gt;"",AM90&lt;&gt;""),"; ",""),IF(AM90="","",AM90),IF(OR(AM84&lt;&gt;"",AM87&lt;&gt;"",AM90&lt;&gt;""),")","")))</f>
        <v>wird ausgefüllt (wird ausgefüllt; wird ausgefüllt; wird ausgefüllt)</v>
      </c>
    </row>
    <row r="82" spans="2:39" s="55" customFormat="1" ht="15" customHeight="1" outlineLevel="1" x14ac:dyDescent="0.25">
      <c r="B82" s="151"/>
      <c r="C82" s="152"/>
      <c r="D82" s="152"/>
      <c r="E82" s="152"/>
      <c r="F82" s="112"/>
      <c r="G82" s="136"/>
      <c r="H82" s="127"/>
      <c r="I82" s="12"/>
      <c r="J82" s="176">
        <f>IF($G$81=0,0,IFERROR(J85*$H$84+J88*$H$87+J91*$H$90,0))</f>
        <v>0</v>
      </c>
      <c r="K82" s="176">
        <f t="shared" ref="K82:AM82" si="13">IF($G$81=0,0,IFERROR(K85*$H$84+K88*$H$87+K91*$H$90,0))</f>
        <v>0</v>
      </c>
      <c r="L82" s="176">
        <f t="shared" si="13"/>
        <v>0</v>
      </c>
      <c r="M82" s="176">
        <f t="shared" si="13"/>
        <v>0</v>
      </c>
      <c r="N82" s="176">
        <f t="shared" si="13"/>
        <v>0</v>
      </c>
      <c r="O82" s="176">
        <f t="shared" si="13"/>
        <v>0</v>
      </c>
      <c r="P82" s="176">
        <f t="shared" si="13"/>
        <v>0</v>
      </c>
      <c r="Q82" s="176">
        <f t="shared" si="13"/>
        <v>0</v>
      </c>
      <c r="R82" s="176">
        <f t="shared" si="13"/>
        <v>0</v>
      </c>
      <c r="S82" s="176">
        <f t="shared" si="13"/>
        <v>0</v>
      </c>
      <c r="T82" s="176">
        <f t="shared" si="13"/>
        <v>0</v>
      </c>
      <c r="U82" s="176">
        <f t="shared" si="13"/>
        <v>0</v>
      </c>
      <c r="V82" s="176">
        <f t="shared" si="13"/>
        <v>0</v>
      </c>
      <c r="W82" s="176">
        <f t="shared" si="13"/>
        <v>0</v>
      </c>
      <c r="X82" s="176">
        <f t="shared" si="13"/>
        <v>0</v>
      </c>
      <c r="Y82" s="176">
        <f t="shared" si="13"/>
        <v>0</v>
      </c>
      <c r="Z82" s="176">
        <f t="shared" si="13"/>
        <v>0</v>
      </c>
      <c r="AA82" s="176">
        <f t="shared" si="13"/>
        <v>0</v>
      </c>
      <c r="AB82" s="176">
        <f t="shared" si="13"/>
        <v>0</v>
      </c>
      <c r="AC82" s="176">
        <f t="shared" si="13"/>
        <v>0</v>
      </c>
      <c r="AD82" s="176">
        <f t="shared" si="13"/>
        <v>0</v>
      </c>
      <c r="AE82" s="176">
        <f t="shared" si="13"/>
        <v>0</v>
      </c>
      <c r="AF82" s="176">
        <f t="shared" si="13"/>
        <v>0</v>
      </c>
      <c r="AG82" s="176">
        <f t="shared" si="13"/>
        <v>0</v>
      </c>
      <c r="AH82" s="176">
        <f t="shared" si="13"/>
        <v>0</v>
      </c>
      <c r="AI82" s="176">
        <f t="shared" si="13"/>
        <v>0</v>
      </c>
      <c r="AJ82" s="176">
        <f t="shared" si="13"/>
        <v>0</v>
      </c>
      <c r="AK82" s="176">
        <f t="shared" si="13"/>
        <v>0</v>
      </c>
      <c r="AL82" s="176">
        <f t="shared" si="13"/>
        <v>0</v>
      </c>
      <c r="AM82" s="176">
        <f t="shared" si="13"/>
        <v>0</v>
      </c>
    </row>
    <row r="83" spans="2:39" s="21" customFormat="1" ht="7.5" customHeight="1" outlineLevel="1" x14ac:dyDescent="0.25">
      <c r="B83" s="137"/>
      <c r="C83" s="138"/>
      <c r="D83" s="138"/>
      <c r="E83" s="138"/>
      <c r="F83" s="117"/>
      <c r="G83" s="139"/>
      <c r="H83" s="136"/>
      <c r="I83" s="17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</row>
    <row r="84" spans="2:39" s="10" customFormat="1" ht="30" customHeight="1" outlineLevel="1" x14ac:dyDescent="0.25">
      <c r="B84" s="111"/>
      <c r="C84" s="131"/>
      <c r="D84" s="168" t="s">
        <v>198</v>
      </c>
      <c r="E84" s="161" t="str">
        <f>'1 | Grundeinstellungen'!E41</f>
        <v>Anzahl</v>
      </c>
      <c r="F84" s="158"/>
      <c r="G84" s="159"/>
      <c r="H84" s="126">
        <f>'1 | Grundeinstellungen'!$H$41</f>
        <v>0.33333333333333331</v>
      </c>
      <c r="I84" s="59"/>
      <c r="J84" s="148" t="str">
        <f>IF($H$84=0,"",CONCATENATE(IF(J85=1,'1 | Grundeinstellungen'!$J$41,IF(J85=2,'1 | Grundeinstellungen'!$K$41,IF('3a | Funktionalität'!J85=3,'1 | Grundeinstellungen'!$L$41,IF(J85=0,"wird ausgefüllt")))),IF('2 | Kennwerte'!I26="","",CONCATENATE(" [",'2 | Kennwerte'!I26," Stk.","]")),IF(J86="","",CONCATENATE(" (",J86,")"))))</f>
        <v>wird ausgefüllt</v>
      </c>
      <c r="K84" s="148" t="str">
        <f>IF($H$84=0,"",CONCATENATE(IF(K85=1,'1 | Grundeinstellungen'!$J$41,IF(K85=2,'1 | Grundeinstellungen'!$K$41,IF('3a | Funktionalität'!K85=3,'1 | Grundeinstellungen'!$L$41,IF(K85=0,"wird ausgefüllt")))),IF('2 | Kennwerte'!J26="","",CONCATENATE(" [",'2 | Kennwerte'!J26," Stk.","]")),IF(K86="","",CONCATENATE(" (",K86,")"))))</f>
        <v>wird ausgefüllt</v>
      </c>
      <c r="L84" s="148" t="str">
        <f>IF($H$84=0,"",CONCATENATE(IF(L85=1,'1 | Grundeinstellungen'!$J$41,IF(L85=2,'1 | Grundeinstellungen'!$K$41,IF('3a | Funktionalität'!L85=3,'1 | Grundeinstellungen'!$L$41,IF(L85=0,"wird ausgefüllt")))),IF('2 | Kennwerte'!K26="","",CONCATENATE(" [",'2 | Kennwerte'!K26," Stk.","]")),IF(L86="","",CONCATENATE(" (",L86,")"))))</f>
        <v>wird ausgefüllt</v>
      </c>
      <c r="M84" s="148" t="str">
        <f>IF($H$84=0,"",CONCATENATE(IF(M85=1,'1 | Grundeinstellungen'!$J$41,IF(M85=2,'1 | Grundeinstellungen'!$K$41,IF('3a | Funktionalität'!M85=3,'1 | Grundeinstellungen'!$L$41,IF(M85=0,"wird ausgefüllt")))),IF('2 | Kennwerte'!L26="","",CONCATENATE(" [",'2 | Kennwerte'!L26," Stk.","]")),IF(M86="","",CONCATENATE(" (",M86,")"))))</f>
        <v>wird ausgefüllt</v>
      </c>
      <c r="N84" s="148" t="str">
        <f>IF($H$84=0,"",CONCATENATE(IF(N85=1,'1 | Grundeinstellungen'!$J$41,IF(N85=2,'1 | Grundeinstellungen'!$K$41,IF('3a | Funktionalität'!N85=3,'1 | Grundeinstellungen'!$L$41,IF(N85=0,"wird ausgefüllt")))),IF('2 | Kennwerte'!M26="","",CONCATENATE(" [",'2 | Kennwerte'!M26," Stk.","]")),IF(N86="","",CONCATENATE(" (",N86,")"))))</f>
        <v>wird ausgefüllt</v>
      </c>
      <c r="O84" s="148" t="str">
        <f>IF($H$84=0,"",CONCATENATE(IF(O85=1,'1 | Grundeinstellungen'!$J$41,IF(O85=2,'1 | Grundeinstellungen'!$K$41,IF('3a | Funktionalität'!O85=3,'1 | Grundeinstellungen'!$L$41,IF(O85=0,"wird ausgefüllt")))),IF('2 | Kennwerte'!N26="","",CONCATENATE(" [",'2 | Kennwerte'!N26," Stk.","]")),IF(O86="","",CONCATENATE(" (",O86,")"))))</f>
        <v>wird ausgefüllt</v>
      </c>
      <c r="P84" s="148" t="str">
        <f>IF($H$84=0,"",CONCATENATE(IF(P85=1,'1 | Grundeinstellungen'!$J$41,IF(P85=2,'1 | Grundeinstellungen'!$K$41,IF('3a | Funktionalität'!P85=3,'1 | Grundeinstellungen'!$L$41,IF(P85=0,"wird ausgefüllt")))),IF('2 | Kennwerte'!O26="","",CONCATENATE(" [",'2 | Kennwerte'!O26," Stk.","]")),IF(P86="","",CONCATENATE(" (",P86,")"))))</f>
        <v>wird ausgefüllt</v>
      </c>
      <c r="Q84" s="148" t="str">
        <f>IF($H$84=0,"",CONCATENATE(IF(Q85=1,'1 | Grundeinstellungen'!$J$41,IF(Q85=2,'1 | Grundeinstellungen'!$K$41,IF('3a | Funktionalität'!Q85=3,'1 | Grundeinstellungen'!$L$41,IF(Q85=0,"wird ausgefüllt")))),IF('2 | Kennwerte'!P26="","",CONCATENATE(" [",'2 | Kennwerte'!P26," Stk.","]")),IF(Q86="","",CONCATENATE(" (",Q86,")"))))</f>
        <v>wird ausgefüllt</v>
      </c>
      <c r="R84" s="148" t="str">
        <f>IF($H$84=0,"",CONCATENATE(IF(R85=1,'1 | Grundeinstellungen'!$J$41,IF(R85=2,'1 | Grundeinstellungen'!$K$41,IF('3a | Funktionalität'!R85=3,'1 | Grundeinstellungen'!$L$41,IF(R85=0,"wird ausgefüllt")))),IF('2 | Kennwerte'!Q26="","",CONCATENATE(" [",'2 | Kennwerte'!Q26," Stk.","]")),IF(R86="","",CONCATENATE(" (",R86,")"))))</f>
        <v>wird ausgefüllt</v>
      </c>
      <c r="S84" s="148" t="str">
        <f>IF($H$84=0,"",CONCATENATE(IF(S85=1,'1 | Grundeinstellungen'!$J$41,IF(S85=2,'1 | Grundeinstellungen'!$K$41,IF('3a | Funktionalität'!S85=3,'1 | Grundeinstellungen'!$L$41,IF(S85=0,"wird ausgefüllt")))),IF('2 | Kennwerte'!R26="","",CONCATENATE(" [",'2 | Kennwerte'!R26," Stk.","]")),IF(S86="","",CONCATENATE(" (",S86,")"))))</f>
        <v>wird ausgefüllt</v>
      </c>
      <c r="T84" s="148" t="str">
        <f>IF($H$84=0,"",CONCATENATE(IF(T85=1,'1 | Grundeinstellungen'!$J$41,IF(T85=2,'1 | Grundeinstellungen'!$K$41,IF('3a | Funktionalität'!T85=3,'1 | Grundeinstellungen'!$L$41,IF(T85=0,"wird ausgefüllt")))),IF('2 | Kennwerte'!S26="","",CONCATENATE(" [",'2 | Kennwerte'!S26," Stk.","]")),IF(T86="","",CONCATENATE(" (",T86,")"))))</f>
        <v>wird ausgefüllt</v>
      </c>
      <c r="U84" s="148" t="str">
        <f>IF($H$84=0,"",CONCATENATE(IF(U85=1,'1 | Grundeinstellungen'!$J$41,IF(U85=2,'1 | Grundeinstellungen'!$K$41,IF('3a | Funktionalität'!U85=3,'1 | Grundeinstellungen'!$L$41,IF(U85=0,"wird ausgefüllt")))),IF('2 | Kennwerte'!T26="","",CONCATENATE(" [",'2 | Kennwerte'!T26," Stk.","]")),IF(U86="","",CONCATENATE(" (",U86,")"))))</f>
        <v>wird ausgefüllt</v>
      </c>
      <c r="V84" s="148" t="str">
        <f>IF($H$84=0,"",CONCATENATE(IF(V85=1,'1 | Grundeinstellungen'!$J$41,IF(V85=2,'1 | Grundeinstellungen'!$K$41,IF('3a | Funktionalität'!V85=3,'1 | Grundeinstellungen'!$L$41,IF(V85=0,"wird ausgefüllt")))),IF('2 | Kennwerte'!U26="","",CONCATENATE(" [",'2 | Kennwerte'!U26," Stk.","]")),IF(V86="","",CONCATENATE(" (",V86,")"))))</f>
        <v>wird ausgefüllt</v>
      </c>
      <c r="W84" s="148" t="str">
        <f>IF($H$84=0,"",CONCATENATE(IF(W85=1,'1 | Grundeinstellungen'!$J$41,IF(W85=2,'1 | Grundeinstellungen'!$K$41,IF('3a | Funktionalität'!W85=3,'1 | Grundeinstellungen'!$L$41,IF(W85=0,"wird ausgefüllt")))),IF('2 | Kennwerte'!V26="","",CONCATENATE(" [",'2 | Kennwerte'!V26," Stk.","]")),IF(W86="","",CONCATENATE(" (",W86,")"))))</f>
        <v>wird ausgefüllt</v>
      </c>
      <c r="X84" s="148" t="str">
        <f>IF($H$84=0,"",CONCATENATE(IF(X85=1,'1 | Grundeinstellungen'!$J$41,IF(X85=2,'1 | Grundeinstellungen'!$K$41,IF('3a | Funktionalität'!X85=3,'1 | Grundeinstellungen'!$L$41,IF(X85=0,"wird ausgefüllt")))),IF('2 | Kennwerte'!W26="","",CONCATENATE(" [",'2 | Kennwerte'!W26," Stk.","]")),IF(X86="","",CONCATENATE(" (",X86,")"))))</f>
        <v>wird ausgefüllt</v>
      </c>
      <c r="Y84" s="148" t="str">
        <f>IF($H$84=0,"",CONCATENATE(IF(Y85=1,'1 | Grundeinstellungen'!$J$41,IF(Y85=2,'1 | Grundeinstellungen'!$K$41,IF('3a | Funktionalität'!Y85=3,'1 | Grundeinstellungen'!$L$41,IF(Y85=0,"wird ausgefüllt")))),IF('2 | Kennwerte'!X26="","",CONCATENATE(" [",'2 | Kennwerte'!X26," Stk.","]")),IF(Y86="","",CONCATENATE(" (",Y86,")"))))</f>
        <v>wird ausgefüllt</v>
      </c>
      <c r="Z84" s="148" t="str">
        <f>IF($H$84=0,"",CONCATENATE(IF(Z85=1,'1 | Grundeinstellungen'!$J$41,IF(Z85=2,'1 | Grundeinstellungen'!$K$41,IF('3a | Funktionalität'!Z85=3,'1 | Grundeinstellungen'!$L$41,IF(Z85=0,"wird ausgefüllt")))),IF('2 | Kennwerte'!Y26="","",CONCATENATE(" [",'2 | Kennwerte'!Y26," Stk.","]")),IF(Z86="","",CONCATENATE(" (",Z86,")"))))</f>
        <v>wird ausgefüllt</v>
      </c>
      <c r="AA84" s="148" t="str">
        <f>IF($H$84=0,"",CONCATENATE(IF(AA85=1,'1 | Grundeinstellungen'!$J$41,IF(AA85=2,'1 | Grundeinstellungen'!$K$41,IF('3a | Funktionalität'!AA85=3,'1 | Grundeinstellungen'!$L$41,IF(AA85=0,"wird ausgefüllt")))),IF('2 | Kennwerte'!Z26="","",CONCATENATE(" [",'2 | Kennwerte'!Z26," Stk.","]")),IF(AA86="","",CONCATENATE(" (",AA86,")"))))</f>
        <v>wird ausgefüllt</v>
      </c>
      <c r="AB84" s="148" t="str">
        <f>IF($H$84=0,"",CONCATENATE(IF(AB85=1,'1 | Grundeinstellungen'!$J$41,IF(AB85=2,'1 | Grundeinstellungen'!$K$41,IF('3a | Funktionalität'!AB85=3,'1 | Grundeinstellungen'!$L$41,IF(AB85=0,"wird ausgefüllt")))),IF('2 | Kennwerte'!AA26="","",CONCATENATE(" [",'2 | Kennwerte'!AA26," Stk.","]")),IF(AB86="","",CONCATENATE(" (",AB86,")"))))</f>
        <v>wird ausgefüllt</v>
      </c>
      <c r="AC84" s="148" t="str">
        <f>IF($H$84=0,"",CONCATENATE(IF(AC85=1,'1 | Grundeinstellungen'!$J$41,IF(AC85=2,'1 | Grundeinstellungen'!$K$41,IF('3a | Funktionalität'!AC85=3,'1 | Grundeinstellungen'!$L$41,IF(AC85=0,"wird ausgefüllt")))),IF('2 | Kennwerte'!AB26="","",CONCATENATE(" [",'2 | Kennwerte'!AB26," Stk.","]")),IF(AC86="","",CONCATENATE(" (",AC86,")"))))</f>
        <v>wird ausgefüllt</v>
      </c>
      <c r="AD84" s="148" t="str">
        <f>IF($H$84=0,"",CONCATENATE(IF(AD85=1,'1 | Grundeinstellungen'!$J$41,IF(AD85=2,'1 | Grundeinstellungen'!$K$41,IF('3a | Funktionalität'!AD85=3,'1 | Grundeinstellungen'!$L$41,IF(AD85=0,"wird ausgefüllt")))),IF('2 | Kennwerte'!AC26="","",CONCATENATE(" [",'2 | Kennwerte'!AC26," Stk.","]")),IF(AD86="","",CONCATENATE(" (",AD86,")"))))</f>
        <v>wird ausgefüllt</v>
      </c>
      <c r="AE84" s="148" t="str">
        <f>IF($H$84=0,"",CONCATENATE(IF(AE85=1,'1 | Grundeinstellungen'!$J$41,IF(AE85=2,'1 | Grundeinstellungen'!$K$41,IF('3a | Funktionalität'!AE85=3,'1 | Grundeinstellungen'!$L$41,IF(AE85=0,"wird ausgefüllt")))),IF('2 | Kennwerte'!AD26="","",CONCATENATE(" [",'2 | Kennwerte'!AD26," Stk.","]")),IF(AE86="","",CONCATENATE(" (",AE86,")"))))</f>
        <v>wird ausgefüllt</v>
      </c>
      <c r="AF84" s="148" t="str">
        <f>IF($H$84=0,"",CONCATENATE(IF(AF85=1,'1 | Grundeinstellungen'!$J$41,IF(AF85=2,'1 | Grundeinstellungen'!$K$41,IF('3a | Funktionalität'!AF85=3,'1 | Grundeinstellungen'!$L$41,IF(AF85=0,"wird ausgefüllt")))),IF('2 | Kennwerte'!AE26="","",CONCATENATE(" [",'2 | Kennwerte'!AE26," Stk.","]")),IF(AF86="","",CONCATENATE(" (",AF86,")"))))</f>
        <v>wird ausgefüllt</v>
      </c>
      <c r="AG84" s="148" t="str">
        <f>IF($H$84=0,"",CONCATENATE(IF(AG85=1,'1 | Grundeinstellungen'!$J$41,IF(AG85=2,'1 | Grundeinstellungen'!$K$41,IF('3a | Funktionalität'!AG85=3,'1 | Grundeinstellungen'!$L$41,IF(AG85=0,"wird ausgefüllt")))),IF('2 | Kennwerte'!AF26="","",CONCATENATE(" [",'2 | Kennwerte'!AF26," Stk.","]")),IF(AG86="","",CONCATENATE(" (",AG86,")"))))</f>
        <v>wird ausgefüllt</v>
      </c>
      <c r="AH84" s="148" t="str">
        <f>IF($H$84=0,"",CONCATENATE(IF(AH85=1,'1 | Grundeinstellungen'!$J$41,IF(AH85=2,'1 | Grundeinstellungen'!$K$41,IF('3a | Funktionalität'!AH85=3,'1 | Grundeinstellungen'!$L$41,IF(AH85=0,"wird ausgefüllt")))),IF('2 | Kennwerte'!AG26="","",CONCATENATE(" [",'2 | Kennwerte'!AG26," Stk.","]")),IF(AH86="","",CONCATENATE(" (",AH86,")"))))</f>
        <v>wird ausgefüllt</v>
      </c>
      <c r="AI84" s="148" t="str">
        <f>IF($H$84=0,"",CONCATENATE(IF(AI85=1,'1 | Grundeinstellungen'!$J$41,IF(AI85=2,'1 | Grundeinstellungen'!$K$41,IF('3a | Funktionalität'!AI85=3,'1 | Grundeinstellungen'!$L$41,IF(AI85=0,"wird ausgefüllt")))),IF('2 | Kennwerte'!AH26="","",CONCATENATE(" [",'2 | Kennwerte'!AH26," Stk.","]")),IF(AI86="","",CONCATENATE(" (",AI86,")"))))</f>
        <v>wird ausgefüllt</v>
      </c>
      <c r="AJ84" s="148" t="str">
        <f>IF($H$84=0,"",CONCATENATE(IF(AJ85=1,'1 | Grundeinstellungen'!$J$41,IF(AJ85=2,'1 | Grundeinstellungen'!$K$41,IF('3a | Funktionalität'!AJ85=3,'1 | Grundeinstellungen'!$L$41,IF(AJ85=0,"wird ausgefüllt")))),IF('2 | Kennwerte'!AI26="","",CONCATENATE(" [",'2 | Kennwerte'!AI26," Stk.","]")),IF(AJ86="","",CONCATENATE(" (",AJ86,")"))))</f>
        <v>wird ausgefüllt</v>
      </c>
      <c r="AK84" s="148" t="str">
        <f>IF($H$84=0,"",CONCATENATE(IF(AK85=1,'1 | Grundeinstellungen'!$J$41,IF(AK85=2,'1 | Grundeinstellungen'!$K$41,IF('3a | Funktionalität'!AK85=3,'1 | Grundeinstellungen'!$L$41,IF(AK85=0,"wird ausgefüllt")))),IF('2 | Kennwerte'!AJ26="","",CONCATENATE(" [",'2 | Kennwerte'!AJ26," Stk.","]")),IF(AK86="","",CONCATENATE(" (",AK86,")"))))</f>
        <v>wird ausgefüllt</v>
      </c>
      <c r="AL84" s="148" t="str">
        <f>IF($H$84=0,"",CONCATENATE(IF(AL85=1,'1 | Grundeinstellungen'!$J$41,IF(AL85=2,'1 | Grundeinstellungen'!$K$41,IF('3a | Funktionalität'!AL85=3,'1 | Grundeinstellungen'!$L$41,IF(AL85=0,"wird ausgefüllt")))),IF('2 | Kennwerte'!AK26="","",CONCATENATE(" [",'2 | Kennwerte'!AK26," Stk.","]")),IF(AL86="","",CONCATENATE(" (",AL86,")"))))</f>
        <v>wird ausgefüllt</v>
      </c>
      <c r="AM84" s="148" t="str">
        <f>IF($H$84=0,"",CONCATENATE(IF(AM85=1,'1 | Grundeinstellungen'!$J$41,IF(AM85=2,'1 | Grundeinstellungen'!$K$41,IF('3a | Funktionalität'!AM85=3,'1 | Grundeinstellungen'!$L$41,IF(AM85=0,"wird ausgefüllt")))),IF('2 | Kennwerte'!AL26="","",CONCATENATE(" [",'2 | Kennwerte'!AL26," Stk.","]")),IF(AM86="","",CONCATENATE(" (",AM86,")"))))</f>
        <v>wird ausgefüllt</v>
      </c>
    </row>
    <row r="85" spans="2:39" s="21" customFormat="1" ht="15" customHeight="1" outlineLevel="1" x14ac:dyDescent="0.25">
      <c r="B85" s="137"/>
      <c r="C85" s="138"/>
      <c r="D85" s="138"/>
      <c r="E85" s="156" t="s">
        <v>197</v>
      </c>
      <c r="F85" s="157"/>
      <c r="G85" s="139"/>
      <c r="H85" s="136"/>
      <c r="I85" s="60"/>
      <c r="J85" s="148">
        <f>'2 | Kennwerte'!I28</f>
        <v>0</v>
      </c>
      <c r="K85" s="148">
        <f>'2 | Kennwerte'!J28</f>
        <v>0</v>
      </c>
      <c r="L85" s="148">
        <f>'2 | Kennwerte'!K28</f>
        <v>0</v>
      </c>
      <c r="M85" s="148">
        <f>'2 | Kennwerte'!L28</f>
        <v>0</v>
      </c>
      <c r="N85" s="148">
        <f>'2 | Kennwerte'!M28</f>
        <v>0</v>
      </c>
      <c r="O85" s="148">
        <f>'2 | Kennwerte'!N28</f>
        <v>0</v>
      </c>
      <c r="P85" s="148">
        <f>'2 | Kennwerte'!O28</f>
        <v>0</v>
      </c>
      <c r="Q85" s="148">
        <f>'2 | Kennwerte'!P28</f>
        <v>0</v>
      </c>
      <c r="R85" s="148">
        <f>'2 | Kennwerte'!Q28</f>
        <v>0</v>
      </c>
      <c r="S85" s="148">
        <f>'2 | Kennwerte'!R28</f>
        <v>0</v>
      </c>
      <c r="T85" s="148">
        <f>'2 | Kennwerte'!S28</f>
        <v>0</v>
      </c>
      <c r="U85" s="148">
        <f>'2 | Kennwerte'!T28</f>
        <v>0</v>
      </c>
      <c r="V85" s="148">
        <f>'2 | Kennwerte'!U28</f>
        <v>0</v>
      </c>
      <c r="W85" s="148">
        <f>'2 | Kennwerte'!V28</f>
        <v>0</v>
      </c>
      <c r="X85" s="148">
        <f>'2 | Kennwerte'!W28</f>
        <v>0</v>
      </c>
      <c r="Y85" s="148">
        <f>'2 | Kennwerte'!X28</f>
        <v>0</v>
      </c>
      <c r="Z85" s="148">
        <f>'2 | Kennwerte'!Y28</f>
        <v>0</v>
      </c>
      <c r="AA85" s="148">
        <f>'2 | Kennwerte'!Z28</f>
        <v>0</v>
      </c>
      <c r="AB85" s="148">
        <f>'2 | Kennwerte'!AA28</f>
        <v>0</v>
      </c>
      <c r="AC85" s="148">
        <f>'2 | Kennwerte'!AB28</f>
        <v>0</v>
      </c>
      <c r="AD85" s="148">
        <f>'2 | Kennwerte'!AC28</f>
        <v>0</v>
      </c>
      <c r="AE85" s="148">
        <f>'2 | Kennwerte'!AD28</f>
        <v>0</v>
      </c>
      <c r="AF85" s="148">
        <f>'2 | Kennwerte'!AE28</f>
        <v>0</v>
      </c>
      <c r="AG85" s="148">
        <f>'2 | Kennwerte'!AF28</f>
        <v>0</v>
      </c>
      <c r="AH85" s="148">
        <f>'2 | Kennwerte'!AG28</f>
        <v>0</v>
      </c>
      <c r="AI85" s="148">
        <f>'2 | Kennwerte'!AH28</f>
        <v>0</v>
      </c>
      <c r="AJ85" s="148">
        <f>'2 | Kennwerte'!AI28</f>
        <v>0</v>
      </c>
      <c r="AK85" s="148">
        <f>'2 | Kennwerte'!AJ28</f>
        <v>0</v>
      </c>
      <c r="AL85" s="148">
        <f>'2 | Kennwerte'!AK28</f>
        <v>0</v>
      </c>
      <c r="AM85" s="148">
        <f>'2 | Kennwerte'!AL28</f>
        <v>0</v>
      </c>
    </row>
    <row r="86" spans="2:39" s="51" customFormat="1" ht="30" customHeight="1" outlineLevel="1" x14ac:dyDescent="0.25">
      <c r="B86" s="146"/>
      <c r="C86" s="147"/>
      <c r="D86" s="169"/>
      <c r="E86" s="162" t="s">
        <v>200</v>
      </c>
      <c r="F86" s="160"/>
      <c r="G86" s="178"/>
      <c r="H86" s="179"/>
      <c r="I86" s="62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  <c r="AJ86" s="280"/>
      <c r="AK86" s="280"/>
      <c r="AL86" s="280"/>
      <c r="AM86" s="280"/>
    </row>
    <row r="87" spans="2:39" s="10" customFormat="1" ht="30" customHeight="1" outlineLevel="1" x14ac:dyDescent="0.25">
      <c r="B87" s="111"/>
      <c r="C87" s="131"/>
      <c r="D87" s="152" t="s">
        <v>199</v>
      </c>
      <c r="E87" s="131" t="str">
        <f>'1 | Grundeinstellungen'!E42</f>
        <v>Entfernung</v>
      </c>
      <c r="F87" s="112"/>
      <c r="G87" s="122"/>
      <c r="H87" s="126">
        <f>'1 | Grundeinstellungen'!$H$42</f>
        <v>0.33333333333333331</v>
      </c>
      <c r="I87" s="12"/>
      <c r="J87" s="148" t="str">
        <f>IF($H$87=0,"",CONCATENATE(IF(J88=1,'1 | Grundeinstellungen'!$J$42,IF(J88=2,'1 | Grundeinstellungen'!$K$42,IF('3a | Funktionalität'!J88=3,'1 | Grundeinstellungen'!$L$42,IF(J88=0,"wird ausgefüllt")))),IF('2 | Kennwerte'!I30="","",CONCATENATE(" [",'2 | Kennwerte'!I30,"m","]")),IF(J89="","",CONCATENATE(" (",J89,")"))))</f>
        <v>wird ausgefüllt</v>
      </c>
      <c r="K87" s="148" t="str">
        <f>IF($H$87=0,"",CONCATENATE(IF(K88=1,'1 | Grundeinstellungen'!$J$42,IF(K88=2,'1 | Grundeinstellungen'!$K$42,IF('3a | Funktionalität'!K88=3,'1 | Grundeinstellungen'!$L$42,IF(K88=0,"wird ausgefüllt")))),IF('2 | Kennwerte'!J30="","",CONCATENATE(" [",'2 | Kennwerte'!J30,"m","]")),IF(K89="","",CONCATENATE(" (",K89,")"))))</f>
        <v>wird ausgefüllt</v>
      </c>
      <c r="L87" s="148" t="str">
        <f>IF($H$87=0,"",CONCATENATE(IF(L88=1,'1 | Grundeinstellungen'!$J$42,IF(L88=2,'1 | Grundeinstellungen'!$K$42,IF('3a | Funktionalität'!L88=3,'1 | Grundeinstellungen'!$L$42,IF(L88=0,"wird ausgefüllt")))),IF('2 | Kennwerte'!K30="","",CONCATENATE(" [",'2 | Kennwerte'!K30,"m","]")),IF(L89="","",CONCATENATE(" (",L89,")"))))</f>
        <v>wird ausgefüllt</v>
      </c>
      <c r="M87" s="148" t="str">
        <f>IF($H$87=0,"",CONCATENATE(IF(M88=1,'1 | Grundeinstellungen'!$J$42,IF(M88=2,'1 | Grundeinstellungen'!$K$42,IF('3a | Funktionalität'!M88=3,'1 | Grundeinstellungen'!$L$42,IF(M88=0,"wird ausgefüllt")))),IF('2 | Kennwerte'!L30="","",CONCATENATE(" [",'2 | Kennwerte'!L30,"m","]")),IF(M89="","",CONCATENATE(" (",M89,")"))))</f>
        <v>wird ausgefüllt</v>
      </c>
      <c r="N87" s="148" t="str">
        <f>IF($H$87=0,"",CONCATENATE(IF(N88=1,'1 | Grundeinstellungen'!$J$42,IF(N88=2,'1 | Grundeinstellungen'!$K$42,IF('3a | Funktionalität'!N88=3,'1 | Grundeinstellungen'!$L$42,IF(N88=0,"wird ausgefüllt")))),IF('2 | Kennwerte'!M30="","",CONCATENATE(" [",'2 | Kennwerte'!M30,"m","]")),IF(N89="","",CONCATENATE(" (",N89,")"))))</f>
        <v>wird ausgefüllt</v>
      </c>
      <c r="O87" s="148" t="str">
        <f>IF($H$87=0,"",CONCATENATE(IF(O88=1,'1 | Grundeinstellungen'!$J$42,IF(O88=2,'1 | Grundeinstellungen'!$K$42,IF('3a | Funktionalität'!O88=3,'1 | Grundeinstellungen'!$L$42,IF(O88=0,"wird ausgefüllt")))),IF('2 | Kennwerte'!N30="","",CONCATENATE(" [",'2 | Kennwerte'!N30,"m","]")),IF(O89="","",CONCATENATE(" (",O89,")"))))</f>
        <v>wird ausgefüllt</v>
      </c>
      <c r="P87" s="148" t="str">
        <f>IF($H$87=0,"",CONCATENATE(IF(P88=1,'1 | Grundeinstellungen'!$J$42,IF(P88=2,'1 | Grundeinstellungen'!$K$42,IF('3a | Funktionalität'!P88=3,'1 | Grundeinstellungen'!$L$42,IF(P88=0,"wird ausgefüllt")))),IF('2 | Kennwerte'!O30="","",CONCATENATE(" [",'2 | Kennwerte'!O30,"m","]")),IF(P89="","",CONCATENATE(" (",P89,")"))))</f>
        <v>wird ausgefüllt</v>
      </c>
      <c r="Q87" s="148" t="str">
        <f>IF($H$87=0,"",CONCATENATE(IF(Q88=1,'1 | Grundeinstellungen'!$J$42,IF(Q88=2,'1 | Grundeinstellungen'!$K$42,IF('3a | Funktionalität'!Q88=3,'1 | Grundeinstellungen'!$L$42,IF(Q88=0,"wird ausgefüllt")))),IF('2 | Kennwerte'!P30="","",CONCATENATE(" [",'2 | Kennwerte'!P30,"m","]")),IF(Q89="","",CONCATENATE(" (",Q89,")"))))</f>
        <v>wird ausgefüllt</v>
      </c>
      <c r="R87" s="148" t="str">
        <f>IF($H$87=0,"",CONCATENATE(IF(R88=1,'1 | Grundeinstellungen'!$J$42,IF(R88=2,'1 | Grundeinstellungen'!$K$42,IF('3a | Funktionalität'!R88=3,'1 | Grundeinstellungen'!$L$42,IF(R88=0,"wird ausgefüllt")))),IF('2 | Kennwerte'!Q30="","",CONCATENATE(" [",'2 | Kennwerte'!Q30,"m","]")),IF(R89="","",CONCATENATE(" (",R89,")"))))</f>
        <v>wird ausgefüllt</v>
      </c>
      <c r="S87" s="148" t="str">
        <f>IF($H$87=0,"",CONCATENATE(IF(S88=1,'1 | Grundeinstellungen'!$J$42,IF(S88=2,'1 | Grundeinstellungen'!$K$42,IF('3a | Funktionalität'!S88=3,'1 | Grundeinstellungen'!$L$42,IF(S88=0,"wird ausgefüllt")))),IF('2 | Kennwerte'!R30="","",CONCATENATE(" [",'2 | Kennwerte'!R30,"m","]")),IF(S89="","",CONCATENATE(" (",S89,")"))))</f>
        <v>wird ausgefüllt</v>
      </c>
      <c r="T87" s="148" t="str">
        <f>IF($H$87=0,"",CONCATENATE(IF(T88=1,'1 | Grundeinstellungen'!$J$42,IF(T88=2,'1 | Grundeinstellungen'!$K$42,IF('3a | Funktionalität'!T88=3,'1 | Grundeinstellungen'!$L$42,IF(T88=0,"wird ausgefüllt")))),IF('2 | Kennwerte'!S30="","",CONCATENATE(" [",'2 | Kennwerte'!S30,"m","]")),IF(T89="","",CONCATENATE(" (",T89,")"))))</f>
        <v>wird ausgefüllt</v>
      </c>
      <c r="U87" s="148" t="str">
        <f>IF($H$87=0,"",CONCATENATE(IF(U88=1,'1 | Grundeinstellungen'!$J$42,IF(U88=2,'1 | Grundeinstellungen'!$K$42,IF('3a | Funktionalität'!U88=3,'1 | Grundeinstellungen'!$L$42,IF(U88=0,"wird ausgefüllt")))),IF('2 | Kennwerte'!T30="","",CONCATENATE(" [",'2 | Kennwerte'!T30,"m","]")),IF(U89="","",CONCATENATE(" (",U89,")"))))</f>
        <v>wird ausgefüllt</v>
      </c>
      <c r="V87" s="148" t="str">
        <f>IF($H$87=0,"",CONCATENATE(IF(V88=1,'1 | Grundeinstellungen'!$J$42,IF(V88=2,'1 | Grundeinstellungen'!$K$42,IF('3a | Funktionalität'!V88=3,'1 | Grundeinstellungen'!$L$42,IF(V88=0,"wird ausgefüllt")))),IF('2 | Kennwerte'!U30="","",CONCATENATE(" [",'2 | Kennwerte'!U30,"m","]")),IF(V89="","",CONCATENATE(" (",V89,")"))))</f>
        <v>wird ausgefüllt</v>
      </c>
      <c r="W87" s="148" t="str">
        <f>IF($H$87=0,"",CONCATENATE(IF(W88=1,'1 | Grundeinstellungen'!$J$42,IF(W88=2,'1 | Grundeinstellungen'!$K$42,IF('3a | Funktionalität'!W88=3,'1 | Grundeinstellungen'!$L$42,IF(W88=0,"wird ausgefüllt")))),IF('2 | Kennwerte'!V30="","",CONCATENATE(" [",'2 | Kennwerte'!V30,"m","]")),IF(W89="","",CONCATENATE(" (",W89,")"))))</f>
        <v>wird ausgefüllt</v>
      </c>
      <c r="X87" s="148" t="str">
        <f>IF($H$87=0,"",CONCATENATE(IF(X88=1,'1 | Grundeinstellungen'!$J$42,IF(X88=2,'1 | Grundeinstellungen'!$K$42,IF('3a | Funktionalität'!X88=3,'1 | Grundeinstellungen'!$L$42,IF(X88=0,"wird ausgefüllt")))),IF('2 | Kennwerte'!W30="","",CONCATENATE(" [",'2 | Kennwerte'!W30,"m","]")),IF(X89="","",CONCATENATE(" (",X89,")"))))</f>
        <v>wird ausgefüllt</v>
      </c>
      <c r="Y87" s="148" t="str">
        <f>IF($H$87=0,"",CONCATENATE(IF(Y88=1,'1 | Grundeinstellungen'!$J$42,IF(Y88=2,'1 | Grundeinstellungen'!$K$42,IF('3a | Funktionalität'!Y88=3,'1 | Grundeinstellungen'!$L$42,IF(Y88=0,"wird ausgefüllt")))),IF('2 | Kennwerte'!X30="","",CONCATENATE(" [",'2 | Kennwerte'!X30,"m","]")),IF(Y89="","",CONCATENATE(" (",Y89,")"))))</f>
        <v>wird ausgefüllt</v>
      </c>
      <c r="Z87" s="148" t="str">
        <f>IF($H$87=0,"",CONCATENATE(IF(Z88=1,'1 | Grundeinstellungen'!$J$42,IF(Z88=2,'1 | Grundeinstellungen'!$K$42,IF('3a | Funktionalität'!Z88=3,'1 | Grundeinstellungen'!$L$42,IF(Z88=0,"wird ausgefüllt")))),IF('2 | Kennwerte'!Y30="","",CONCATENATE(" [",'2 | Kennwerte'!Y30,"m","]")),IF(Z89="","",CONCATENATE(" (",Z89,")"))))</f>
        <v>wird ausgefüllt</v>
      </c>
      <c r="AA87" s="148" t="str">
        <f>IF($H$87=0,"",CONCATENATE(IF(AA88=1,'1 | Grundeinstellungen'!$J$42,IF(AA88=2,'1 | Grundeinstellungen'!$K$42,IF('3a | Funktionalität'!AA88=3,'1 | Grundeinstellungen'!$L$42,IF(AA88=0,"wird ausgefüllt")))),IF('2 | Kennwerte'!Z30="","",CONCATENATE(" [",'2 | Kennwerte'!Z30,"m","]")),IF(AA89="","",CONCATENATE(" (",AA89,")"))))</f>
        <v>wird ausgefüllt</v>
      </c>
      <c r="AB87" s="148" t="str">
        <f>IF($H$87=0,"",CONCATENATE(IF(AB88=1,'1 | Grundeinstellungen'!$J$42,IF(AB88=2,'1 | Grundeinstellungen'!$K$42,IF('3a | Funktionalität'!AB88=3,'1 | Grundeinstellungen'!$L$42,IF(AB88=0,"wird ausgefüllt")))),IF('2 | Kennwerte'!AA30="","",CONCATENATE(" [",'2 | Kennwerte'!AA30,"m","]")),IF(AB89="","",CONCATENATE(" (",AB89,")"))))</f>
        <v>wird ausgefüllt</v>
      </c>
      <c r="AC87" s="148" t="str">
        <f>IF($H$87=0,"",CONCATENATE(IF(AC88=1,'1 | Grundeinstellungen'!$J$42,IF(AC88=2,'1 | Grundeinstellungen'!$K$42,IF('3a | Funktionalität'!AC88=3,'1 | Grundeinstellungen'!$L$42,IF(AC88=0,"wird ausgefüllt")))),IF('2 | Kennwerte'!AB30="","",CONCATENATE(" [",'2 | Kennwerte'!AB30,"m","]")),IF(AC89="","",CONCATENATE(" (",AC89,")"))))</f>
        <v>wird ausgefüllt</v>
      </c>
      <c r="AD87" s="148" t="str">
        <f>IF($H$87=0,"",CONCATENATE(IF(AD88=1,'1 | Grundeinstellungen'!$J$42,IF(AD88=2,'1 | Grundeinstellungen'!$K$42,IF('3a | Funktionalität'!AD88=3,'1 | Grundeinstellungen'!$L$42,IF(AD88=0,"wird ausgefüllt")))),IF('2 | Kennwerte'!AC30="","",CONCATENATE(" [",'2 | Kennwerte'!AC30,"m","]")),IF(AD89="","",CONCATENATE(" (",AD89,")"))))</f>
        <v>wird ausgefüllt</v>
      </c>
      <c r="AE87" s="148" t="str">
        <f>IF($H$87=0,"",CONCATENATE(IF(AE88=1,'1 | Grundeinstellungen'!$J$42,IF(AE88=2,'1 | Grundeinstellungen'!$K$42,IF('3a | Funktionalität'!AE88=3,'1 | Grundeinstellungen'!$L$42,IF(AE88=0,"wird ausgefüllt")))),IF('2 | Kennwerte'!AD30="","",CONCATENATE(" [",'2 | Kennwerte'!AD30,"m","]")),IF(AE89="","",CONCATENATE(" (",AE89,")"))))</f>
        <v>wird ausgefüllt</v>
      </c>
      <c r="AF87" s="148" t="str">
        <f>IF($H$87=0,"",CONCATENATE(IF(AF88=1,'1 | Grundeinstellungen'!$J$42,IF(AF88=2,'1 | Grundeinstellungen'!$K$42,IF('3a | Funktionalität'!AF88=3,'1 | Grundeinstellungen'!$L$42,IF(AF88=0,"wird ausgefüllt")))),IF('2 | Kennwerte'!AE30="","",CONCATENATE(" [",'2 | Kennwerte'!AE30,"m","]")),IF(AF89="","",CONCATENATE(" (",AF89,")"))))</f>
        <v>wird ausgefüllt</v>
      </c>
      <c r="AG87" s="148" t="str">
        <f>IF($H$87=0,"",CONCATENATE(IF(AG88=1,'1 | Grundeinstellungen'!$J$42,IF(AG88=2,'1 | Grundeinstellungen'!$K$42,IF('3a | Funktionalität'!AG88=3,'1 | Grundeinstellungen'!$L$42,IF(AG88=0,"wird ausgefüllt")))),IF('2 | Kennwerte'!AF30="","",CONCATENATE(" [",'2 | Kennwerte'!AF30,"m","]")),IF(AG89="","",CONCATENATE(" (",AG89,")"))))</f>
        <v>wird ausgefüllt</v>
      </c>
      <c r="AH87" s="148" t="str">
        <f>IF($H$87=0,"",CONCATENATE(IF(AH88=1,'1 | Grundeinstellungen'!$J$42,IF(AH88=2,'1 | Grundeinstellungen'!$K$42,IF('3a | Funktionalität'!AH88=3,'1 | Grundeinstellungen'!$L$42,IF(AH88=0,"wird ausgefüllt")))),IF('2 | Kennwerte'!AG30="","",CONCATENATE(" [",'2 | Kennwerte'!AG30,"m","]")),IF(AH89="","",CONCATENATE(" (",AH89,")"))))</f>
        <v>wird ausgefüllt</v>
      </c>
      <c r="AI87" s="148" t="str">
        <f>IF($H$87=0,"",CONCATENATE(IF(AI88=1,'1 | Grundeinstellungen'!$J$42,IF(AI88=2,'1 | Grundeinstellungen'!$K$42,IF('3a | Funktionalität'!AI88=3,'1 | Grundeinstellungen'!$L$42,IF(AI88=0,"wird ausgefüllt")))),IF('2 | Kennwerte'!AH30="","",CONCATENATE(" [",'2 | Kennwerte'!AH30,"m","]")),IF(AI89="","",CONCATENATE(" (",AI89,")"))))</f>
        <v>wird ausgefüllt</v>
      </c>
      <c r="AJ87" s="148" t="str">
        <f>IF($H$87=0,"",CONCATENATE(IF(AJ88=1,'1 | Grundeinstellungen'!$J$42,IF(AJ88=2,'1 | Grundeinstellungen'!$K$42,IF('3a | Funktionalität'!AJ88=3,'1 | Grundeinstellungen'!$L$42,IF(AJ88=0,"wird ausgefüllt")))),IF('2 | Kennwerte'!AI30="","",CONCATENATE(" [",'2 | Kennwerte'!AI30,"m","]")),IF(AJ89="","",CONCATENATE(" (",AJ89,")"))))</f>
        <v>wird ausgefüllt</v>
      </c>
      <c r="AK87" s="148" t="str">
        <f>IF($H$87=0,"",CONCATENATE(IF(AK88=1,'1 | Grundeinstellungen'!$J$42,IF(AK88=2,'1 | Grundeinstellungen'!$K$42,IF('3a | Funktionalität'!AK88=3,'1 | Grundeinstellungen'!$L$42,IF(AK88=0,"wird ausgefüllt")))),IF('2 | Kennwerte'!AJ30="","",CONCATENATE(" [",'2 | Kennwerte'!AJ30,"m","]")),IF(AK89="","",CONCATENATE(" (",AK89,")"))))</f>
        <v>wird ausgefüllt</v>
      </c>
      <c r="AL87" s="148" t="str">
        <f>IF($H$87=0,"",CONCATENATE(IF(AL88=1,'1 | Grundeinstellungen'!$J$42,IF(AL88=2,'1 | Grundeinstellungen'!$K$42,IF('3a | Funktionalität'!AL88=3,'1 | Grundeinstellungen'!$L$42,IF(AL88=0,"wird ausgefüllt")))),IF('2 | Kennwerte'!AK30="","",CONCATENATE(" [",'2 | Kennwerte'!AK30,"m","]")),IF(AL89="","",CONCATENATE(" (",AL89,")"))))</f>
        <v>wird ausgefüllt</v>
      </c>
      <c r="AM87" s="148" t="str">
        <f>IF($H$87=0,"",CONCATENATE(IF(AM88=1,'1 | Grundeinstellungen'!$J$42,IF(AM88=2,'1 | Grundeinstellungen'!$K$42,IF('3a | Funktionalität'!AM88=3,'1 | Grundeinstellungen'!$L$42,IF(AM88=0,"wird ausgefüllt")))),IF('2 | Kennwerte'!AL30="","",CONCATENATE(" [",'2 | Kennwerte'!AL30,"m","]")),IF(AM89="","",CONCATENATE(" (",AM89,")"))))</f>
        <v>wird ausgefüllt</v>
      </c>
    </row>
    <row r="88" spans="2:39" s="21" customFormat="1" ht="15" customHeight="1" outlineLevel="1" x14ac:dyDescent="0.25">
      <c r="B88" s="137"/>
      <c r="C88" s="138"/>
      <c r="D88" s="138"/>
      <c r="E88" s="156" t="s">
        <v>197</v>
      </c>
      <c r="F88" s="157"/>
      <c r="G88" s="139"/>
      <c r="H88" s="136"/>
      <c r="I88" s="60"/>
      <c r="J88" s="148">
        <f>'2 | Kennwerte'!I32</f>
        <v>0</v>
      </c>
      <c r="K88" s="148">
        <f>'2 | Kennwerte'!J32</f>
        <v>0</v>
      </c>
      <c r="L88" s="148">
        <f>'2 | Kennwerte'!K32</f>
        <v>0</v>
      </c>
      <c r="M88" s="148">
        <f>'2 | Kennwerte'!L32</f>
        <v>0</v>
      </c>
      <c r="N88" s="148">
        <f>'2 | Kennwerte'!M32</f>
        <v>0</v>
      </c>
      <c r="O88" s="148">
        <f>'2 | Kennwerte'!N32</f>
        <v>0</v>
      </c>
      <c r="P88" s="148">
        <f>'2 | Kennwerte'!O32</f>
        <v>0</v>
      </c>
      <c r="Q88" s="148">
        <f>'2 | Kennwerte'!P32</f>
        <v>0</v>
      </c>
      <c r="R88" s="148">
        <f>'2 | Kennwerte'!Q32</f>
        <v>0</v>
      </c>
      <c r="S88" s="148">
        <f>'2 | Kennwerte'!R32</f>
        <v>0</v>
      </c>
      <c r="T88" s="148">
        <f>'2 | Kennwerte'!S32</f>
        <v>0</v>
      </c>
      <c r="U88" s="148">
        <f>'2 | Kennwerte'!T32</f>
        <v>0</v>
      </c>
      <c r="V88" s="148">
        <f>'2 | Kennwerte'!U32</f>
        <v>0</v>
      </c>
      <c r="W88" s="148">
        <f>'2 | Kennwerte'!V32</f>
        <v>0</v>
      </c>
      <c r="X88" s="148">
        <f>'2 | Kennwerte'!W32</f>
        <v>0</v>
      </c>
      <c r="Y88" s="148">
        <f>'2 | Kennwerte'!X32</f>
        <v>0</v>
      </c>
      <c r="Z88" s="148">
        <f>'2 | Kennwerte'!Y32</f>
        <v>0</v>
      </c>
      <c r="AA88" s="148">
        <f>'2 | Kennwerte'!Z32</f>
        <v>0</v>
      </c>
      <c r="AB88" s="148">
        <f>'2 | Kennwerte'!AA32</f>
        <v>0</v>
      </c>
      <c r="AC88" s="148">
        <f>'2 | Kennwerte'!AB32</f>
        <v>0</v>
      </c>
      <c r="AD88" s="148">
        <f>'2 | Kennwerte'!AC32</f>
        <v>0</v>
      </c>
      <c r="AE88" s="148">
        <f>'2 | Kennwerte'!AD32</f>
        <v>0</v>
      </c>
      <c r="AF88" s="148">
        <f>'2 | Kennwerte'!AE32</f>
        <v>0</v>
      </c>
      <c r="AG88" s="148">
        <f>'2 | Kennwerte'!AF32</f>
        <v>0</v>
      </c>
      <c r="AH88" s="148">
        <f>'2 | Kennwerte'!AG32</f>
        <v>0</v>
      </c>
      <c r="AI88" s="148">
        <f>'2 | Kennwerte'!AH32</f>
        <v>0</v>
      </c>
      <c r="AJ88" s="148">
        <f>'2 | Kennwerte'!AI32</f>
        <v>0</v>
      </c>
      <c r="AK88" s="148">
        <f>'2 | Kennwerte'!AJ32</f>
        <v>0</v>
      </c>
      <c r="AL88" s="148">
        <f>'2 | Kennwerte'!AK32</f>
        <v>0</v>
      </c>
      <c r="AM88" s="148">
        <f>'2 | Kennwerte'!AL32</f>
        <v>0</v>
      </c>
    </row>
    <row r="89" spans="2:39" s="51" customFormat="1" ht="30" customHeight="1" outlineLevel="1" x14ac:dyDescent="0.25">
      <c r="B89" s="146"/>
      <c r="C89" s="147"/>
      <c r="D89" s="169"/>
      <c r="E89" s="162" t="s">
        <v>200</v>
      </c>
      <c r="F89" s="160"/>
      <c r="G89" s="178"/>
      <c r="H89" s="179"/>
      <c r="I89" s="62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</row>
    <row r="90" spans="2:39" s="10" customFormat="1" ht="30" customHeight="1" outlineLevel="1" x14ac:dyDescent="0.25">
      <c r="B90" s="111"/>
      <c r="C90" s="131"/>
      <c r="D90" s="131" t="s">
        <v>227</v>
      </c>
      <c r="E90" s="131" t="str">
        <f>'1 | Grundeinstellungen'!E43</f>
        <v>Ausstattung</v>
      </c>
      <c r="F90" s="112"/>
      <c r="G90" s="122"/>
      <c r="H90" s="126">
        <f>'1 | Grundeinstellungen'!$H$43</f>
        <v>0.33333333333333331</v>
      </c>
      <c r="I90" s="12"/>
      <c r="J90" s="148" t="str">
        <f>IF($H$90=0,"",CONCATENATE(IF(J91=1,'1 | Grundeinstellungen'!$J$43,IF(J91=2,'1 | Grundeinstellungen'!$K$43,IF('3a | Funktionalität'!J91=3,'1 | Grundeinstellungen'!$L$43,IF(J91=0,"wird ausgefüllt")))),IF(J92="","",CONCATENATE(" (",J92,")"))))</f>
        <v>wird ausgefüllt</v>
      </c>
      <c r="K90" s="148" t="str">
        <f>IF($H$90=0,"",CONCATENATE(IF(K91=1,'1 | Grundeinstellungen'!$J$43,IF(K91=2,'1 | Grundeinstellungen'!$K$43,IF('3a | Funktionalität'!K91=3,'1 | Grundeinstellungen'!$L$43,IF(K91=0,"wird ausgefüllt")))),IF(K92="","",CONCATENATE(" (",K92,")"))))</f>
        <v>wird ausgefüllt</v>
      </c>
      <c r="L90" s="148" t="str">
        <f>IF($H$90=0,"",CONCATENATE(IF(L91=1,'1 | Grundeinstellungen'!$J$43,IF(L91=2,'1 | Grundeinstellungen'!$K$43,IF('3a | Funktionalität'!L91=3,'1 | Grundeinstellungen'!$L$43,IF(L91=0,"wird ausgefüllt")))),IF(L92="","",CONCATENATE(" (",L92,")"))))</f>
        <v>wird ausgefüllt</v>
      </c>
      <c r="M90" s="148" t="str">
        <f>IF($H$90=0,"",CONCATENATE(IF(M91=1,'1 | Grundeinstellungen'!$J$43,IF(M91=2,'1 | Grundeinstellungen'!$K$43,IF('3a | Funktionalität'!M91=3,'1 | Grundeinstellungen'!$L$43,IF(M91=0,"wird ausgefüllt")))),IF(M92="","",CONCATENATE(" (",M92,")"))))</f>
        <v>wird ausgefüllt</v>
      </c>
      <c r="N90" s="148" t="str">
        <f>IF($H$90=0,"",CONCATENATE(IF(N91=1,'1 | Grundeinstellungen'!$J$43,IF(N91=2,'1 | Grundeinstellungen'!$K$43,IF('3a | Funktionalität'!N91=3,'1 | Grundeinstellungen'!$L$43,IF(N91=0,"wird ausgefüllt")))),IF(N92="","",CONCATENATE(" (",N92,")"))))</f>
        <v>wird ausgefüllt</v>
      </c>
      <c r="O90" s="148" t="str">
        <f>IF($H$90=0,"",CONCATENATE(IF(O91=1,'1 | Grundeinstellungen'!$J$43,IF(O91=2,'1 | Grundeinstellungen'!$K$43,IF('3a | Funktionalität'!O91=3,'1 | Grundeinstellungen'!$L$43,IF(O91=0,"wird ausgefüllt")))),IF(O92="","",CONCATENATE(" (",O92,")"))))</f>
        <v>wird ausgefüllt</v>
      </c>
      <c r="P90" s="148" t="str">
        <f>IF($H$90=0,"",CONCATENATE(IF(P91=1,'1 | Grundeinstellungen'!$J$43,IF(P91=2,'1 | Grundeinstellungen'!$K$43,IF('3a | Funktionalität'!P91=3,'1 | Grundeinstellungen'!$L$43,IF(P91=0,"wird ausgefüllt")))),IF(P92="","",CONCATENATE(" (",P92,")"))))</f>
        <v>wird ausgefüllt</v>
      </c>
      <c r="Q90" s="148" t="str">
        <f>IF($H$90=0,"",CONCATENATE(IF(Q91=1,'1 | Grundeinstellungen'!$J$43,IF(Q91=2,'1 | Grundeinstellungen'!$K$43,IF('3a | Funktionalität'!Q91=3,'1 | Grundeinstellungen'!$L$43,IF(Q91=0,"wird ausgefüllt")))),IF(Q92="","",CONCATENATE(" (",Q92,")"))))</f>
        <v>wird ausgefüllt</v>
      </c>
      <c r="R90" s="148" t="str">
        <f>IF($H$90=0,"",CONCATENATE(IF(R91=1,'1 | Grundeinstellungen'!$J$43,IF(R91=2,'1 | Grundeinstellungen'!$K$43,IF('3a | Funktionalität'!R91=3,'1 | Grundeinstellungen'!$L$43,IF(R91=0,"wird ausgefüllt")))),IF(R92="","",CONCATENATE(" (",R92,")"))))</f>
        <v>wird ausgefüllt</v>
      </c>
      <c r="S90" s="148" t="str">
        <f>IF($H$90=0,"",CONCATENATE(IF(S91=1,'1 | Grundeinstellungen'!$J$43,IF(S91=2,'1 | Grundeinstellungen'!$K$43,IF('3a | Funktionalität'!S91=3,'1 | Grundeinstellungen'!$L$43,IF(S91=0,"wird ausgefüllt")))),IF(S92="","",CONCATENATE(" (",S92,")"))))</f>
        <v>wird ausgefüllt</v>
      </c>
      <c r="T90" s="148" t="str">
        <f>IF($H$90=0,"",CONCATENATE(IF(T91=1,'1 | Grundeinstellungen'!$J$43,IF(T91=2,'1 | Grundeinstellungen'!$K$43,IF('3a | Funktionalität'!T91=3,'1 | Grundeinstellungen'!$L$43,IF(T91=0,"wird ausgefüllt")))),IF(T92="","",CONCATENATE(" (",T92,")"))))</f>
        <v>wird ausgefüllt</v>
      </c>
      <c r="U90" s="148" t="str">
        <f>IF($H$90=0,"",CONCATENATE(IF(U91=1,'1 | Grundeinstellungen'!$J$43,IF(U91=2,'1 | Grundeinstellungen'!$K$43,IF('3a | Funktionalität'!U91=3,'1 | Grundeinstellungen'!$L$43,IF(U91=0,"wird ausgefüllt")))),IF(U92="","",CONCATENATE(" (",U92,")"))))</f>
        <v>wird ausgefüllt</v>
      </c>
      <c r="V90" s="148" t="str">
        <f>IF($H$90=0,"",CONCATENATE(IF(V91=1,'1 | Grundeinstellungen'!$J$43,IF(V91=2,'1 | Grundeinstellungen'!$K$43,IF('3a | Funktionalität'!V91=3,'1 | Grundeinstellungen'!$L$43,IF(V91=0,"wird ausgefüllt")))),IF(V92="","",CONCATENATE(" (",V92,")"))))</f>
        <v>wird ausgefüllt</v>
      </c>
      <c r="W90" s="148" t="str">
        <f>IF($H$90=0,"",CONCATENATE(IF(W91=1,'1 | Grundeinstellungen'!$J$43,IF(W91=2,'1 | Grundeinstellungen'!$K$43,IF('3a | Funktionalität'!W91=3,'1 | Grundeinstellungen'!$L$43,IF(W91=0,"wird ausgefüllt")))),IF(W92="","",CONCATENATE(" (",W92,")"))))</f>
        <v>wird ausgefüllt</v>
      </c>
      <c r="X90" s="148" t="str">
        <f>IF($H$90=0,"",CONCATENATE(IF(X91=1,'1 | Grundeinstellungen'!$J$43,IF(X91=2,'1 | Grundeinstellungen'!$K$43,IF('3a | Funktionalität'!X91=3,'1 | Grundeinstellungen'!$L$43,IF(X91=0,"wird ausgefüllt")))),IF(X92="","",CONCATENATE(" (",X92,")"))))</f>
        <v>wird ausgefüllt</v>
      </c>
      <c r="Y90" s="148" t="str">
        <f>IF($H$90=0,"",CONCATENATE(IF(Y91=1,'1 | Grundeinstellungen'!$J$43,IF(Y91=2,'1 | Grundeinstellungen'!$K$43,IF('3a | Funktionalität'!Y91=3,'1 | Grundeinstellungen'!$L$43,IF(Y91=0,"wird ausgefüllt")))),IF(Y92="","",CONCATENATE(" (",Y92,")"))))</f>
        <v>wird ausgefüllt</v>
      </c>
      <c r="Z90" s="148" t="str">
        <f>IF($H$90=0,"",CONCATENATE(IF(Z91=1,'1 | Grundeinstellungen'!$J$43,IF(Z91=2,'1 | Grundeinstellungen'!$K$43,IF('3a | Funktionalität'!Z91=3,'1 | Grundeinstellungen'!$L$43,IF(Z91=0,"wird ausgefüllt")))),IF(Z92="","",CONCATENATE(" (",Z92,")"))))</f>
        <v>wird ausgefüllt</v>
      </c>
      <c r="AA90" s="148" t="str">
        <f>IF($H$90=0,"",CONCATENATE(IF(AA91=1,'1 | Grundeinstellungen'!$J$43,IF(AA91=2,'1 | Grundeinstellungen'!$K$43,IF('3a | Funktionalität'!AA91=3,'1 | Grundeinstellungen'!$L$43,IF(AA91=0,"wird ausgefüllt")))),IF(AA92="","",CONCATENATE(" (",AA92,")"))))</f>
        <v>wird ausgefüllt</v>
      </c>
      <c r="AB90" s="148" t="str">
        <f>IF($H$90=0,"",CONCATENATE(IF(AB91=1,'1 | Grundeinstellungen'!$J$43,IF(AB91=2,'1 | Grundeinstellungen'!$K$43,IF('3a | Funktionalität'!AB91=3,'1 | Grundeinstellungen'!$L$43,IF(AB91=0,"wird ausgefüllt")))),IF(AB92="","",CONCATENATE(" (",AB92,")"))))</f>
        <v>wird ausgefüllt</v>
      </c>
      <c r="AC90" s="148" t="str">
        <f>IF($H$90=0,"",CONCATENATE(IF(AC91=1,'1 | Grundeinstellungen'!$J$43,IF(AC91=2,'1 | Grundeinstellungen'!$K$43,IF('3a | Funktionalität'!AC91=3,'1 | Grundeinstellungen'!$L$43,IF(AC91=0,"wird ausgefüllt")))),IF(AC92="","",CONCATENATE(" (",AC92,")"))))</f>
        <v>wird ausgefüllt</v>
      </c>
      <c r="AD90" s="148" t="str">
        <f>IF($H$90=0,"",CONCATENATE(IF(AD91=1,'1 | Grundeinstellungen'!$J$43,IF(AD91=2,'1 | Grundeinstellungen'!$K$43,IF('3a | Funktionalität'!AD91=3,'1 | Grundeinstellungen'!$L$43,IF(AD91=0,"wird ausgefüllt")))),IF(AD92="","",CONCATENATE(" (",AD92,")"))))</f>
        <v>wird ausgefüllt</v>
      </c>
      <c r="AE90" s="148" t="str">
        <f>IF($H$90=0,"",CONCATENATE(IF(AE91=1,'1 | Grundeinstellungen'!$J$43,IF(AE91=2,'1 | Grundeinstellungen'!$K$43,IF('3a | Funktionalität'!AE91=3,'1 | Grundeinstellungen'!$L$43,IF(AE91=0,"wird ausgefüllt")))),IF(AE92="","",CONCATENATE(" (",AE92,")"))))</f>
        <v>wird ausgefüllt</v>
      </c>
      <c r="AF90" s="148" t="str">
        <f>IF($H$90=0,"",CONCATENATE(IF(AF91=1,'1 | Grundeinstellungen'!$J$43,IF(AF91=2,'1 | Grundeinstellungen'!$K$43,IF('3a | Funktionalität'!AF91=3,'1 | Grundeinstellungen'!$L$43,IF(AF91=0,"wird ausgefüllt")))),IF(AF92="","",CONCATENATE(" (",AF92,")"))))</f>
        <v>wird ausgefüllt</v>
      </c>
      <c r="AG90" s="148" t="str">
        <f>IF($H$90=0,"",CONCATENATE(IF(AG91=1,'1 | Grundeinstellungen'!$J$43,IF(AG91=2,'1 | Grundeinstellungen'!$K$43,IF('3a | Funktionalität'!AG91=3,'1 | Grundeinstellungen'!$L$43,IF(AG91=0,"wird ausgefüllt")))),IF(AG92="","",CONCATENATE(" (",AG92,")"))))</f>
        <v>wird ausgefüllt</v>
      </c>
      <c r="AH90" s="148" t="str">
        <f>IF($H$90=0,"",CONCATENATE(IF(AH91=1,'1 | Grundeinstellungen'!$J$43,IF(AH91=2,'1 | Grundeinstellungen'!$K$43,IF('3a | Funktionalität'!AH91=3,'1 | Grundeinstellungen'!$L$43,IF(AH91=0,"wird ausgefüllt")))),IF(AH92="","",CONCATENATE(" (",AH92,")"))))</f>
        <v>wird ausgefüllt</v>
      </c>
      <c r="AI90" s="148" t="str">
        <f>IF($H$90=0,"",CONCATENATE(IF(AI91=1,'1 | Grundeinstellungen'!$J$43,IF(AI91=2,'1 | Grundeinstellungen'!$K$43,IF('3a | Funktionalität'!AI91=3,'1 | Grundeinstellungen'!$L$43,IF(AI91=0,"wird ausgefüllt")))),IF(AI92="","",CONCATENATE(" (",AI92,")"))))</f>
        <v>wird ausgefüllt</v>
      </c>
      <c r="AJ90" s="148" t="str">
        <f>IF($H$90=0,"",CONCATENATE(IF(AJ91=1,'1 | Grundeinstellungen'!$J$43,IF(AJ91=2,'1 | Grundeinstellungen'!$K$43,IF('3a | Funktionalität'!AJ91=3,'1 | Grundeinstellungen'!$L$43,IF(AJ91=0,"wird ausgefüllt")))),IF(AJ92="","",CONCATENATE(" (",AJ92,")"))))</f>
        <v>wird ausgefüllt</v>
      </c>
      <c r="AK90" s="148" t="str">
        <f>IF($H$90=0,"",CONCATENATE(IF(AK91=1,'1 | Grundeinstellungen'!$J$43,IF(AK91=2,'1 | Grundeinstellungen'!$K$43,IF('3a | Funktionalität'!AK91=3,'1 | Grundeinstellungen'!$L$43,IF(AK91=0,"wird ausgefüllt")))),IF(AK92="","",CONCATENATE(" (",AK92,")"))))</f>
        <v>wird ausgefüllt</v>
      </c>
      <c r="AL90" s="148" t="str">
        <f>IF($H$90=0,"",CONCATENATE(IF(AL91=1,'1 | Grundeinstellungen'!$J$43,IF(AL91=2,'1 | Grundeinstellungen'!$K$43,IF('3a | Funktionalität'!AL91=3,'1 | Grundeinstellungen'!$L$43,IF(AL91=0,"wird ausgefüllt")))),IF(AL92="","",CONCATENATE(" (",AL92,")"))))</f>
        <v>wird ausgefüllt</v>
      </c>
      <c r="AM90" s="148" t="str">
        <f>IF($H$90=0,"",CONCATENATE(IF(AM91=1,'1 | Grundeinstellungen'!$J$43,IF(AM91=2,'1 | Grundeinstellungen'!$K$43,IF('3a | Funktionalität'!AM91=3,'1 | Grundeinstellungen'!$L$43,IF(AM91=0,"wird ausgefüllt")))),IF(AM92="","",CONCATENATE(" (",AM92,")"))))</f>
        <v>wird ausgefüllt</v>
      </c>
    </row>
    <row r="91" spans="2:39" s="21" customFormat="1" ht="15" customHeight="1" outlineLevel="1" x14ac:dyDescent="0.25">
      <c r="B91" s="137"/>
      <c r="C91" s="138"/>
      <c r="D91" s="138"/>
      <c r="E91" s="156" t="s">
        <v>197</v>
      </c>
      <c r="F91" s="157"/>
      <c r="G91" s="139"/>
      <c r="H91" s="136"/>
      <c r="I91" s="60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1"/>
      <c r="AD91" s="281"/>
      <c r="AE91" s="281"/>
      <c r="AF91" s="281"/>
      <c r="AG91" s="281"/>
      <c r="AH91" s="281"/>
      <c r="AI91" s="281"/>
      <c r="AJ91" s="281"/>
      <c r="AK91" s="281"/>
      <c r="AL91" s="281"/>
      <c r="AM91" s="281"/>
    </row>
    <row r="92" spans="2:39" s="51" customFormat="1" ht="30" customHeight="1" outlineLevel="1" x14ac:dyDescent="0.25">
      <c r="B92" s="146"/>
      <c r="C92" s="147"/>
      <c r="D92" s="169"/>
      <c r="E92" s="162" t="s">
        <v>200</v>
      </c>
      <c r="F92" s="160"/>
      <c r="G92" s="178"/>
      <c r="H92" s="179"/>
      <c r="I92" s="62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0"/>
      <c r="AH92" s="280"/>
      <c r="AI92" s="280"/>
      <c r="AJ92" s="280"/>
      <c r="AK92" s="280"/>
      <c r="AL92" s="280"/>
      <c r="AM92" s="280"/>
    </row>
    <row r="93" spans="2:39" s="21" customFormat="1" x14ac:dyDescent="0.25">
      <c r="B93" s="137"/>
      <c r="C93" s="138"/>
      <c r="D93" s="138"/>
      <c r="E93" s="138"/>
      <c r="F93" s="117"/>
      <c r="G93" s="139"/>
      <c r="H93" s="136"/>
      <c r="I93" s="17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</row>
    <row r="94" spans="2:39" s="10" customFormat="1" ht="60" customHeight="1" outlineLevel="1" x14ac:dyDescent="0.25">
      <c r="B94" s="111"/>
      <c r="C94" s="183">
        <v>3</v>
      </c>
      <c r="D94" s="183" t="str">
        <f>'1 | Grundeinstellungen'!D45</f>
        <v>Gebäude</v>
      </c>
      <c r="E94" s="183"/>
      <c r="F94" s="158"/>
      <c r="G94" s="126">
        <f>'1 | Grundeinstellungen'!$G$45</f>
        <v>0.33333333333333331</v>
      </c>
      <c r="H94" s="163">
        <f>'1 | Grundeinstellungen'!H45</f>
        <v>1</v>
      </c>
      <c r="I94" s="59"/>
      <c r="J94" s="129" t="str">
        <f>IF($G$94=0,"",CONCATENATE(IF(AND(J95&lt;1.5,J95&gt;0),'1 | Grundeinstellungen'!$J$45,IF(AND(J95&gt;=1.5,J95&lt;2.5),'1 | Grundeinstellungen'!$K$45,IF(J95&gt;=2.5,'1 | Grundeinstellungen'!$L$45,IF(J95=0,"wird ausgefüllt")))),IF(OR(J97&lt;&gt;"",J100&lt;&gt;"",J103&lt;&gt;"",J106&lt;&gt;"")," (",""),IF(J97="","",J97),IF(AND(J97&lt;&gt;"",J100&lt;&gt;""),"; ",""),IF(AND(J97&lt;&gt;"",J103&lt;&gt;"",J100=""),"; ",""),IF(AND(J97&lt;&gt;"",J106&lt;&gt;"",J100="",J103=""),"; ",""),IF(J100="","",J100),IF(AND(J100&lt;&gt;"",J103&lt;&gt;""),"; ",""),IF(AND(J100&lt;&gt;"",J106&lt;&gt;"",J103=""),"; ",""),IF(J103="","",J103),IF(AND(J103&lt;&gt;"",J106&lt;&gt;""),"; ",""),IF(J106="","",J106),IF(OR(J97&lt;&gt;"",J100&lt;&gt;"",J103&lt;&gt;"",J106&lt;&gt;""),")","")))</f>
        <v>wird ausgefüllt (wird ausgefüllt; wird ausgefüllt; wird ausgefüllt; wird ausgefüllt)</v>
      </c>
      <c r="K94" s="129" t="str">
        <f>IF($G$94=0,"",CONCATENATE(IF(AND(K95&lt;1.5,K95&gt;0),'1 | Grundeinstellungen'!$J$45,IF(AND(K95&gt;=1.5,K95&lt;2.5),'1 | Grundeinstellungen'!$K$45,IF(K95&gt;=2.5,'1 | Grundeinstellungen'!$L$45,IF(K95=0,"wird ausgefüllt")))),IF(OR(K97&lt;&gt;"",K100&lt;&gt;"",K103&lt;&gt;"",K106&lt;&gt;"")," (",""),IF(K97="","",K97),IF(AND(K97&lt;&gt;"",K100&lt;&gt;""),"; ",""),IF(AND(K97&lt;&gt;"",K103&lt;&gt;"",K100=""),"; ",""),IF(AND(K97&lt;&gt;"",K106&lt;&gt;"",K100="",K103=""),"; ",""),IF(K100="","",K100),IF(AND(K100&lt;&gt;"",K103&lt;&gt;""),"; ",""),IF(AND(K100&lt;&gt;"",K106&lt;&gt;"",K103=""),"; ",""),IF(K103="","",K103),IF(AND(K103&lt;&gt;"",K106&lt;&gt;""),"; ",""),IF(K106="","",K106),IF(OR(K97&lt;&gt;"",K100&lt;&gt;"",K103&lt;&gt;"",K106&lt;&gt;""),")","")))</f>
        <v>wird ausgefüllt (wird ausgefüllt; wird ausgefüllt; wird ausgefüllt; wird ausgefüllt)</v>
      </c>
      <c r="L94" s="129" t="str">
        <f>IF($G$94=0,"",CONCATENATE(IF(AND(L95&lt;1.5,L95&gt;0),'1 | Grundeinstellungen'!$J$45,IF(AND(L95&gt;=1.5,L95&lt;2.5),'1 | Grundeinstellungen'!$K$45,IF(L95&gt;=2.5,'1 | Grundeinstellungen'!$L$45,IF(L95=0,"wird ausgefüllt")))),IF(OR(L97&lt;&gt;"",L100&lt;&gt;"",L103&lt;&gt;"",L106&lt;&gt;"")," (",""),IF(L97="","",L97),IF(AND(L97&lt;&gt;"",L100&lt;&gt;""),"; ",""),IF(AND(L97&lt;&gt;"",L103&lt;&gt;"",L100=""),"; ",""),IF(AND(L97&lt;&gt;"",L106&lt;&gt;"",L100="",L103=""),"; ",""),IF(L100="","",L100),IF(AND(L100&lt;&gt;"",L103&lt;&gt;""),"; ",""),IF(AND(L100&lt;&gt;"",L106&lt;&gt;"",L103=""),"; ",""),IF(L103="","",L103),IF(AND(L103&lt;&gt;"",L106&lt;&gt;""),"; ",""),IF(L106="","",L106),IF(OR(L97&lt;&gt;"",L100&lt;&gt;"",L103&lt;&gt;"",L106&lt;&gt;""),")","")))</f>
        <v>wird ausgefüllt (wird ausgefüllt; wird ausgefüllt; wird ausgefüllt; wird ausgefüllt)</v>
      </c>
      <c r="M94" s="129" t="str">
        <f>IF($G$94=0,"",CONCATENATE(IF(AND(M95&lt;1.5,M95&gt;0),'1 | Grundeinstellungen'!$J$45,IF(AND(M95&gt;=1.5,M95&lt;2.5),'1 | Grundeinstellungen'!$K$45,IF(M95&gt;=2.5,'1 | Grundeinstellungen'!$L$45,IF(M95=0,"wird ausgefüllt")))),IF(OR(M97&lt;&gt;"",M100&lt;&gt;"",M103&lt;&gt;"",M106&lt;&gt;"")," (",""),IF(M97="","",M97),IF(AND(M97&lt;&gt;"",M100&lt;&gt;""),"; ",""),IF(AND(M97&lt;&gt;"",M103&lt;&gt;"",M100=""),"; ",""),IF(AND(M97&lt;&gt;"",M106&lt;&gt;"",M100="",M103=""),"; ",""),IF(M100="","",M100),IF(AND(M100&lt;&gt;"",M103&lt;&gt;""),"; ",""),IF(AND(M100&lt;&gt;"",M106&lt;&gt;"",M103=""),"; ",""),IF(M103="","",M103),IF(AND(M103&lt;&gt;"",M106&lt;&gt;""),"; ",""),IF(M106="","",M106),IF(OR(M97&lt;&gt;"",M100&lt;&gt;"",M103&lt;&gt;"",M106&lt;&gt;""),")","")))</f>
        <v>wird ausgefüllt (wird ausgefüllt; wird ausgefüllt; wird ausgefüllt; wird ausgefüllt)</v>
      </c>
      <c r="N94" s="129" t="str">
        <f>IF($G$94=0,"",CONCATENATE(IF(AND(N95&lt;1.5,N95&gt;0),'1 | Grundeinstellungen'!$J$45,IF(AND(N95&gt;=1.5,N95&lt;2.5),'1 | Grundeinstellungen'!$K$45,IF(N95&gt;=2.5,'1 | Grundeinstellungen'!$L$45,IF(N95=0,"wird ausgefüllt")))),IF(OR(N97&lt;&gt;"",N100&lt;&gt;"",N103&lt;&gt;"",N106&lt;&gt;"")," (",""),IF(N97="","",N97),IF(AND(N97&lt;&gt;"",N100&lt;&gt;""),"; ",""),IF(AND(N97&lt;&gt;"",N103&lt;&gt;"",N100=""),"; ",""),IF(AND(N97&lt;&gt;"",N106&lt;&gt;"",N100="",N103=""),"; ",""),IF(N100="","",N100),IF(AND(N100&lt;&gt;"",N103&lt;&gt;""),"; ",""),IF(AND(N100&lt;&gt;"",N106&lt;&gt;"",N103=""),"; ",""),IF(N103="","",N103),IF(AND(N103&lt;&gt;"",N106&lt;&gt;""),"; ",""),IF(N106="","",N106),IF(OR(N97&lt;&gt;"",N100&lt;&gt;"",N103&lt;&gt;"",N106&lt;&gt;""),")","")))</f>
        <v>wird ausgefüllt (wird ausgefüllt; wird ausgefüllt; wird ausgefüllt; wird ausgefüllt)</v>
      </c>
      <c r="O94" s="129" t="str">
        <f>IF($G$94=0,"",CONCATENATE(IF(AND(O95&lt;1.5,O95&gt;0),'1 | Grundeinstellungen'!$J$45,IF(AND(O95&gt;=1.5,O95&lt;2.5),'1 | Grundeinstellungen'!$K$45,IF(O95&gt;=2.5,'1 | Grundeinstellungen'!$L$45,IF(O95=0,"wird ausgefüllt")))),IF(OR(O97&lt;&gt;"",O100&lt;&gt;"",O103&lt;&gt;"",O106&lt;&gt;"")," (",""),IF(O97="","",O97),IF(AND(O97&lt;&gt;"",O100&lt;&gt;""),"; ",""),IF(AND(O97&lt;&gt;"",O103&lt;&gt;"",O100=""),"; ",""),IF(AND(O97&lt;&gt;"",O106&lt;&gt;"",O100="",O103=""),"; ",""),IF(O100="","",O100),IF(AND(O100&lt;&gt;"",O103&lt;&gt;""),"; ",""),IF(AND(O100&lt;&gt;"",O106&lt;&gt;"",O103=""),"; ",""),IF(O103="","",O103),IF(AND(O103&lt;&gt;"",O106&lt;&gt;""),"; ",""),IF(O106="","",O106),IF(OR(O97&lt;&gt;"",O100&lt;&gt;"",O103&lt;&gt;"",O106&lt;&gt;""),")","")))</f>
        <v>wird ausgefüllt (wird ausgefüllt; wird ausgefüllt; wird ausgefüllt; wird ausgefüllt)</v>
      </c>
      <c r="P94" s="129" t="str">
        <f>IF($G$94=0,"",CONCATENATE(IF(AND(P95&lt;1.5,P95&gt;0),'1 | Grundeinstellungen'!$J$45,IF(AND(P95&gt;=1.5,P95&lt;2.5),'1 | Grundeinstellungen'!$K$45,IF(P95&gt;=2.5,'1 | Grundeinstellungen'!$L$45,IF(P95=0,"wird ausgefüllt")))),IF(OR(P97&lt;&gt;"",P100&lt;&gt;"",P103&lt;&gt;"",P106&lt;&gt;"")," (",""),IF(P97="","",P97),IF(AND(P97&lt;&gt;"",P100&lt;&gt;""),"; ",""),IF(AND(P97&lt;&gt;"",P103&lt;&gt;"",P100=""),"; ",""),IF(AND(P97&lt;&gt;"",P106&lt;&gt;"",P100="",P103=""),"; ",""),IF(P100="","",P100),IF(AND(P100&lt;&gt;"",P103&lt;&gt;""),"; ",""),IF(AND(P100&lt;&gt;"",P106&lt;&gt;"",P103=""),"; ",""),IF(P103="","",P103),IF(AND(P103&lt;&gt;"",P106&lt;&gt;""),"; ",""),IF(P106="","",P106),IF(OR(P97&lt;&gt;"",P100&lt;&gt;"",P103&lt;&gt;"",P106&lt;&gt;""),")","")))</f>
        <v>wird ausgefüllt (wird ausgefüllt; wird ausgefüllt; wird ausgefüllt; wird ausgefüllt)</v>
      </c>
      <c r="Q94" s="129" t="str">
        <f>IF($G$94=0,"",CONCATENATE(IF(AND(Q95&lt;1.5,Q95&gt;0),'1 | Grundeinstellungen'!$J$45,IF(AND(Q95&gt;=1.5,Q95&lt;2.5),'1 | Grundeinstellungen'!$K$45,IF(Q95&gt;=2.5,'1 | Grundeinstellungen'!$L$45,IF(Q95=0,"wird ausgefüllt")))),IF(OR(Q97&lt;&gt;"",Q100&lt;&gt;"",Q103&lt;&gt;"",Q106&lt;&gt;"")," (",""),IF(Q97="","",Q97),IF(AND(Q97&lt;&gt;"",Q100&lt;&gt;""),"; ",""),IF(AND(Q97&lt;&gt;"",Q103&lt;&gt;"",Q100=""),"; ",""),IF(AND(Q97&lt;&gt;"",Q106&lt;&gt;"",Q100="",Q103=""),"; ",""),IF(Q100="","",Q100),IF(AND(Q100&lt;&gt;"",Q103&lt;&gt;""),"; ",""),IF(AND(Q100&lt;&gt;"",Q106&lt;&gt;"",Q103=""),"; ",""),IF(Q103="","",Q103),IF(AND(Q103&lt;&gt;"",Q106&lt;&gt;""),"; ",""),IF(Q106="","",Q106),IF(OR(Q97&lt;&gt;"",Q100&lt;&gt;"",Q103&lt;&gt;"",Q106&lt;&gt;""),")","")))</f>
        <v>wird ausgefüllt (wird ausgefüllt; wird ausgefüllt; wird ausgefüllt; wird ausgefüllt)</v>
      </c>
      <c r="R94" s="129" t="str">
        <f>IF($G$94=0,"",CONCATENATE(IF(AND(R95&lt;1.5,R95&gt;0),'1 | Grundeinstellungen'!$J$45,IF(AND(R95&gt;=1.5,R95&lt;2.5),'1 | Grundeinstellungen'!$K$45,IF(R95&gt;=2.5,'1 | Grundeinstellungen'!$L$45,IF(R95=0,"wird ausgefüllt")))),IF(OR(R97&lt;&gt;"",R100&lt;&gt;"",R103&lt;&gt;"",R106&lt;&gt;"")," (",""),IF(R97="","",R97),IF(AND(R97&lt;&gt;"",R100&lt;&gt;""),"; ",""),IF(AND(R97&lt;&gt;"",R103&lt;&gt;"",R100=""),"; ",""),IF(AND(R97&lt;&gt;"",R106&lt;&gt;"",R100="",R103=""),"; ",""),IF(R100="","",R100),IF(AND(R100&lt;&gt;"",R103&lt;&gt;""),"; ",""),IF(AND(R100&lt;&gt;"",R106&lt;&gt;"",R103=""),"; ",""),IF(R103="","",R103),IF(AND(R103&lt;&gt;"",R106&lt;&gt;""),"; ",""),IF(R106="","",R106),IF(OR(R97&lt;&gt;"",R100&lt;&gt;"",R103&lt;&gt;"",R106&lt;&gt;""),")","")))</f>
        <v>wird ausgefüllt (wird ausgefüllt; wird ausgefüllt; wird ausgefüllt; wird ausgefüllt)</v>
      </c>
      <c r="S94" s="129" t="str">
        <f>IF($G$94=0,"",CONCATENATE(IF(AND(S95&lt;1.5,S95&gt;0),'1 | Grundeinstellungen'!$J$45,IF(AND(S95&gt;=1.5,S95&lt;2.5),'1 | Grundeinstellungen'!$K$45,IF(S95&gt;=2.5,'1 | Grundeinstellungen'!$L$45,IF(S95=0,"wird ausgefüllt")))),IF(OR(S97&lt;&gt;"",S100&lt;&gt;"",S103&lt;&gt;"",S106&lt;&gt;"")," (",""),IF(S97="","",S97),IF(AND(S97&lt;&gt;"",S100&lt;&gt;""),"; ",""),IF(AND(S97&lt;&gt;"",S103&lt;&gt;"",S100=""),"; ",""),IF(AND(S97&lt;&gt;"",S106&lt;&gt;"",S100="",S103=""),"; ",""),IF(S100="","",S100),IF(AND(S100&lt;&gt;"",S103&lt;&gt;""),"; ",""),IF(AND(S100&lt;&gt;"",S106&lt;&gt;"",S103=""),"; ",""),IF(S103="","",S103),IF(AND(S103&lt;&gt;"",S106&lt;&gt;""),"; ",""),IF(S106="","",S106),IF(OR(S97&lt;&gt;"",S100&lt;&gt;"",S103&lt;&gt;"",S106&lt;&gt;""),")","")))</f>
        <v>wird ausgefüllt (wird ausgefüllt; wird ausgefüllt; wird ausgefüllt; wird ausgefüllt)</v>
      </c>
      <c r="T94" s="129" t="str">
        <f>IF($G$94=0,"",CONCATENATE(IF(AND(T95&lt;1.5,T95&gt;0),'1 | Grundeinstellungen'!$J$45,IF(AND(T95&gt;=1.5,T95&lt;2.5),'1 | Grundeinstellungen'!$K$45,IF(T95&gt;=2.5,'1 | Grundeinstellungen'!$L$45,IF(T95=0,"wird ausgefüllt")))),IF(OR(T97&lt;&gt;"",T100&lt;&gt;"",T103&lt;&gt;"",T106&lt;&gt;"")," (",""),IF(T97="","",T97),IF(AND(T97&lt;&gt;"",T100&lt;&gt;""),"; ",""),IF(AND(T97&lt;&gt;"",T103&lt;&gt;"",T100=""),"; ",""),IF(AND(T97&lt;&gt;"",T106&lt;&gt;"",T100="",T103=""),"; ",""),IF(T100="","",T100),IF(AND(T100&lt;&gt;"",T103&lt;&gt;""),"; ",""),IF(AND(T100&lt;&gt;"",T106&lt;&gt;"",T103=""),"; ",""),IF(T103="","",T103),IF(AND(T103&lt;&gt;"",T106&lt;&gt;""),"; ",""),IF(T106="","",T106),IF(OR(T97&lt;&gt;"",T100&lt;&gt;"",T103&lt;&gt;"",T106&lt;&gt;""),")","")))</f>
        <v>wird ausgefüllt (wird ausgefüllt; wird ausgefüllt; wird ausgefüllt; wird ausgefüllt)</v>
      </c>
      <c r="U94" s="129" t="str">
        <f>IF($G$94=0,"",CONCATENATE(IF(AND(U95&lt;1.5,U95&gt;0),'1 | Grundeinstellungen'!$J$45,IF(AND(U95&gt;=1.5,U95&lt;2.5),'1 | Grundeinstellungen'!$K$45,IF(U95&gt;=2.5,'1 | Grundeinstellungen'!$L$45,IF(U95=0,"wird ausgefüllt")))),IF(OR(U97&lt;&gt;"",U100&lt;&gt;"",U103&lt;&gt;"",U106&lt;&gt;"")," (",""),IF(U97="","",U97),IF(AND(U97&lt;&gt;"",U100&lt;&gt;""),"; ",""),IF(AND(U97&lt;&gt;"",U103&lt;&gt;"",U100=""),"; ",""),IF(AND(U97&lt;&gt;"",U106&lt;&gt;"",U100="",U103=""),"; ",""),IF(U100="","",U100),IF(AND(U100&lt;&gt;"",U103&lt;&gt;""),"; ",""),IF(AND(U100&lt;&gt;"",U106&lt;&gt;"",U103=""),"; ",""),IF(U103="","",U103),IF(AND(U103&lt;&gt;"",U106&lt;&gt;""),"; ",""),IF(U106="","",U106),IF(OR(U97&lt;&gt;"",U100&lt;&gt;"",U103&lt;&gt;"",U106&lt;&gt;""),")","")))</f>
        <v>wird ausgefüllt (wird ausgefüllt; wird ausgefüllt; wird ausgefüllt; wird ausgefüllt)</v>
      </c>
      <c r="V94" s="129" t="str">
        <f>IF($G$94=0,"",CONCATENATE(IF(AND(V95&lt;1.5,V95&gt;0),'1 | Grundeinstellungen'!$J$45,IF(AND(V95&gt;=1.5,V95&lt;2.5),'1 | Grundeinstellungen'!$K$45,IF(V95&gt;=2.5,'1 | Grundeinstellungen'!$L$45,IF(V95=0,"wird ausgefüllt")))),IF(OR(V97&lt;&gt;"",V100&lt;&gt;"",V103&lt;&gt;"",V106&lt;&gt;"")," (",""),IF(V97="","",V97),IF(AND(V97&lt;&gt;"",V100&lt;&gt;""),"; ",""),IF(AND(V97&lt;&gt;"",V103&lt;&gt;"",V100=""),"; ",""),IF(AND(V97&lt;&gt;"",V106&lt;&gt;"",V100="",V103=""),"; ",""),IF(V100="","",V100),IF(AND(V100&lt;&gt;"",V103&lt;&gt;""),"; ",""),IF(AND(V100&lt;&gt;"",V106&lt;&gt;"",V103=""),"; ",""),IF(V103="","",V103),IF(AND(V103&lt;&gt;"",V106&lt;&gt;""),"; ",""),IF(V106="","",V106),IF(OR(V97&lt;&gt;"",V100&lt;&gt;"",V103&lt;&gt;"",V106&lt;&gt;""),")","")))</f>
        <v>wird ausgefüllt (wird ausgefüllt; wird ausgefüllt; wird ausgefüllt; wird ausgefüllt)</v>
      </c>
      <c r="W94" s="129" t="str">
        <f>IF($G$94=0,"",CONCATENATE(IF(AND(W95&lt;1.5,W95&gt;0),'1 | Grundeinstellungen'!$J$45,IF(AND(W95&gt;=1.5,W95&lt;2.5),'1 | Grundeinstellungen'!$K$45,IF(W95&gt;=2.5,'1 | Grundeinstellungen'!$L$45,IF(W95=0,"wird ausgefüllt")))),IF(OR(W97&lt;&gt;"",W100&lt;&gt;"",W103&lt;&gt;"",W106&lt;&gt;"")," (",""),IF(W97="","",W97),IF(AND(W97&lt;&gt;"",W100&lt;&gt;""),"; ",""),IF(AND(W97&lt;&gt;"",W103&lt;&gt;"",W100=""),"; ",""),IF(AND(W97&lt;&gt;"",W106&lt;&gt;"",W100="",W103=""),"; ",""),IF(W100="","",W100),IF(AND(W100&lt;&gt;"",W103&lt;&gt;""),"; ",""),IF(AND(W100&lt;&gt;"",W106&lt;&gt;"",W103=""),"; ",""),IF(W103="","",W103),IF(AND(W103&lt;&gt;"",W106&lt;&gt;""),"; ",""),IF(W106="","",W106),IF(OR(W97&lt;&gt;"",W100&lt;&gt;"",W103&lt;&gt;"",W106&lt;&gt;""),")","")))</f>
        <v>wird ausgefüllt (wird ausgefüllt; wird ausgefüllt; wird ausgefüllt; wird ausgefüllt)</v>
      </c>
      <c r="X94" s="129" t="str">
        <f>IF($G$94=0,"",CONCATENATE(IF(AND(X95&lt;1.5,X95&gt;0),'1 | Grundeinstellungen'!$J$45,IF(AND(X95&gt;=1.5,X95&lt;2.5),'1 | Grundeinstellungen'!$K$45,IF(X95&gt;=2.5,'1 | Grundeinstellungen'!$L$45,IF(X95=0,"wird ausgefüllt")))),IF(OR(X97&lt;&gt;"",X100&lt;&gt;"",X103&lt;&gt;"",X106&lt;&gt;"")," (",""),IF(X97="","",X97),IF(AND(X97&lt;&gt;"",X100&lt;&gt;""),"; ",""),IF(AND(X97&lt;&gt;"",X103&lt;&gt;"",X100=""),"; ",""),IF(AND(X97&lt;&gt;"",X106&lt;&gt;"",X100="",X103=""),"; ",""),IF(X100="","",X100),IF(AND(X100&lt;&gt;"",X103&lt;&gt;""),"; ",""),IF(AND(X100&lt;&gt;"",X106&lt;&gt;"",X103=""),"; ",""),IF(X103="","",X103),IF(AND(X103&lt;&gt;"",X106&lt;&gt;""),"; ",""),IF(X106="","",X106),IF(OR(X97&lt;&gt;"",X100&lt;&gt;"",X103&lt;&gt;"",X106&lt;&gt;""),")","")))</f>
        <v>wird ausgefüllt (wird ausgefüllt; wird ausgefüllt; wird ausgefüllt; wird ausgefüllt)</v>
      </c>
      <c r="Y94" s="129" t="str">
        <f>IF($G$94=0,"",CONCATENATE(IF(AND(Y95&lt;1.5,Y95&gt;0),'1 | Grundeinstellungen'!$J$45,IF(AND(Y95&gt;=1.5,Y95&lt;2.5),'1 | Grundeinstellungen'!$K$45,IF(Y95&gt;=2.5,'1 | Grundeinstellungen'!$L$45,IF(Y95=0,"wird ausgefüllt")))),IF(OR(Y97&lt;&gt;"",Y100&lt;&gt;"",Y103&lt;&gt;"",Y106&lt;&gt;"")," (",""),IF(Y97="","",Y97),IF(AND(Y97&lt;&gt;"",Y100&lt;&gt;""),"; ",""),IF(AND(Y97&lt;&gt;"",Y103&lt;&gt;"",Y100=""),"; ",""),IF(AND(Y97&lt;&gt;"",Y106&lt;&gt;"",Y100="",Y103=""),"; ",""),IF(Y100="","",Y100),IF(AND(Y100&lt;&gt;"",Y103&lt;&gt;""),"; ",""),IF(AND(Y100&lt;&gt;"",Y106&lt;&gt;"",Y103=""),"; ",""),IF(Y103="","",Y103),IF(AND(Y103&lt;&gt;"",Y106&lt;&gt;""),"; ",""),IF(Y106="","",Y106),IF(OR(Y97&lt;&gt;"",Y100&lt;&gt;"",Y103&lt;&gt;"",Y106&lt;&gt;""),")","")))</f>
        <v>wird ausgefüllt (wird ausgefüllt; wird ausgefüllt; wird ausgefüllt; wird ausgefüllt)</v>
      </c>
      <c r="Z94" s="129" t="str">
        <f>IF($G$94=0,"",CONCATENATE(IF(AND(Z95&lt;1.5,Z95&gt;0),'1 | Grundeinstellungen'!$J$45,IF(AND(Z95&gt;=1.5,Z95&lt;2.5),'1 | Grundeinstellungen'!$K$45,IF(Z95&gt;=2.5,'1 | Grundeinstellungen'!$L$45,IF(Z95=0,"wird ausgefüllt")))),IF(OR(Z97&lt;&gt;"",Z100&lt;&gt;"",Z103&lt;&gt;"",Z106&lt;&gt;"")," (",""),IF(Z97="","",Z97),IF(AND(Z97&lt;&gt;"",Z100&lt;&gt;""),"; ",""),IF(AND(Z97&lt;&gt;"",Z103&lt;&gt;"",Z100=""),"; ",""),IF(AND(Z97&lt;&gt;"",Z106&lt;&gt;"",Z100="",Z103=""),"; ",""),IF(Z100="","",Z100),IF(AND(Z100&lt;&gt;"",Z103&lt;&gt;""),"; ",""),IF(AND(Z100&lt;&gt;"",Z106&lt;&gt;"",Z103=""),"; ",""),IF(Z103="","",Z103),IF(AND(Z103&lt;&gt;"",Z106&lt;&gt;""),"; ",""),IF(Z106="","",Z106),IF(OR(Z97&lt;&gt;"",Z100&lt;&gt;"",Z103&lt;&gt;"",Z106&lt;&gt;""),")","")))</f>
        <v>wird ausgefüllt (wird ausgefüllt; wird ausgefüllt; wird ausgefüllt; wird ausgefüllt)</v>
      </c>
      <c r="AA94" s="129" t="str">
        <f>IF($G$94=0,"",CONCATENATE(IF(AND(AA95&lt;1.5,AA95&gt;0),'1 | Grundeinstellungen'!$J$45,IF(AND(AA95&gt;=1.5,AA95&lt;2.5),'1 | Grundeinstellungen'!$K$45,IF(AA95&gt;=2.5,'1 | Grundeinstellungen'!$L$45,IF(AA95=0,"wird ausgefüllt")))),IF(OR(AA97&lt;&gt;"",AA100&lt;&gt;"",AA103&lt;&gt;"",AA106&lt;&gt;"")," (",""),IF(AA97="","",AA97),IF(AND(AA97&lt;&gt;"",AA100&lt;&gt;""),"; ",""),IF(AND(AA97&lt;&gt;"",AA103&lt;&gt;"",AA100=""),"; ",""),IF(AND(AA97&lt;&gt;"",AA106&lt;&gt;"",AA100="",AA103=""),"; ",""),IF(AA100="","",AA100),IF(AND(AA100&lt;&gt;"",AA103&lt;&gt;""),"; ",""),IF(AND(AA100&lt;&gt;"",AA106&lt;&gt;"",AA103=""),"; ",""),IF(AA103="","",AA103),IF(AND(AA103&lt;&gt;"",AA106&lt;&gt;""),"; ",""),IF(AA106="","",AA106),IF(OR(AA97&lt;&gt;"",AA100&lt;&gt;"",AA103&lt;&gt;"",AA106&lt;&gt;""),")","")))</f>
        <v>wird ausgefüllt (wird ausgefüllt; wird ausgefüllt; wird ausgefüllt; wird ausgefüllt)</v>
      </c>
      <c r="AB94" s="129" t="str">
        <f>IF($G$94=0,"",CONCATENATE(IF(AND(AB95&lt;1.5,AB95&gt;0),'1 | Grundeinstellungen'!$J$45,IF(AND(AB95&gt;=1.5,AB95&lt;2.5),'1 | Grundeinstellungen'!$K$45,IF(AB95&gt;=2.5,'1 | Grundeinstellungen'!$L$45,IF(AB95=0,"wird ausgefüllt")))),IF(OR(AB97&lt;&gt;"",AB100&lt;&gt;"",AB103&lt;&gt;"",AB106&lt;&gt;"")," (",""),IF(AB97="","",AB97),IF(AND(AB97&lt;&gt;"",AB100&lt;&gt;""),"; ",""),IF(AND(AB97&lt;&gt;"",AB103&lt;&gt;"",AB100=""),"; ",""),IF(AND(AB97&lt;&gt;"",AB106&lt;&gt;"",AB100="",AB103=""),"; ",""),IF(AB100="","",AB100),IF(AND(AB100&lt;&gt;"",AB103&lt;&gt;""),"; ",""),IF(AND(AB100&lt;&gt;"",AB106&lt;&gt;"",AB103=""),"; ",""),IF(AB103="","",AB103),IF(AND(AB103&lt;&gt;"",AB106&lt;&gt;""),"; ",""),IF(AB106="","",AB106),IF(OR(AB97&lt;&gt;"",AB100&lt;&gt;"",AB103&lt;&gt;"",AB106&lt;&gt;""),")","")))</f>
        <v>wird ausgefüllt (wird ausgefüllt; wird ausgefüllt; wird ausgefüllt; wird ausgefüllt)</v>
      </c>
      <c r="AC94" s="129" t="str">
        <f>IF($G$94=0,"",CONCATENATE(IF(AND(AC95&lt;1.5,AC95&gt;0),'1 | Grundeinstellungen'!$J$45,IF(AND(AC95&gt;=1.5,AC95&lt;2.5),'1 | Grundeinstellungen'!$K$45,IF(AC95&gt;=2.5,'1 | Grundeinstellungen'!$L$45,IF(AC95=0,"wird ausgefüllt")))),IF(OR(AC97&lt;&gt;"",AC100&lt;&gt;"",AC103&lt;&gt;"",AC106&lt;&gt;"")," (",""),IF(AC97="","",AC97),IF(AND(AC97&lt;&gt;"",AC100&lt;&gt;""),"; ",""),IF(AND(AC97&lt;&gt;"",AC103&lt;&gt;"",AC100=""),"; ",""),IF(AND(AC97&lt;&gt;"",AC106&lt;&gt;"",AC100="",AC103=""),"; ",""),IF(AC100="","",AC100),IF(AND(AC100&lt;&gt;"",AC103&lt;&gt;""),"; ",""),IF(AND(AC100&lt;&gt;"",AC106&lt;&gt;"",AC103=""),"; ",""),IF(AC103="","",AC103),IF(AND(AC103&lt;&gt;"",AC106&lt;&gt;""),"; ",""),IF(AC106="","",AC106),IF(OR(AC97&lt;&gt;"",AC100&lt;&gt;"",AC103&lt;&gt;"",AC106&lt;&gt;""),")","")))</f>
        <v>wird ausgefüllt (wird ausgefüllt; wird ausgefüllt; wird ausgefüllt; wird ausgefüllt)</v>
      </c>
      <c r="AD94" s="129" t="str">
        <f>IF($G$94=0,"",CONCATENATE(IF(AND(AD95&lt;1.5,AD95&gt;0),'1 | Grundeinstellungen'!$J$45,IF(AND(AD95&gt;=1.5,AD95&lt;2.5),'1 | Grundeinstellungen'!$K$45,IF(AD95&gt;=2.5,'1 | Grundeinstellungen'!$L$45,IF(AD95=0,"wird ausgefüllt")))),IF(OR(AD97&lt;&gt;"",AD100&lt;&gt;"",AD103&lt;&gt;"",AD106&lt;&gt;"")," (",""),IF(AD97="","",AD97),IF(AND(AD97&lt;&gt;"",AD100&lt;&gt;""),"; ",""),IF(AND(AD97&lt;&gt;"",AD103&lt;&gt;"",AD100=""),"; ",""),IF(AND(AD97&lt;&gt;"",AD106&lt;&gt;"",AD100="",AD103=""),"; ",""),IF(AD100="","",AD100),IF(AND(AD100&lt;&gt;"",AD103&lt;&gt;""),"; ",""),IF(AND(AD100&lt;&gt;"",AD106&lt;&gt;"",AD103=""),"; ",""),IF(AD103="","",AD103),IF(AND(AD103&lt;&gt;"",AD106&lt;&gt;""),"; ",""),IF(AD106="","",AD106),IF(OR(AD97&lt;&gt;"",AD100&lt;&gt;"",AD103&lt;&gt;"",AD106&lt;&gt;""),")","")))</f>
        <v>wird ausgefüllt (wird ausgefüllt; wird ausgefüllt; wird ausgefüllt; wird ausgefüllt)</v>
      </c>
      <c r="AE94" s="129" t="str">
        <f>IF($G$94=0,"",CONCATENATE(IF(AND(AE95&lt;1.5,AE95&gt;0),'1 | Grundeinstellungen'!$J$45,IF(AND(AE95&gt;=1.5,AE95&lt;2.5),'1 | Grundeinstellungen'!$K$45,IF(AE95&gt;=2.5,'1 | Grundeinstellungen'!$L$45,IF(AE95=0,"wird ausgefüllt")))),IF(OR(AE97&lt;&gt;"",AE100&lt;&gt;"",AE103&lt;&gt;"",AE106&lt;&gt;"")," (",""),IF(AE97="","",AE97),IF(AND(AE97&lt;&gt;"",AE100&lt;&gt;""),"; ",""),IF(AND(AE97&lt;&gt;"",AE103&lt;&gt;"",AE100=""),"; ",""),IF(AND(AE97&lt;&gt;"",AE106&lt;&gt;"",AE100="",AE103=""),"; ",""),IF(AE100="","",AE100),IF(AND(AE100&lt;&gt;"",AE103&lt;&gt;""),"; ",""),IF(AND(AE100&lt;&gt;"",AE106&lt;&gt;"",AE103=""),"; ",""),IF(AE103="","",AE103),IF(AND(AE103&lt;&gt;"",AE106&lt;&gt;""),"; ",""),IF(AE106="","",AE106),IF(OR(AE97&lt;&gt;"",AE100&lt;&gt;"",AE103&lt;&gt;"",AE106&lt;&gt;""),")","")))</f>
        <v>wird ausgefüllt (wird ausgefüllt; wird ausgefüllt; wird ausgefüllt; wird ausgefüllt)</v>
      </c>
      <c r="AF94" s="129" t="str">
        <f>IF($G$94=0,"",CONCATENATE(IF(AND(AF95&lt;1.5,AF95&gt;0),'1 | Grundeinstellungen'!$J$45,IF(AND(AF95&gt;=1.5,AF95&lt;2.5),'1 | Grundeinstellungen'!$K$45,IF(AF95&gt;=2.5,'1 | Grundeinstellungen'!$L$45,IF(AF95=0,"wird ausgefüllt")))),IF(OR(AF97&lt;&gt;"",AF100&lt;&gt;"",AF103&lt;&gt;"",AF106&lt;&gt;"")," (",""),IF(AF97="","",AF97),IF(AND(AF97&lt;&gt;"",AF100&lt;&gt;""),"; ",""),IF(AND(AF97&lt;&gt;"",AF103&lt;&gt;"",AF100=""),"; ",""),IF(AND(AF97&lt;&gt;"",AF106&lt;&gt;"",AF100="",AF103=""),"; ",""),IF(AF100="","",AF100),IF(AND(AF100&lt;&gt;"",AF103&lt;&gt;""),"; ",""),IF(AND(AF100&lt;&gt;"",AF106&lt;&gt;"",AF103=""),"; ",""),IF(AF103="","",AF103),IF(AND(AF103&lt;&gt;"",AF106&lt;&gt;""),"; ",""),IF(AF106="","",AF106),IF(OR(AF97&lt;&gt;"",AF100&lt;&gt;"",AF103&lt;&gt;"",AF106&lt;&gt;""),")","")))</f>
        <v>wird ausgefüllt (wird ausgefüllt; wird ausgefüllt; wird ausgefüllt; wird ausgefüllt)</v>
      </c>
      <c r="AG94" s="129" t="str">
        <f>IF($G$94=0,"",CONCATENATE(IF(AND(AG95&lt;1.5,AG95&gt;0),'1 | Grundeinstellungen'!$J$45,IF(AND(AG95&gt;=1.5,AG95&lt;2.5),'1 | Grundeinstellungen'!$K$45,IF(AG95&gt;=2.5,'1 | Grundeinstellungen'!$L$45,IF(AG95=0,"wird ausgefüllt")))),IF(OR(AG97&lt;&gt;"",AG100&lt;&gt;"",AG103&lt;&gt;"",AG106&lt;&gt;"")," (",""),IF(AG97="","",AG97),IF(AND(AG97&lt;&gt;"",AG100&lt;&gt;""),"; ",""),IF(AND(AG97&lt;&gt;"",AG103&lt;&gt;"",AG100=""),"; ",""),IF(AND(AG97&lt;&gt;"",AG106&lt;&gt;"",AG100="",AG103=""),"; ",""),IF(AG100="","",AG100),IF(AND(AG100&lt;&gt;"",AG103&lt;&gt;""),"; ",""),IF(AND(AG100&lt;&gt;"",AG106&lt;&gt;"",AG103=""),"; ",""),IF(AG103="","",AG103),IF(AND(AG103&lt;&gt;"",AG106&lt;&gt;""),"; ",""),IF(AG106="","",AG106),IF(OR(AG97&lt;&gt;"",AG100&lt;&gt;"",AG103&lt;&gt;"",AG106&lt;&gt;""),")","")))</f>
        <v>wird ausgefüllt (wird ausgefüllt; wird ausgefüllt; wird ausgefüllt; wird ausgefüllt)</v>
      </c>
      <c r="AH94" s="129" t="str">
        <f>IF($G$94=0,"",CONCATENATE(IF(AND(AH95&lt;1.5,AH95&gt;0),'1 | Grundeinstellungen'!$J$45,IF(AND(AH95&gt;=1.5,AH95&lt;2.5),'1 | Grundeinstellungen'!$K$45,IF(AH95&gt;=2.5,'1 | Grundeinstellungen'!$L$45,IF(AH95=0,"wird ausgefüllt")))),IF(OR(AH97&lt;&gt;"",AH100&lt;&gt;"",AH103&lt;&gt;"",AH106&lt;&gt;"")," (",""),IF(AH97="","",AH97),IF(AND(AH97&lt;&gt;"",AH100&lt;&gt;""),"; ",""),IF(AND(AH97&lt;&gt;"",AH103&lt;&gt;"",AH100=""),"; ",""),IF(AND(AH97&lt;&gt;"",AH106&lt;&gt;"",AH100="",AH103=""),"; ",""),IF(AH100="","",AH100),IF(AND(AH100&lt;&gt;"",AH103&lt;&gt;""),"; ",""),IF(AND(AH100&lt;&gt;"",AH106&lt;&gt;"",AH103=""),"; ",""),IF(AH103="","",AH103),IF(AND(AH103&lt;&gt;"",AH106&lt;&gt;""),"; ",""),IF(AH106="","",AH106),IF(OR(AH97&lt;&gt;"",AH100&lt;&gt;"",AH103&lt;&gt;"",AH106&lt;&gt;""),")","")))</f>
        <v>wird ausgefüllt (wird ausgefüllt; wird ausgefüllt; wird ausgefüllt; wird ausgefüllt)</v>
      </c>
      <c r="AI94" s="129" t="str">
        <f>IF($G$94=0,"",CONCATENATE(IF(AND(AI95&lt;1.5,AI95&gt;0),'1 | Grundeinstellungen'!$J$45,IF(AND(AI95&gt;=1.5,AI95&lt;2.5),'1 | Grundeinstellungen'!$K$45,IF(AI95&gt;=2.5,'1 | Grundeinstellungen'!$L$45,IF(AI95=0,"wird ausgefüllt")))),IF(OR(AI97&lt;&gt;"",AI100&lt;&gt;"",AI103&lt;&gt;"",AI106&lt;&gt;"")," (",""),IF(AI97="","",AI97),IF(AND(AI97&lt;&gt;"",AI100&lt;&gt;""),"; ",""),IF(AND(AI97&lt;&gt;"",AI103&lt;&gt;"",AI100=""),"; ",""),IF(AND(AI97&lt;&gt;"",AI106&lt;&gt;"",AI100="",AI103=""),"; ",""),IF(AI100="","",AI100),IF(AND(AI100&lt;&gt;"",AI103&lt;&gt;""),"; ",""),IF(AND(AI100&lt;&gt;"",AI106&lt;&gt;"",AI103=""),"; ",""),IF(AI103="","",AI103),IF(AND(AI103&lt;&gt;"",AI106&lt;&gt;""),"; ",""),IF(AI106="","",AI106),IF(OR(AI97&lt;&gt;"",AI100&lt;&gt;"",AI103&lt;&gt;"",AI106&lt;&gt;""),")","")))</f>
        <v>wird ausgefüllt (wird ausgefüllt; wird ausgefüllt; wird ausgefüllt; wird ausgefüllt)</v>
      </c>
      <c r="AJ94" s="129" t="str">
        <f>IF($G$94=0,"",CONCATENATE(IF(AND(AJ95&lt;1.5,AJ95&gt;0),'1 | Grundeinstellungen'!$J$45,IF(AND(AJ95&gt;=1.5,AJ95&lt;2.5),'1 | Grundeinstellungen'!$K$45,IF(AJ95&gt;=2.5,'1 | Grundeinstellungen'!$L$45,IF(AJ95=0,"wird ausgefüllt")))),IF(OR(AJ97&lt;&gt;"",AJ100&lt;&gt;"",AJ103&lt;&gt;"",AJ106&lt;&gt;"")," (",""),IF(AJ97="","",AJ97),IF(AND(AJ97&lt;&gt;"",AJ100&lt;&gt;""),"; ",""),IF(AND(AJ97&lt;&gt;"",AJ103&lt;&gt;"",AJ100=""),"; ",""),IF(AND(AJ97&lt;&gt;"",AJ106&lt;&gt;"",AJ100="",AJ103=""),"; ",""),IF(AJ100="","",AJ100),IF(AND(AJ100&lt;&gt;"",AJ103&lt;&gt;""),"; ",""),IF(AND(AJ100&lt;&gt;"",AJ106&lt;&gt;"",AJ103=""),"; ",""),IF(AJ103="","",AJ103),IF(AND(AJ103&lt;&gt;"",AJ106&lt;&gt;""),"; ",""),IF(AJ106="","",AJ106),IF(OR(AJ97&lt;&gt;"",AJ100&lt;&gt;"",AJ103&lt;&gt;"",AJ106&lt;&gt;""),")","")))</f>
        <v>wird ausgefüllt (wird ausgefüllt; wird ausgefüllt; wird ausgefüllt; wird ausgefüllt)</v>
      </c>
      <c r="AK94" s="129" t="str">
        <f>IF($G$94=0,"",CONCATENATE(IF(AND(AK95&lt;1.5,AK95&gt;0),'1 | Grundeinstellungen'!$J$45,IF(AND(AK95&gt;=1.5,AK95&lt;2.5),'1 | Grundeinstellungen'!$K$45,IF(AK95&gt;=2.5,'1 | Grundeinstellungen'!$L$45,IF(AK95=0,"wird ausgefüllt")))),IF(OR(AK97&lt;&gt;"",AK100&lt;&gt;"",AK103&lt;&gt;"",AK106&lt;&gt;"")," (",""),IF(AK97="","",AK97),IF(AND(AK97&lt;&gt;"",AK100&lt;&gt;""),"; ",""),IF(AND(AK97&lt;&gt;"",AK103&lt;&gt;"",AK100=""),"; ",""),IF(AND(AK97&lt;&gt;"",AK106&lt;&gt;"",AK100="",AK103=""),"; ",""),IF(AK100="","",AK100),IF(AND(AK100&lt;&gt;"",AK103&lt;&gt;""),"; ",""),IF(AND(AK100&lt;&gt;"",AK106&lt;&gt;"",AK103=""),"; ",""),IF(AK103="","",AK103),IF(AND(AK103&lt;&gt;"",AK106&lt;&gt;""),"; ",""),IF(AK106="","",AK106),IF(OR(AK97&lt;&gt;"",AK100&lt;&gt;"",AK103&lt;&gt;"",AK106&lt;&gt;""),")","")))</f>
        <v>wird ausgefüllt (wird ausgefüllt; wird ausgefüllt; wird ausgefüllt; wird ausgefüllt)</v>
      </c>
      <c r="AL94" s="129" t="str">
        <f>IF($G$94=0,"",CONCATENATE(IF(AND(AL95&lt;1.5,AL95&gt;0),'1 | Grundeinstellungen'!$J$45,IF(AND(AL95&gt;=1.5,AL95&lt;2.5),'1 | Grundeinstellungen'!$K$45,IF(AL95&gt;=2.5,'1 | Grundeinstellungen'!$L$45,IF(AL95=0,"wird ausgefüllt")))),IF(OR(AL97&lt;&gt;"",AL100&lt;&gt;"",AL103&lt;&gt;"",AL106&lt;&gt;"")," (",""),IF(AL97="","",AL97),IF(AND(AL97&lt;&gt;"",AL100&lt;&gt;""),"; ",""),IF(AND(AL97&lt;&gt;"",AL103&lt;&gt;"",AL100=""),"; ",""),IF(AND(AL97&lt;&gt;"",AL106&lt;&gt;"",AL100="",AL103=""),"; ",""),IF(AL100="","",AL100),IF(AND(AL100&lt;&gt;"",AL103&lt;&gt;""),"; ",""),IF(AND(AL100&lt;&gt;"",AL106&lt;&gt;"",AL103=""),"; ",""),IF(AL103="","",AL103),IF(AND(AL103&lt;&gt;"",AL106&lt;&gt;""),"; ",""),IF(AL106="","",AL106),IF(OR(AL97&lt;&gt;"",AL100&lt;&gt;"",AL103&lt;&gt;"",AL106&lt;&gt;""),")","")))</f>
        <v>wird ausgefüllt (wird ausgefüllt; wird ausgefüllt; wird ausgefüllt; wird ausgefüllt)</v>
      </c>
      <c r="AM94" s="129" t="str">
        <f>IF($G$94=0,"",CONCATENATE(IF(AND(AM95&lt;1.5,AM95&gt;0),'1 | Grundeinstellungen'!$J$45,IF(AND(AM95&gt;=1.5,AM95&lt;2.5),'1 | Grundeinstellungen'!$K$45,IF(AM95&gt;=2.5,'1 | Grundeinstellungen'!$L$45,IF(AM95=0,"wird ausgefüllt")))),IF(OR(AM97&lt;&gt;"",AM100&lt;&gt;"",AM103&lt;&gt;"",AM106&lt;&gt;"")," (",""),IF(AM97="","",AM97),IF(AND(AM97&lt;&gt;"",AM100&lt;&gt;""),"; ",""),IF(AND(AM97&lt;&gt;"",AM103&lt;&gt;"",AM100=""),"; ",""),IF(AND(AM97&lt;&gt;"",AM106&lt;&gt;"",AM100="",AM103=""),"; ",""),IF(AM100="","",AM100),IF(AND(AM100&lt;&gt;"",AM103&lt;&gt;""),"; ",""),IF(AND(AM100&lt;&gt;"",AM106&lt;&gt;"",AM103=""),"; ",""),IF(AM103="","",AM103),IF(AND(AM103&lt;&gt;"",AM106&lt;&gt;""),"; ",""),IF(AM106="","",AM106),IF(OR(AM97&lt;&gt;"",AM100&lt;&gt;"",AM103&lt;&gt;"",AM106&lt;&gt;""),")","")))</f>
        <v>wird ausgefüllt (wird ausgefüllt; wird ausgefüllt; wird ausgefüllt; wird ausgefüllt)</v>
      </c>
    </row>
    <row r="95" spans="2:39" s="55" customFormat="1" ht="15" customHeight="1" outlineLevel="1" x14ac:dyDescent="0.25">
      <c r="B95" s="151"/>
      <c r="C95" s="152"/>
      <c r="D95" s="152"/>
      <c r="E95" s="152"/>
      <c r="F95" s="112"/>
      <c r="G95" s="136"/>
      <c r="H95" s="127"/>
      <c r="I95" s="12"/>
      <c r="J95" s="176">
        <f>IF($G$94=0,0,IFERROR(J98*$H$97+J101*$H$100+J104*$H$103+J107*$H$106,0))</f>
        <v>0</v>
      </c>
      <c r="K95" s="176">
        <f t="shared" ref="K95:AM95" si="14">IF($G$94=0,0,IFERROR(K98*$H$97+K101*$H$100+K104*$H$103+K107*$H$106,0))</f>
        <v>0</v>
      </c>
      <c r="L95" s="176">
        <f t="shared" si="14"/>
        <v>0</v>
      </c>
      <c r="M95" s="176">
        <f t="shared" si="14"/>
        <v>0</v>
      </c>
      <c r="N95" s="176">
        <f t="shared" si="14"/>
        <v>0</v>
      </c>
      <c r="O95" s="176">
        <f t="shared" si="14"/>
        <v>0</v>
      </c>
      <c r="P95" s="176">
        <f t="shared" si="14"/>
        <v>0</v>
      </c>
      <c r="Q95" s="176">
        <f t="shared" si="14"/>
        <v>0</v>
      </c>
      <c r="R95" s="176">
        <f t="shared" si="14"/>
        <v>0</v>
      </c>
      <c r="S95" s="176">
        <f t="shared" si="14"/>
        <v>0</v>
      </c>
      <c r="T95" s="176">
        <f t="shared" si="14"/>
        <v>0</v>
      </c>
      <c r="U95" s="176">
        <f t="shared" si="14"/>
        <v>0</v>
      </c>
      <c r="V95" s="176">
        <f t="shared" si="14"/>
        <v>0</v>
      </c>
      <c r="W95" s="176">
        <f t="shared" si="14"/>
        <v>0</v>
      </c>
      <c r="X95" s="176">
        <f t="shared" si="14"/>
        <v>0</v>
      </c>
      <c r="Y95" s="176">
        <f t="shared" si="14"/>
        <v>0</v>
      </c>
      <c r="Z95" s="176">
        <f t="shared" si="14"/>
        <v>0</v>
      </c>
      <c r="AA95" s="176">
        <f t="shared" si="14"/>
        <v>0</v>
      </c>
      <c r="AB95" s="176">
        <f t="shared" si="14"/>
        <v>0</v>
      </c>
      <c r="AC95" s="176">
        <f t="shared" si="14"/>
        <v>0</v>
      </c>
      <c r="AD95" s="176">
        <f t="shared" si="14"/>
        <v>0</v>
      </c>
      <c r="AE95" s="176">
        <f t="shared" si="14"/>
        <v>0</v>
      </c>
      <c r="AF95" s="176">
        <f t="shared" si="14"/>
        <v>0</v>
      </c>
      <c r="AG95" s="176">
        <f t="shared" si="14"/>
        <v>0</v>
      </c>
      <c r="AH95" s="176">
        <f t="shared" si="14"/>
        <v>0</v>
      </c>
      <c r="AI95" s="176">
        <f t="shared" si="14"/>
        <v>0</v>
      </c>
      <c r="AJ95" s="176">
        <f t="shared" si="14"/>
        <v>0</v>
      </c>
      <c r="AK95" s="176">
        <f t="shared" si="14"/>
        <v>0</v>
      </c>
      <c r="AL95" s="176">
        <f t="shared" si="14"/>
        <v>0</v>
      </c>
      <c r="AM95" s="176">
        <f t="shared" si="14"/>
        <v>0</v>
      </c>
    </row>
    <row r="96" spans="2:39" s="21" customFormat="1" ht="7.5" customHeight="1" outlineLevel="1" x14ac:dyDescent="0.25">
      <c r="B96" s="137"/>
      <c r="C96" s="138"/>
      <c r="D96" s="138"/>
      <c r="E96" s="138"/>
      <c r="F96" s="117"/>
      <c r="G96" s="139"/>
      <c r="H96" s="136"/>
      <c r="I96" s="17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</row>
    <row r="97" spans="2:39" s="10" customFormat="1" ht="30" customHeight="1" outlineLevel="1" x14ac:dyDescent="0.25">
      <c r="B97" s="111"/>
      <c r="C97" s="131"/>
      <c r="D97" s="161" t="s">
        <v>198</v>
      </c>
      <c r="E97" s="161" t="str">
        <f>'1 | Grundeinstellungen'!E46</f>
        <v>Haupteingang</v>
      </c>
      <c r="F97" s="158"/>
      <c r="G97" s="159"/>
      <c r="H97" s="126">
        <f>'1 | Grundeinstellungen'!$H$46</f>
        <v>0.25</v>
      </c>
      <c r="I97" s="59"/>
      <c r="J97" s="148" t="str">
        <f>IF($H$97=0,"",CONCATENATE(IF(J98=1,'1 | Grundeinstellungen'!$J$46,IF(J98=2,'1 | Grundeinstellungen'!$K$46,IF('3a | Funktionalität'!J98=3,'1 | Grundeinstellungen'!$L$46,IF(J98=0,"wird ausgefüllt")))),IF(J99="","",CONCATENATE(" (",J99,")"))))</f>
        <v>wird ausgefüllt</v>
      </c>
      <c r="K97" s="148" t="str">
        <f>IF($H$97=0,"",CONCATENATE(IF(K98=1,'1 | Grundeinstellungen'!$J$46,IF(K98=2,'1 | Grundeinstellungen'!$K$46,IF('3a | Funktionalität'!K98=3,'1 | Grundeinstellungen'!$L$46,IF(K98=0,"wird ausgefüllt")))),IF(K99="","",CONCATENATE(" (",K99,")"))))</f>
        <v>wird ausgefüllt</v>
      </c>
      <c r="L97" s="148" t="str">
        <f>IF($H$97=0,"",CONCATENATE(IF(L98=1,'1 | Grundeinstellungen'!$J$46,IF(L98=2,'1 | Grundeinstellungen'!$K$46,IF('3a | Funktionalität'!L98=3,'1 | Grundeinstellungen'!$L$46,IF(L98=0,"wird ausgefüllt")))),IF(L99="","",CONCATENATE(" (",L99,")"))))</f>
        <v>wird ausgefüllt</v>
      </c>
      <c r="M97" s="148" t="str">
        <f>IF($H$97=0,"",CONCATENATE(IF(M98=1,'1 | Grundeinstellungen'!$J$46,IF(M98=2,'1 | Grundeinstellungen'!$K$46,IF('3a | Funktionalität'!M98=3,'1 | Grundeinstellungen'!$L$46,IF(M98=0,"wird ausgefüllt")))),IF(M99="","",CONCATENATE(" (",M99,")"))))</f>
        <v>wird ausgefüllt</v>
      </c>
      <c r="N97" s="148" t="str">
        <f>IF($H$97=0,"",CONCATENATE(IF(N98=1,'1 | Grundeinstellungen'!$J$46,IF(N98=2,'1 | Grundeinstellungen'!$K$46,IF('3a | Funktionalität'!N98=3,'1 | Grundeinstellungen'!$L$46,IF(N98=0,"wird ausgefüllt")))),IF(N99="","",CONCATENATE(" (",N99,")"))))</f>
        <v>wird ausgefüllt</v>
      </c>
      <c r="O97" s="148" t="str">
        <f>IF($H$97=0,"",CONCATENATE(IF(O98=1,'1 | Grundeinstellungen'!$J$46,IF(O98=2,'1 | Grundeinstellungen'!$K$46,IF('3a | Funktionalität'!O98=3,'1 | Grundeinstellungen'!$L$46,IF(O98=0,"wird ausgefüllt")))),IF(O99="","",CONCATENATE(" (",O99,")"))))</f>
        <v>wird ausgefüllt</v>
      </c>
      <c r="P97" s="148" t="str">
        <f>IF($H$97=0,"",CONCATENATE(IF(P98=1,'1 | Grundeinstellungen'!$J$46,IF(P98=2,'1 | Grundeinstellungen'!$K$46,IF('3a | Funktionalität'!P98=3,'1 | Grundeinstellungen'!$L$46,IF(P98=0,"wird ausgefüllt")))),IF(P99="","",CONCATENATE(" (",P99,")"))))</f>
        <v>wird ausgefüllt</v>
      </c>
      <c r="Q97" s="148" t="str">
        <f>IF($H$97=0,"",CONCATENATE(IF(Q98=1,'1 | Grundeinstellungen'!$J$46,IF(Q98=2,'1 | Grundeinstellungen'!$K$46,IF('3a | Funktionalität'!Q98=3,'1 | Grundeinstellungen'!$L$46,IF(Q98=0,"wird ausgefüllt")))),IF(Q99="","",CONCATENATE(" (",Q99,")"))))</f>
        <v>wird ausgefüllt</v>
      </c>
      <c r="R97" s="148" t="str">
        <f>IF($H$97=0,"",CONCATENATE(IF(R98=1,'1 | Grundeinstellungen'!$J$46,IF(R98=2,'1 | Grundeinstellungen'!$K$46,IF('3a | Funktionalität'!R98=3,'1 | Grundeinstellungen'!$L$46,IF(R98=0,"wird ausgefüllt")))),IF(R99="","",CONCATENATE(" (",R99,")"))))</f>
        <v>wird ausgefüllt</v>
      </c>
      <c r="S97" s="148" t="str">
        <f>IF($H$97=0,"",CONCATENATE(IF(S98=1,'1 | Grundeinstellungen'!$J$46,IF(S98=2,'1 | Grundeinstellungen'!$K$46,IF('3a | Funktionalität'!S98=3,'1 | Grundeinstellungen'!$L$46,IF(S98=0,"wird ausgefüllt")))),IF(S99="","",CONCATENATE(" (",S99,")"))))</f>
        <v>wird ausgefüllt</v>
      </c>
      <c r="T97" s="148" t="str">
        <f>IF($H$97=0,"",CONCATENATE(IF(T98=1,'1 | Grundeinstellungen'!$J$46,IF(T98=2,'1 | Grundeinstellungen'!$K$46,IF('3a | Funktionalität'!T98=3,'1 | Grundeinstellungen'!$L$46,IF(T98=0,"wird ausgefüllt")))),IF(T99="","",CONCATENATE(" (",T99,")"))))</f>
        <v>wird ausgefüllt</v>
      </c>
      <c r="U97" s="148" t="str">
        <f>IF($H$97=0,"",CONCATENATE(IF(U98=1,'1 | Grundeinstellungen'!$J$46,IF(U98=2,'1 | Grundeinstellungen'!$K$46,IF('3a | Funktionalität'!U98=3,'1 | Grundeinstellungen'!$L$46,IF(U98=0,"wird ausgefüllt")))),IF(U99="","",CONCATENATE(" (",U99,")"))))</f>
        <v>wird ausgefüllt</v>
      </c>
      <c r="V97" s="148" t="str">
        <f>IF($H$97=0,"",CONCATENATE(IF(V98=1,'1 | Grundeinstellungen'!$J$46,IF(V98=2,'1 | Grundeinstellungen'!$K$46,IF('3a | Funktionalität'!V98=3,'1 | Grundeinstellungen'!$L$46,IF(V98=0,"wird ausgefüllt")))),IF(V99="","",CONCATENATE(" (",V99,")"))))</f>
        <v>wird ausgefüllt</v>
      </c>
      <c r="W97" s="148" t="str">
        <f>IF($H$97=0,"",CONCATENATE(IF(W98=1,'1 | Grundeinstellungen'!$J$46,IF(W98=2,'1 | Grundeinstellungen'!$K$46,IF('3a | Funktionalität'!W98=3,'1 | Grundeinstellungen'!$L$46,IF(W98=0,"wird ausgefüllt")))),IF(W99="","",CONCATENATE(" (",W99,")"))))</f>
        <v>wird ausgefüllt</v>
      </c>
      <c r="X97" s="148" t="str">
        <f>IF($H$97=0,"",CONCATENATE(IF(X98=1,'1 | Grundeinstellungen'!$J$46,IF(X98=2,'1 | Grundeinstellungen'!$K$46,IF('3a | Funktionalität'!X98=3,'1 | Grundeinstellungen'!$L$46,IF(X98=0,"wird ausgefüllt")))),IF(X99="","",CONCATENATE(" (",X99,")"))))</f>
        <v>wird ausgefüllt</v>
      </c>
      <c r="Y97" s="148" t="str">
        <f>IF($H$97=0,"",CONCATENATE(IF(Y98=1,'1 | Grundeinstellungen'!$J$46,IF(Y98=2,'1 | Grundeinstellungen'!$K$46,IF('3a | Funktionalität'!Y98=3,'1 | Grundeinstellungen'!$L$46,IF(Y98=0,"wird ausgefüllt")))),IF(Y99="","",CONCATENATE(" (",Y99,")"))))</f>
        <v>wird ausgefüllt</v>
      </c>
      <c r="Z97" s="148" t="str">
        <f>IF($H$97=0,"",CONCATENATE(IF(Z98=1,'1 | Grundeinstellungen'!$J$46,IF(Z98=2,'1 | Grundeinstellungen'!$K$46,IF('3a | Funktionalität'!Z98=3,'1 | Grundeinstellungen'!$L$46,IF(Z98=0,"wird ausgefüllt")))),IF(Z99="","",CONCATENATE(" (",Z99,")"))))</f>
        <v>wird ausgefüllt</v>
      </c>
      <c r="AA97" s="148" t="str">
        <f>IF($H$97=0,"",CONCATENATE(IF(AA98=1,'1 | Grundeinstellungen'!$J$46,IF(AA98=2,'1 | Grundeinstellungen'!$K$46,IF('3a | Funktionalität'!AA98=3,'1 | Grundeinstellungen'!$L$46,IF(AA98=0,"wird ausgefüllt")))),IF(AA99="","",CONCATENATE(" (",AA99,")"))))</f>
        <v>wird ausgefüllt</v>
      </c>
      <c r="AB97" s="148" t="str">
        <f>IF($H$97=0,"",CONCATENATE(IF(AB98=1,'1 | Grundeinstellungen'!$J$46,IF(AB98=2,'1 | Grundeinstellungen'!$K$46,IF('3a | Funktionalität'!AB98=3,'1 | Grundeinstellungen'!$L$46,IF(AB98=0,"wird ausgefüllt")))),IF(AB99="","",CONCATENATE(" (",AB99,")"))))</f>
        <v>wird ausgefüllt</v>
      </c>
      <c r="AC97" s="148" t="str">
        <f>IF($H$97=0,"",CONCATENATE(IF(AC98=1,'1 | Grundeinstellungen'!$J$46,IF(AC98=2,'1 | Grundeinstellungen'!$K$46,IF('3a | Funktionalität'!AC98=3,'1 | Grundeinstellungen'!$L$46,IF(AC98=0,"wird ausgefüllt")))),IF(AC99="","",CONCATENATE(" (",AC99,")"))))</f>
        <v>wird ausgefüllt</v>
      </c>
      <c r="AD97" s="148" t="str">
        <f>IF($H$97=0,"",CONCATENATE(IF(AD98=1,'1 | Grundeinstellungen'!$J$46,IF(AD98=2,'1 | Grundeinstellungen'!$K$46,IF('3a | Funktionalität'!AD98=3,'1 | Grundeinstellungen'!$L$46,IF(AD98=0,"wird ausgefüllt")))),IF(AD99="","",CONCATENATE(" (",AD99,")"))))</f>
        <v>wird ausgefüllt</v>
      </c>
      <c r="AE97" s="148" t="str">
        <f>IF($H$97=0,"",CONCATENATE(IF(AE98=1,'1 | Grundeinstellungen'!$J$46,IF(AE98=2,'1 | Grundeinstellungen'!$K$46,IF('3a | Funktionalität'!AE98=3,'1 | Grundeinstellungen'!$L$46,IF(AE98=0,"wird ausgefüllt")))),IF(AE99="","",CONCATENATE(" (",AE99,")"))))</f>
        <v>wird ausgefüllt</v>
      </c>
      <c r="AF97" s="148" t="str">
        <f>IF($H$97=0,"",CONCATENATE(IF(AF98=1,'1 | Grundeinstellungen'!$J$46,IF(AF98=2,'1 | Grundeinstellungen'!$K$46,IF('3a | Funktionalität'!AF98=3,'1 | Grundeinstellungen'!$L$46,IF(AF98=0,"wird ausgefüllt")))),IF(AF99="","",CONCATENATE(" (",AF99,")"))))</f>
        <v>wird ausgefüllt</v>
      </c>
      <c r="AG97" s="148" t="str">
        <f>IF($H$97=0,"",CONCATENATE(IF(AG98=1,'1 | Grundeinstellungen'!$J$46,IF(AG98=2,'1 | Grundeinstellungen'!$K$46,IF('3a | Funktionalität'!AG98=3,'1 | Grundeinstellungen'!$L$46,IF(AG98=0,"wird ausgefüllt")))),IF(AG99="","",CONCATENATE(" (",AG99,")"))))</f>
        <v>wird ausgefüllt</v>
      </c>
      <c r="AH97" s="148" t="str">
        <f>IF($H$97=0,"",CONCATENATE(IF(AH98=1,'1 | Grundeinstellungen'!$J$46,IF(AH98=2,'1 | Grundeinstellungen'!$K$46,IF('3a | Funktionalität'!AH98=3,'1 | Grundeinstellungen'!$L$46,IF(AH98=0,"wird ausgefüllt")))),IF(AH99="","",CONCATENATE(" (",AH99,")"))))</f>
        <v>wird ausgefüllt</v>
      </c>
      <c r="AI97" s="148" t="str">
        <f>IF($H$97=0,"",CONCATENATE(IF(AI98=1,'1 | Grundeinstellungen'!$J$46,IF(AI98=2,'1 | Grundeinstellungen'!$K$46,IF('3a | Funktionalität'!AI98=3,'1 | Grundeinstellungen'!$L$46,IF(AI98=0,"wird ausgefüllt")))),IF(AI99="","",CONCATENATE(" (",AI99,")"))))</f>
        <v>wird ausgefüllt</v>
      </c>
      <c r="AJ97" s="148" t="str">
        <f>IF($H$97=0,"",CONCATENATE(IF(AJ98=1,'1 | Grundeinstellungen'!$J$46,IF(AJ98=2,'1 | Grundeinstellungen'!$K$46,IF('3a | Funktionalität'!AJ98=3,'1 | Grundeinstellungen'!$L$46,IF(AJ98=0,"wird ausgefüllt")))),IF(AJ99="","",CONCATENATE(" (",AJ99,")"))))</f>
        <v>wird ausgefüllt</v>
      </c>
      <c r="AK97" s="148" t="str">
        <f>IF($H$97=0,"",CONCATENATE(IF(AK98=1,'1 | Grundeinstellungen'!$J$46,IF(AK98=2,'1 | Grundeinstellungen'!$K$46,IF('3a | Funktionalität'!AK98=3,'1 | Grundeinstellungen'!$L$46,IF(AK98=0,"wird ausgefüllt")))),IF(AK99="","",CONCATENATE(" (",AK99,")"))))</f>
        <v>wird ausgefüllt</v>
      </c>
      <c r="AL97" s="148" t="str">
        <f>IF($H$97=0,"",CONCATENATE(IF(AL98=1,'1 | Grundeinstellungen'!$J$46,IF(AL98=2,'1 | Grundeinstellungen'!$K$46,IF('3a | Funktionalität'!AL98=3,'1 | Grundeinstellungen'!$L$46,IF(AL98=0,"wird ausgefüllt")))),IF(AL99="","",CONCATENATE(" (",AL99,")"))))</f>
        <v>wird ausgefüllt</v>
      </c>
      <c r="AM97" s="148" t="str">
        <f>IF($H$97=0,"",CONCATENATE(IF(AM98=1,'1 | Grundeinstellungen'!$J$46,IF(AM98=2,'1 | Grundeinstellungen'!$K$46,IF('3a | Funktionalität'!AM98=3,'1 | Grundeinstellungen'!$L$46,IF(AM98=0,"wird ausgefüllt")))),IF(AM99="","",CONCATENATE(" (",AM99,")"))))</f>
        <v>wird ausgefüllt</v>
      </c>
    </row>
    <row r="98" spans="2:39" s="21" customFormat="1" outlineLevel="1" x14ac:dyDescent="0.25">
      <c r="B98" s="137"/>
      <c r="C98" s="138"/>
      <c r="D98" s="138"/>
      <c r="E98" s="156" t="s">
        <v>197</v>
      </c>
      <c r="F98" s="157"/>
      <c r="G98" s="139"/>
      <c r="H98" s="136"/>
      <c r="I98" s="60"/>
      <c r="J98" s="282"/>
      <c r="K98" s="282"/>
      <c r="L98" s="282"/>
      <c r="M98" s="282"/>
      <c r="N98" s="282"/>
      <c r="O98" s="282"/>
      <c r="P98" s="282"/>
      <c r="Q98" s="282"/>
      <c r="R98" s="282"/>
      <c r="S98" s="282"/>
      <c r="T98" s="282"/>
      <c r="U98" s="282"/>
      <c r="V98" s="282"/>
      <c r="W98" s="282"/>
      <c r="X98" s="282"/>
      <c r="Y98" s="282"/>
      <c r="Z98" s="282"/>
      <c r="AA98" s="282"/>
      <c r="AB98" s="282"/>
      <c r="AC98" s="282"/>
      <c r="AD98" s="282"/>
      <c r="AE98" s="282"/>
      <c r="AF98" s="282"/>
      <c r="AG98" s="282"/>
      <c r="AH98" s="282"/>
      <c r="AI98" s="282"/>
      <c r="AJ98" s="282"/>
      <c r="AK98" s="282"/>
      <c r="AL98" s="282"/>
      <c r="AM98" s="282"/>
    </row>
    <row r="99" spans="2:39" s="51" customFormat="1" ht="30" customHeight="1" outlineLevel="1" x14ac:dyDescent="0.25">
      <c r="B99" s="146"/>
      <c r="C99" s="147"/>
      <c r="D99" s="169"/>
      <c r="E99" s="162" t="s">
        <v>200</v>
      </c>
      <c r="F99" s="160"/>
      <c r="G99" s="178"/>
      <c r="H99" s="179"/>
      <c r="I99" s="62"/>
      <c r="J99" s="280"/>
      <c r="K99" s="280"/>
      <c r="L99" s="280"/>
      <c r="M99" s="280"/>
      <c r="N99" s="280"/>
      <c r="O99" s="280"/>
      <c r="P99" s="280"/>
      <c r="Q99" s="280"/>
      <c r="R99" s="280"/>
      <c r="S99" s="280"/>
      <c r="T99" s="280"/>
      <c r="U99" s="280"/>
      <c r="V99" s="280"/>
      <c r="W99" s="280"/>
      <c r="X99" s="280"/>
      <c r="Y99" s="280"/>
      <c r="Z99" s="280"/>
      <c r="AA99" s="280"/>
      <c r="AB99" s="280"/>
      <c r="AC99" s="280"/>
      <c r="AD99" s="280"/>
      <c r="AE99" s="280"/>
      <c r="AF99" s="280"/>
      <c r="AG99" s="280"/>
      <c r="AH99" s="280"/>
      <c r="AI99" s="280"/>
      <c r="AJ99" s="280"/>
      <c r="AK99" s="280"/>
      <c r="AL99" s="280"/>
      <c r="AM99" s="280"/>
    </row>
    <row r="100" spans="2:39" s="10" customFormat="1" ht="30" customHeight="1" outlineLevel="1" x14ac:dyDescent="0.25">
      <c r="B100" s="111"/>
      <c r="C100" s="131"/>
      <c r="D100" s="131" t="s">
        <v>199</v>
      </c>
      <c r="E100" s="131" t="str">
        <f>'1 | Grundeinstellungen'!E47</f>
        <v>Aufzug</v>
      </c>
      <c r="F100" s="112"/>
      <c r="G100" s="122"/>
      <c r="H100" s="126">
        <f>'1 | Grundeinstellungen'!$H$47</f>
        <v>0.25</v>
      </c>
      <c r="I100" s="12"/>
      <c r="J100" s="148" t="str">
        <f>IF($H$100=0,"",CONCATENATE(IF(J101=1,'1 | Grundeinstellungen'!$J$47,IF(J101=2,'1 | Grundeinstellungen'!$K$47,IF('3a | Funktionalität'!J101=3,'1 | Grundeinstellungen'!$L$47,IF(J101=0,"wird ausgefüllt")))),IF(J102="","",CONCATENATE(" (",J102,")"))))</f>
        <v>wird ausgefüllt</v>
      </c>
      <c r="K100" s="148" t="str">
        <f>IF($H$100=0,"",CONCATENATE(IF(K101=1,'1 | Grundeinstellungen'!$J$47,IF(K101=2,'1 | Grundeinstellungen'!$K$47,IF('3a | Funktionalität'!K101=3,'1 | Grundeinstellungen'!$L$47,IF(K101=0,"wird ausgefüllt")))),IF(K102="","",CONCATENATE(" (",K102,")"))))</f>
        <v>wird ausgefüllt</v>
      </c>
      <c r="L100" s="148" t="str">
        <f>IF($H$100=0,"",CONCATENATE(IF(L101=1,'1 | Grundeinstellungen'!$J$47,IF(L101=2,'1 | Grundeinstellungen'!$K$47,IF('3a | Funktionalität'!L101=3,'1 | Grundeinstellungen'!$L$47,IF(L101=0,"wird ausgefüllt")))),IF(L102="","",CONCATENATE(" (",L102,")"))))</f>
        <v>wird ausgefüllt</v>
      </c>
      <c r="M100" s="148" t="str">
        <f>IF($H$100=0,"",CONCATENATE(IF(M101=1,'1 | Grundeinstellungen'!$J$47,IF(M101=2,'1 | Grundeinstellungen'!$K$47,IF('3a | Funktionalität'!M101=3,'1 | Grundeinstellungen'!$L$47,IF(M101=0,"wird ausgefüllt")))),IF(M102="","",CONCATENATE(" (",M102,")"))))</f>
        <v>wird ausgefüllt</v>
      </c>
      <c r="N100" s="148" t="str">
        <f>IF($H$100=0,"",CONCATENATE(IF(N101=1,'1 | Grundeinstellungen'!$J$47,IF(N101=2,'1 | Grundeinstellungen'!$K$47,IF('3a | Funktionalität'!N101=3,'1 | Grundeinstellungen'!$L$47,IF(N101=0,"wird ausgefüllt")))),IF(N102="","",CONCATENATE(" (",N102,")"))))</f>
        <v>wird ausgefüllt</v>
      </c>
      <c r="O100" s="148" t="str">
        <f>IF($H$100=0,"",CONCATENATE(IF(O101=1,'1 | Grundeinstellungen'!$J$47,IF(O101=2,'1 | Grundeinstellungen'!$K$47,IF('3a | Funktionalität'!O101=3,'1 | Grundeinstellungen'!$L$47,IF(O101=0,"wird ausgefüllt")))),IF(O102="","",CONCATENATE(" (",O102,")"))))</f>
        <v>wird ausgefüllt</v>
      </c>
      <c r="P100" s="148" t="str">
        <f>IF($H$100=0,"",CONCATENATE(IF(P101=1,'1 | Grundeinstellungen'!$J$47,IF(P101=2,'1 | Grundeinstellungen'!$K$47,IF('3a | Funktionalität'!P101=3,'1 | Grundeinstellungen'!$L$47,IF(P101=0,"wird ausgefüllt")))),IF(P102="","",CONCATENATE(" (",P102,")"))))</f>
        <v>wird ausgefüllt</v>
      </c>
      <c r="Q100" s="148" t="str">
        <f>IF($H$100=0,"",CONCATENATE(IF(Q101=1,'1 | Grundeinstellungen'!$J$47,IF(Q101=2,'1 | Grundeinstellungen'!$K$47,IF('3a | Funktionalität'!Q101=3,'1 | Grundeinstellungen'!$L$47,IF(Q101=0,"wird ausgefüllt")))),IF(Q102="","",CONCATENATE(" (",Q102,")"))))</f>
        <v>wird ausgefüllt</v>
      </c>
      <c r="R100" s="148" t="str">
        <f>IF($H$100=0,"",CONCATENATE(IF(R101=1,'1 | Grundeinstellungen'!$J$47,IF(R101=2,'1 | Grundeinstellungen'!$K$47,IF('3a | Funktionalität'!R101=3,'1 | Grundeinstellungen'!$L$47,IF(R101=0,"wird ausgefüllt")))),IF(R102="","",CONCATENATE(" (",R102,")"))))</f>
        <v>wird ausgefüllt</v>
      </c>
      <c r="S100" s="148" t="str">
        <f>IF($H$100=0,"",CONCATENATE(IF(S101=1,'1 | Grundeinstellungen'!$J$47,IF(S101=2,'1 | Grundeinstellungen'!$K$47,IF('3a | Funktionalität'!S101=3,'1 | Grundeinstellungen'!$L$47,IF(S101=0,"wird ausgefüllt")))),IF(S102="","",CONCATENATE(" (",S102,")"))))</f>
        <v>wird ausgefüllt</v>
      </c>
      <c r="T100" s="148" t="str">
        <f>IF($H$100=0,"",CONCATENATE(IF(T101=1,'1 | Grundeinstellungen'!$J$47,IF(T101=2,'1 | Grundeinstellungen'!$K$47,IF('3a | Funktionalität'!T101=3,'1 | Grundeinstellungen'!$L$47,IF(T101=0,"wird ausgefüllt")))),IF(T102="","",CONCATENATE(" (",T102,")"))))</f>
        <v>wird ausgefüllt</v>
      </c>
      <c r="U100" s="148" t="str">
        <f>IF($H$100=0,"",CONCATENATE(IF(U101=1,'1 | Grundeinstellungen'!$J$47,IF(U101=2,'1 | Grundeinstellungen'!$K$47,IF('3a | Funktionalität'!U101=3,'1 | Grundeinstellungen'!$L$47,IF(U101=0,"wird ausgefüllt")))),IF(U102="","",CONCATENATE(" (",U102,")"))))</f>
        <v>wird ausgefüllt</v>
      </c>
      <c r="V100" s="148" t="str">
        <f>IF($H$100=0,"",CONCATENATE(IF(V101=1,'1 | Grundeinstellungen'!$J$47,IF(V101=2,'1 | Grundeinstellungen'!$K$47,IF('3a | Funktionalität'!V101=3,'1 | Grundeinstellungen'!$L$47,IF(V101=0,"wird ausgefüllt")))),IF(V102="","",CONCATENATE(" (",V102,")"))))</f>
        <v>wird ausgefüllt</v>
      </c>
      <c r="W100" s="148" t="str">
        <f>IF($H$100=0,"",CONCATENATE(IF(W101=1,'1 | Grundeinstellungen'!$J$47,IF(W101=2,'1 | Grundeinstellungen'!$K$47,IF('3a | Funktionalität'!W101=3,'1 | Grundeinstellungen'!$L$47,IF(W101=0,"wird ausgefüllt")))),IF(W102="","",CONCATENATE(" (",W102,")"))))</f>
        <v>wird ausgefüllt</v>
      </c>
      <c r="X100" s="148" t="str">
        <f>IF($H$100=0,"",CONCATENATE(IF(X101=1,'1 | Grundeinstellungen'!$J$47,IF(X101=2,'1 | Grundeinstellungen'!$K$47,IF('3a | Funktionalität'!X101=3,'1 | Grundeinstellungen'!$L$47,IF(X101=0,"wird ausgefüllt")))),IF(X102="","",CONCATENATE(" (",X102,")"))))</f>
        <v>wird ausgefüllt</v>
      </c>
      <c r="Y100" s="148" t="str">
        <f>IF($H$100=0,"",CONCATENATE(IF(Y101=1,'1 | Grundeinstellungen'!$J$47,IF(Y101=2,'1 | Grundeinstellungen'!$K$47,IF('3a | Funktionalität'!Y101=3,'1 | Grundeinstellungen'!$L$47,IF(Y101=0,"wird ausgefüllt")))),IF(Y102="","",CONCATENATE(" (",Y102,")"))))</f>
        <v>wird ausgefüllt</v>
      </c>
      <c r="Z100" s="148" t="str">
        <f>IF($H$100=0,"",CONCATENATE(IF(Z101=1,'1 | Grundeinstellungen'!$J$47,IF(Z101=2,'1 | Grundeinstellungen'!$K$47,IF('3a | Funktionalität'!Z101=3,'1 | Grundeinstellungen'!$L$47,IF(Z101=0,"wird ausgefüllt")))),IF(Z102="","",CONCATENATE(" (",Z102,")"))))</f>
        <v>wird ausgefüllt</v>
      </c>
      <c r="AA100" s="148" t="str">
        <f>IF($H$100=0,"",CONCATENATE(IF(AA101=1,'1 | Grundeinstellungen'!$J$47,IF(AA101=2,'1 | Grundeinstellungen'!$K$47,IF('3a | Funktionalität'!AA101=3,'1 | Grundeinstellungen'!$L$47,IF(AA101=0,"wird ausgefüllt")))),IF(AA102="","",CONCATENATE(" (",AA102,")"))))</f>
        <v>wird ausgefüllt</v>
      </c>
      <c r="AB100" s="148" t="str">
        <f>IF($H$100=0,"",CONCATENATE(IF(AB101=1,'1 | Grundeinstellungen'!$J$47,IF(AB101=2,'1 | Grundeinstellungen'!$K$47,IF('3a | Funktionalität'!AB101=3,'1 | Grundeinstellungen'!$L$47,IF(AB101=0,"wird ausgefüllt")))),IF(AB102="","",CONCATENATE(" (",AB102,")"))))</f>
        <v>wird ausgefüllt</v>
      </c>
      <c r="AC100" s="148" t="str">
        <f>IF($H$100=0,"",CONCATENATE(IF(AC101=1,'1 | Grundeinstellungen'!$J$47,IF(AC101=2,'1 | Grundeinstellungen'!$K$47,IF('3a | Funktionalität'!AC101=3,'1 | Grundeinstellungen'!$L$47,IF(AC101=0,"wird ausgefüllt")))),IF(AC102="","",CONCATENATE(" (",AC102,")"))))</f>
        <v>wird ausgefüllt</v>
      </c>
      <c r="AD100" s="148" t="str">
        <f>IF($H$100=0,"",CONCATENATE(IF(AD101=1,'1 | Grundeinstellungen'!$J$47,IF(AD101=2,'1 | Grundeinstellungen'!$K$47,IF('3a | Funktionalität'!AD101=3,'1 | Grundeinstellungen'!$L$47,IF(AD101=0,"wird ausgefüllt")))),IF(AD102="","",CONCATENATE(" (",AD102,")"))))</f>
        <v>wird ausgefüllt</v>
      </c>
      <c r="AE100" s="148" t="str">
        <f>IF($H$100=0,"",CONCATENATE(IF(AE101=1,'1 | Grundeinstellungen'!$J$47,IF(AE101=2,'1 | Grundeinstellungen'!$K$47,IF('3a | Funktionalität'!AE101=3,'1 | Grundeinstellungen'!$L$47,IF(AE101=0,"wird ausgefüllt")))),IF(AE102="","",CONCATENATE(" (",AE102,")"))))</f>
        <v>wird ausgefüllt</v>
      </c>
      <c r="AF100" s="148" t="str">
        <f>IF($H$100=0,"",CONCATENATE(IF(AF101=1,'1 | Grundeinstellungen'!$J$47,IF(AF101=2,'1 | Grundeinstellungen'!$K$47,IF('3a | Funktionalität'!AF101=3,'1 | Grundeinstellungen'!$L$47,IF(AF101=0,"wird ausgefüllt")))),IF(AF102="","",CONCATENATE(" (",AF102,")"))))</f>
        <v>wird ausgefüllt</v>
      </c>
      <c r="AG100" s="148" t="str">
        <f>IF($H$100=0,"",CONCATENATE(IF(AG101=1,'1 | Grundeinstellungen'!$J$47,IF(AG101=2,'1 | Grundeinstellungen'!$K$47,IF('3a | Funktionalität'!AG101=3,'1 | Grundeinstellungen'!$L$47,IF(AG101=0,"wird ausgefüllt")))),IF(AG102="","",CONCATENATE(" (",AG102,")"))))</f>
        <v>wird ausgefüllt</v>
      </c>
      <c r="AH100" s="148" t="str">
        <f>IF($H$100=0,"",CONCATENATE(IF(AH101=1,'1 | Grundeinstellungen'!$J$47,IF(AH101=2,'1 | Grundeinstellungen'!$K$47,IF('3a | Funktionalität'!AH101=3,'1 | Grundeinstellungen'!$L$47,IF(AH101=0,"wird ausgefüllt")))),IF(AH102="","",CONCATENATE(" (",AH102,")"))))</f>
        <v>wird ausgefüllt</v>
      </c>
      <c r="AI100" s="148" t="str">
        <f>IF($H$100=0,"",CONCATENATE(IF(AI101=1,'1 | Grundeinstellungen'!$J$47,IF(AI101=2,'1 | Grundeinstellungen'!$K$47,IF('3a | Funktionalität'!AI101=3,'1 | Grundeinstellungen'!$L$47,IF(AI101=0,"wird ausgefüllt")))),IF(AI102="","",CONCATENATE(" (",AI102,")"))))</f>
        <v>wird ausgefüllt</v>
      </c>
      <c r="AJ100" s="148" t="str">
        <f>IF($H$100=0,"",CONCATENATE(IF(AJ101=1,'1 | Grundeinstellungen'!$J$47,IF(AJ101=2,'1 | Grundeinstellungen'!$K$47,IF('3a | Funktionalität'!AJ101=3,'1 | Grundeinstellungen'!$L$47,IF(AJ101=0,"wird ausgefüllt")))),IF(AJ102="","",CONCATENATE(" (",AJ102,")"))))</f>
        <v>wird ausgefüllt</v>
      </c>
      <c r="AK100" s="148" t="str">
        <f>IF($H$100=0,"",CONCATENATE(IF(AK101=1,'1 | Grundeinstellungen'!$J$47,IF(AK101=2,'1 | Grundeinstellungen'!$K$47,IF('3a | Funktionalität'!AK101=3,'1 | Grundeinstellungen'!$L$47,IF(AK101=0,"wird ausgefüllt")))),IF(AK102="","",CONCATENATE(" (",AK102,")"))))</f>
        <v>wird ausgefüllt</v>
      </c>
      <c r="AL100" s="148" t="str">
        <f>IF($H$100=0,"",CONCATENATE(IF(AL101=1,'1 | Grundeinstellungen'!$J$47,IF(AL101=2,'1 | Grundeinstellungen'!$K$47,IF('3a | Funktionalität'!AL101=3,'1 | Grundeinstellungen'!$L$47,IF(AL101=0,"wird ausgefüllt")))),IF(AL102="","",CONCATENATE(" (",AL102,")"))))</f>
        <v>wird ausgefüllt</v>
      </c>
      <c r="AM100" s="148" t="str">
        <f>IF($H$100=0,"",CONCATENATE(IF(AM101=1,'1 | Grundeinstellungen'!$J$47,IF(AM101=2,'1 | Grundeinstellungen'!$K$47,IF('3a | Funktionalität'!AM101=3,'1 | Grundeinstellungen'!$L$47,IF(AM101=0,"wird ausgefüllt")))),IF(AM102="","",CONCATENATE(" (",AM102,")"))))</f>
        <v>wird ausgefüllt</v>
      </c>
    </row>
    <row r="101" spans="2:39" s="21" customFormat="1" ht="15" customHeight="1" outlineLevel="1" x14ac:dyDescent="0.25">
      <c r="B101" s="137"/>
      <c r="C101" s="138"/>
      <c r="D101" s="138"/>
      <c r="E101" s="156" t="s">
        <v>197</v>
      </c>
      <c r="F101" s="157"/>
      <c r="G101" s="139"/>
      <c r="H101" s="136"/>
      <c r="I101" s="60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282"/>
      <c r="AG101" s="282"/>
      <c r="AH101" s="282"/>
      <c r="AI101" s="282"/>
      <c r="AJ101" s="282"/>
      <c r="AK101" s="282"/>
      <c r="AL101" s="282"/>
      <c r="AM101" s="282"/>
    </row>
    <row r="102" spans="2:39" s="51" customFormat="1" ht="30" customHeight="1" outlineLevel="1" x14ac:dyDescent="0.25">
      <c r="B102" s="146"/>
      <c r="C102" s="147"/>
      <c r="D102" s="169"/>
      <c r="E102" s="162" t="s">
        <v>200</v>
      </c>
      <c r="F102" s="160"/>
      <c r="G102" s="178"/>
      <c r="H102" s="179"/>
      <c r="I102" s="62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0"/>
      <c r="X102" s="280"/>
      <c r="Y102" s="280"/>
      <c r="Z102" s="280"/>
      <c r="AA102" s="280"/>
      <c r="AB102" s="280"/>
      <c r="AC102" s="280"/>
      <c r="AD102" s="280"/>
      <c r="AE102" s="280"/>
      <c r="AF102" s="280"/>
      <c r="AG102" s="280"/>
      <c r="AH102" s="280"/>
      <c r="AI102" s="280"/>
      <c r="AJ102" s="280"/>
      <c r="AK102" s="280"/>
      <c r="AL102" s="280"/>
      <c r="AM102" s="280"/>
    </row>
    <row r="103" spans="2:39" s="10" customFormat="1" ht="30" customHeight="1" outlineLevel="1" x14ac:dyDescent="0.25">
      <c r="B103" s="111"/>
      <c r="C103" s="131"/>
      <c r="D103" s="131" t="s">
        <v>227</v>
      </c>
      <c r="E103" s="131" t="str">
        <f>'1 | Grundeinstellungen'!E48</f>
        <v>Nutzflächen</v>
      </c>
      <c r="F103" s="112"/>
      <c r="G103" s="122"/>
      <c r="H103" s="126">
        <f>'1 | Grundeinstellungen'!$H$48</f>
        <v>0.25</v>
      </c>
      <c r="I103" s="12"/>
      <c r="J103" s="148" t="str">
        <f>IF($H$103=0,"",CONCATENATE(IF(J104=1,'1 | Grundeinstellungen'!$J$48,IF(J104=2,'1 | Grundeinstellungen'!$K$48,IF('3a | Funktionalität'!J104=3,'1 | Grundeinstellungen'!$L$48,IF(J104=0,"wird ausgefüllt")))),IF(J105="","",CONCATENATE(" (",J105,")"))))</f>
        <v>wird ausgefüllt</v>
      </c>
      <c r="K103" s="148" t="str">
        <f>IF($H$103=0,"",CONCATENATE(IF(K104=1,'1 | Grundeinstellungen'!$J$48,IF(K104=2,'1 | Grundeinstellungen'!$K$48,IF('3a | Funktionalität'!K104=3,'1 | Grundeinstellungen'!$L$48,IF(K104=0,"wird ausgefüllt")))),IF(K105="","",CONCATENATE(" (",K105,")"))))</f>
        <v>wird ausgefüllt</v>
      </c>
      <c r="L103" s="148" t="str">
        <f>IF($H$103=0,"",CONCATENATE(IF(L104=1,'1 | Grundeinstellungen'!$J$48,IF(L104=2,'1 | Grundeinstellungen'!$K$48,IF('3a | Funktionalität'!L104=3,'1 | Grundeinstellungen'!$L$48,IF(L104=0,"wird ausgefüllt")))),IF(L105="","",CONCATENATE(" (",L105,")"))))</f>
        <v>wird ausgefüllt</v>
      </c>
      <c r="M103" s="148" t="str">
        <f>IF($H$103=0,"",CONCATENATE(IF(M104=1,'1 | Grundeinstellungen'!$J$48,IF(M104=2,'1 | Grundeinstellungen'!$K$48,IF('3a | Funktionalität'!M104=3,'1 | Grundeinstellungen'!$L$48,IF(M104=0,"wird ausgefüllt")))),IF(M105="","",CONCATENATE(" (",M105,")"))))</f>
        <v>wird ausgefüllt</v>
      </c>
      <c r="N103" s="148" t="str">
        <f>IF($H$103=0,"",CONCATENATE(IF(N104=1,'1 | Grundeinstellungen'!$J$48,IF(N104=2,'1 | Grundeinstellungen'!$K$48,IF('3a | Funktionalität'!N104=3,'1 | Grundeinstellungen'!$L$48,IF(N104=0,"wird ausgefüllt")))),IF(N105="","",CONCATENATE(" (",N105,")"))))</f>
        <v>wird ausgefüllt</v>
      </c>
      <c r="O103" s="148" t="str">
        <f>IF($H$103=0,"",CONCATENATE(IF(O104=1,'1 | Grundeinstellungen'!$J$48,IF(O104=2,'1 | Grundeinstellungen'!$K$48,IF('3a | Funktionalität'!O104=3,'1 | Grundeinstellungen'!$L$48,IF(O104=0,"wird ausgefüllt")))),IF(O105="","",CONCATENATE(" (",O105,")"))))</f>
        <v>wird ausgefüllt</v>
      </c>
      <c r="P103" s="148" t="str">
        <f>IF($H$103=0,"",CONCATENATE(IF(P104=1,'1 | Grundeinstellungen'!$J$48,IF(P104=2,'1 | Grundeinstellungen'!$K$48,IF('3a | Funktionalität'!P104=3,'1 | Grundeinstellungen'!$L$48,IF(P104=0,"wird ausgefüllt")))),IF(P105="","",CONCATENATE(" (",P105,")"))))</f>
        <v>wird ausgefüllt</v>
      </c>
      <c r="Q103" s="148" t="str">
        <f>IF($H$103=0,"",CONCATENATE(IF(Q104=1,'1 | Grundeinstellungen'!$J$48,IF(Q104=2,'1 | Grundeinstellungen'!$K$48,IF('3a | Funktionalität'!Q104=3,'1 | Grundeinstellungen'!$L$48,IF(Q104=0,"wird ausgefüllt")))),IF(Q105="","",CONCATENATE(" (",Q105,")"))))</f>
        <v>wird ausgefüllt</v>
      </c>
      <c r="R103" s="148" t="str">
        <f>IF($H$103=0,"",CONCATENATE(IF(R104=1,'1 | Grundeinstellungen'!$J$48,IF(R104=2,'1 | Grundeinstellungen'!$K$48,IF('3a | Funktionalität'!R104=3,'1 | Grundeinstellungen'!$L$48,IF(R104=0,"wird ausgefüllt")))),IF(R105="","",CONCATENATE(" (",R105,")"))))</f>
        <v>wird ausgefüllt</v>
      </c>
      <c r="S103" s="148" t="str">
        <f>IF($H$103=0,"",CONCATENATE(IF(S104=1,'1 | Grundeinstellungen'!$J$48,IF(S104=2,'1 | Grundeinstellungen'!$K$48,IF('3a | Funktionalität'!S104=3,'1 | Grundeinstellungen'!$L$48,IF(S104=0,"wird ausgefüllt")))),IF(S105="","",CONCATENATE(" (",S105,")"))))</f>
        <v>wird ausgefüllt</v>
      </c>
      <c r="T103" s="148" t="str">
        <f>IF($H$103=0,"",CONCATENATE(IF(T104=1,'1 | Grundeinstellungen'!$J$48,IF(T104=2,'1 | Grundeinstellungen'!$K$48,IF('3a | Funktionalität'!T104=3,'1 | Grundeinstellungen'!$L$48,IF(T104=0,"wird ausgefüllt")))),IF(T105="","",CONCATENATE(" (",T105,")"))))</f>
        <v>wird ausgefüllt</v>
      </c>
      <c r="U103" s="148" t="str">
        <f>IF($H$103=0,"",CONCATENATE(IF(U104=1,'1 | Grundeinstellungen'!$J$48,IF(U104=2,'1 | Grundeinstellungen'!$K$48,IF('3a | Funktionalität'!U104=3,'1 | Grundeinstellungen'!$L$48,IF(U104=0,"wird ausgefüllt")))),IF(U105="","",CONCATENATE(" (",U105,")"))))</f>
        <v>wird ausgefüllt</v>
      </c>
      <c r="V103" s="148" t="str">
        <f>IF($H$103=0,"",CONCATENATE(IF(V104=1,'1 | Grundeinstellungen'!$J$48,IF(V104=2,'1 | Grundeinstellungen'!$K$48,IF('3a | Funktionalität'!V104=3,'1 | Grundeinstellungen'!$L$48,IF(V104=0,"wird ausgefüllt")))),IF(V105="","",CONCATENATE(" (",V105,")"))))</f>
        <v>wird ausgefüllt</v>
      </c>
      <c r="W103" s="148" t="str">
        <f>IF($H$103=0,"",CONCATENATE(IF(W104=1,'1 | Grundeinstellungen'!$J$48,IF(W104=2,'1 | Grundeinstellungen'!$K$48,IF('3a | Funktionalität'!W104=3,'1 | Grundeinstellungen'!$L$48,IF(W104=0,"wird ausgefüllt")))),IF(W105="","",CONCATENATE(" (",W105,")"))))</f>
        <v>wird ausgefüllt</v>
      </c>
      <c r="X103" s="148" t="str">
        <f>IF($H$103=0,"",CONCATENATE(IF(X104=1,'1 | Grundeinstellungen'!$J$48,IF(X104=2,'1 | Grundeinstellungen'!$K$48,IF('3a | Funktionalität'!X104=3,'1 | Grundeinstellungen'!$L$48,IF(X104=0,"wird ausgefüllt")))),IF(X105="","",CONCATENATE(" (",X105,")"))))</f>
        <v>wird ausgefüllt</v>
      </c>
      <c r="Y103" s="148" t="str">
        <f>IF($H$103=0,"",CONCATENATE(IF(Y104=1,'1 | Grundeinstellungen'!$J$48,IF(Y104=2,'1 | Grundeinstellungen'!$K$48,IF('3a | Funktionalität'!Y104=3,'1 | Grundeinstellungen'!$L$48,IF(Y104=0,"wird ausgefüllt")))),IF(Y105="","",CONCATENATE(" (",Y105,")"))))</f>
        <v>wird ausgefüllt</v>
      </c>
      <c r="Z103" s="148" t="str">
        <f>IF($H$103=0,"",CONCATENATE(IF(Z104=1,'1 | Grundeinstellungen'!$J$48,IF(Z104=2,'1 | Grundeinstellungen'!$K$48,IF('3a | Funktionalität'!Z104=3,'1 | Grundeinstellungen'!$L$48,IF(Z104=0,"wird ausgefüllt")))),IF(Z105="","",CONCATENATE(" (",Z105,")"))))</f>
        <v>wird ausgefüllt</v>
      </c>
      <c r="AA103" s="148" t="str">
        <f>IF($H$103=0,"",CONCATENATE(IF(AA104=1,'1 | Grundeinstellungen'!$J$48,IF(AA104=2,'1 | Grundeinstellungen'!$K$48,IF('3a | Funktionalität'!AA104=3,'1 | Grundeinstellungen'!$L$48,IF(AA104=0,"wird ausgefüllt")))),IF(AA105="","",CONCATENATE(" (",AA105,")"))))</f>
        <v>wird ausgefüllt</v>
      </c>
      <c r="AB103" s="148" t="str">
        <f>IF($H$103=0,"",CONCATENATE(IF(AB104=1,'1 | Grundeinstellungen'!$J$48,IF(AB104=2,'1 | Grundeinstellungen'!$K$48,IF('3a | Funktionalität'!AB104=3,'1 | Grundeinstellungen'!$L$48,IF(AB104=0,"wird ausgefüllt")))),IF(AB105="","",CONCATENATE(" (",AB105,")"))))</f>
        <v>wird ausgefüllt</v>
      </c>
      <c r="AC103" s="148" t="str">
        <f>IF($H$103=0,"",CONCATENATE(IF(AC104=1,'1 | Grundeinstellungen'!$J$48,IF(AC104=2,'1 | Grundeinstellungen'!$K$48,IF('3a | Funktionalität'!AC104=3,'1 | Grundeinstellungen'!$L$48,IF(AC104=0,"wird ausgefüllt")))),IF(AC105="","",CONCATENATE(" (",AC105,")"))))</f>
        <v>wird ausgefüllt</v>
      </c>
      <c r="AD103" s="148" t="str">
        <f>IF($H$103=0,"",CONCATENATE(IF(AD104=1,'1 | Grundeinstellungen'!$J$48,IF(AD104=2,'1 | Grundeinstellungen'!$K$48,IF('3a | Funktionalität'!AD104=3,'1 | Grundeinstellungen'!$L$48,IF(AD104=0,"wird ausgefüllt")))),IF(AD105="","",CONCATENATE(" (",AD105,")"))))</f>
        <v>wird ausgefüllt</v>
      </c>
      <c r="AE103" s="148" t="str">
        <f>IF($H$103=0,"",CONCATENATE(IF(AE104=1,'1 | Grundeinstellungen'!$J$48,IF(AE104=2,'1 | Grundeinstellungen'!$K$48,IF('3a | Funktionalität'!AE104=3,'1 | Grundeinstellungen'!$L$48,IF(AE104=0,"wird ausgefüllt")))),IF(AE105="","",CONCATENATE(" (",AE105,")"))))</f>
        <v>wird ausgefüllt</v>
      </c>
      <c r="AF103" s="148" t="str">
        <f>IF($H$103=0,"",CONCATENATE(IF(AF104=1,'1 | Grundeinstellungen'!$J$48,IF(AF104=2,'1 | Grundeinstellungen'!$K$48,IF('3a | Funktionalität'!AF104=3,'1 | Grundeinstellungen'!$L$48,IF(AF104=0,"wird ausgefüllt")))),IF(AF105="","",CONCATENATE(" (",AF105,")"))))</f>
        <v>wird ausgefüllt</v>
      </c>
      <c r="AG103" s="148" t="str">
        <f>IF($H$103=0,"",CONCATENATE(IF(AG104=1,'1 | Grundeinstellungen'!$J$48,IF(AG104=2,'1 | Grundeinstellungen'!$K$48,IF('3a | Funktionalität'!AG104=3,'1 | Grundeinstellungen'!$L$48,IF(AG104=0,"wird ausgefüllt")))),IF(AG105="","",CONCATENATE(" (",AG105,")"))))</f>
        <v>wird ausgefüllt</v>
      </c>
      <c r="AH103" s="148" t="str">
        <f>IF($H$103=0,"",CONCATENATE(IF(AH104=1,'1 | Grundeinstellungen'!$J$48,IF(AH104=2,'1 | Grundeinstellungen'!$K$48,IF('3a | Funktionalität'!AH104=3,'1 | Grundeinstellungen'!$L$48,IF(AH104=0,"wird ausgefüllt")))),IF(AH105="","",CONCATENATE(" (",AH105,")"))))</f>
        <v>wird ausgefüllt</v>
      </c>
      <c r="AI103" s="148" t="str">
        <f>IF($H$103=0,"",CONCATENATE(IF(AI104=1,'1 | Grundeinstellungen'!$J$48,IF(AI104=2,'1 | Grundeinstellungen'!$K$48,IF('3a | Funktionalität'!AI104=3,'1 | Grundeinstellungen'!$L$48,IF(AI104=0,"wird ausgefüllt")))),IF(AI105="","",CONCATENATE(" (",AI105,")"))))</f>
        <v>wird ausgefüllt</v>
      </c>
      <c r="AJ103" s="148" t="str">
        <f>IF($H$103=0,"",CONCATENATE(IF(AJ104=1,'1 | Grundeinstellungen'!$J$48,IF(AJ104=2,'1 | Grundeinstellungen'!$K$48,IF('3a | Funktionalität'!AJ104=3,'1 | Grundeinstellungen'!$L$48,IF(AJ104=0,"wird ausgefüllt")))),IF(AJ105="","",CONCATENATE(" (",AJ105,")"))))</f>
        <v>wird ausgefüllt</v>
      </c>
      <c r="AK103" s="148" t="str">
        <f>IF($H$103=0,"",CONCATENATE(IF(AK104=1,'1 | Grundeinstellungen'!$J$48,IF(AK104=2,'1 | Grundeinstellungen'!$K$48,IF('3a | Funktionalität'!AK104=3,'1 | Grundeinstellungen'!$L$48,IF(AK104=0,"wird ausgefüllt")))),IF(AK105="","",CONCATENATE(" (",AK105,")"))))</f>
        <v>wird ausgefüllt</v>
      </c>
      <c r="AL103" s="148" t="str">
        <f>IF($H$103=0,"",CONCATENATE(IF(AL104=1,'1 | Grundeinstellungen'!$J$48,IF(AL104=2,'1 | Grundeinstellungen'!$K$48,IF('3a | Funktionalität'!AL104=3,'1 | Grundeinstellungen'!$L$48,IF(AL104=0,"wird ausgefüllt")))),IF(AL105="","",CONCATENATE(" (",AL105,")"))))</f>
        <v>wird ausgefüllt</v>
      </c>
      <c r="AM103" s="148" t="str">
        <f>IF($H$103=0,"",CONCATENATE(IF(AM104=1,'1 | Grundeinstellungen'!$J$48,IF(AM104=2,'1 | Grundeinstellungen'!$K$48,IF('3a | Funktionalität'!AM104=3,'1 | Grundeinstellungen'!$L$48,IF(AM104=0,"wird ausgefüllt")))),IF(AM105="","",CONCATENATE(" (",AM105,")"))))</f>
        <v>wird ausgefüllt</v>
      </c>
    </row>
    <row r="104" spans="2:39" s="21" customFormat="1" ht="15" customHeight="1" outlineLevel="1" x14ac:dyDescent="0.25">
      <c r="B104" s="137"/>
      <c r="C104" s="138"/>
      <c r="D104" s="138"/>
      <c r="E104" s="156" t="s">
        <v>197</v>
      </c>
      <c r="F104" s="157"/>
      <c r="G104" s="139"/>
      <c r="H104" s="136"/>
      <c r="I104" s="60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282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2"/>
      <c r="AH104" s="282"/>
      <c r="AI104" s="282"/>
      <c r="AJ104" s="282"/>
      <c r="AK104" s="282"/>
      <c r="AL104" s="282"/>
      <c r="AM104" s="282"/>
    </row>
    <row r="105" spans="2:39" s="51" customFormat="1" ht="30" customHeight="1" outlineLevel="1" x14ac:dyDescent="0.25">
      <c r="B105" s="146"/>
      <c r="C105" s="147"/>
      <c r="D105" s="169"/>
      <c r="E105" s="162" t="s">
        <v>200</v>
      </c>
      <c r="F105" s="160"/>
      <c r="G105" s="178"/>
      <c r="H105" s="179"/>
      <c r="I105" s="62"/>
      <c r="J105" s="280"/>
      <c r="K105" s="280"/>
      <c r="L105" s="280"/>
      <c r="M105" s="280"/>
      <c r="N105" s="280"/>
      <c r="O105" s="280"/>
      <c r="P105" s="280"/>
      <c r="Q105" s="280"/>
      <c r="R105" s="280"/>
      <c r="S105" s="280"/>
      <c r="T105" s="280"/>
      <c r="U105" s="280"/>
      <c r="V105" s="280"/>
      <c r="W105" s="280"/>
      <c r="X105" s="280"/>
      <c r="Y105" s="280"/>
      <c r="Z105" s="280"/>
      <c r="AA105" s="280"/>
      <c r="AB105" s="280"/>
      <c r="AC105" s="280"/>
      <c r="AD105" s="280"/>
      <c r="AE105" s="280"/>
      <c r="AF105" s="280"/>
      <c r="AG105" s="280"/>
      <c r="AH105" s="280"/>
      <c r="AI105" s="280"/>
      <c r="AJ105" s="280"/>
      <c r="AK105" s="280"/>
      <c r="AL105" s="280"/>
      <c r="AM105" s="280"/>
    </row>
    <row r="106" spans="2:39" s="10" customFormat="1" ht="30" customHeight="1" outlineLevel="1" x14ac:dyDescent="0.25">
      <c r="B106" s="111"/>
      <c r="C106" s="131"/>
      <c r="D106" s="131" t="s">
        <v>228</v>
      </c>
      <c r="E106" s="131" t="str">
        <f>'1 | Grundeinstellungen'!E49</f>
        <v>WCs</v>
      </c>
      <c r="F106" s="112"/>
      <c r="G106" s="122"/>
      <c r="H106" s="126">
        <f>'1 | Grundeinstellungen'!$H$49</f>
        <v>0.25</v>
      </c>
      <c r="I106" s="12"/>
      <c r="J106" s="148" t="str">
        <f>IF($H$106=0,"",CONCATENATE(IF(J107=1,'1 | Grundeinstellungen'!$J$49,IF(J107=2,'1 | Grundeinstellungen'!$K$49,IF('3a | Funktionalität'!J107=3,'1 | Grundeinstellungen'!$L$49,IF(J107=0,"wird ausgefüllt")))),IF(J108="","",CONCATENATE(" (",J108,")"))))</f>
        <v>wird ausgefüllt</v>
      </c>
      <c r="K106" s="148" t="str">
        <f>IF($H$106=0,"",CONCATENATE(IF(K107=1,'1 | Grundeinstellungen'!$J$49,IF(K107=2,'1 | Grundeinstellungen'!$K$49,IF('3a | Funktionalität'!K107=3,'1 | Grundeinstellungen'!$L$49,IF(K107=0,"wird ausgefüllt")))),IF(K108="","",CONCATENATE(" (",K108,")"))))</f>
        <v>wird ausgefüllt</v>
      </c>
      <c r="L106" s="148" t="str">
        <f>IF($H$106=0,"",CONCATENATE(IF(L107=1,'1 | Grundeinstellungen'!$J$49,IF(L107=2,'1 | Grundeinstellungen'!$K$49,IF('3a | Funktionalität'!L107=3,'1 | Grundeinstellungen'!$L$49,IF(L107=0,"wird ausgefüllt")))),IF(L108="","",CONCATENATE(" (",L108,")"))))</f>
        <v>wird ausgefüllt</v>
      </c>
      <c r="M106" s="148" t="str">
        <f>IF($H$106=0,"",CONCATENATE(IF(M107=1,'1 | Grundeinstellungen'!$J$49,IF(M107=2,'1 | Grundeinstellungen'!$K$49,IF('3a | Funktionalität'!M107=3,'1 | Grundeinstellungen'!$L$49,IF(M107=0,"wird ausgefüllt")))),IF(M108="","",CONCATENATE(" (",M108,")"))))</f>
        <v>wird ausgefüllt</v>
      </c>
      <c r="N106" s="148" t="str">
        <f>IF($H$106=0,"",CONCATENATE(IF(N107=1,'1 | Grundeinstellungen'!$J$49,IF(N107=2,'1 | Grundeinstellungen'!$K$49,IF('3a | Funktionalität'!N107=3,'1 | Grundeinstellungen'!$L$49,IF(N107=0,"wird ausgefüllt")))),IF(N108="","",CONCATENATE(" (",N108,")"))))</f>
        <v>wird ausgefüllt</v>
      </c>
      <c r="O106" s="148" t="str">
        <f>IF($H$106=0,"",CONCATENATE(IF(O107=1,'1 | Grundeinstellungen'!$J$49,IF(O107=2,'1 | Grundeinstellungen'!$K$49,IF('3a | Funktionalität'!O107=3,'1 | Grundeinstellungen'!$L$49,IF(O107=0,"wird ausgefüllt")))),IF(O108="","",CONCATENATE(" (",O108,")"))))</f>
        <v>wird ausgefüllt</v>
      </c>
      <c r="P106" s="148" t="str">
        <f>IF($H$106=0,"",CONCATENATE(IF(P107=1,'1 | Grundeinstellungen'!$J$49,IF(P107=2,'1 | Grundeinstellungen'!$K$49,IF('3a | Funktionalität'!P107=3,'1 | Grundeinstellungen'!$L$49,IF(P107=0,"wird ausgefüllt")))),IF(P108="","",CONCATENATE(" (",P108,")"))))</f>
        <v>wird ausgefüllt</v>
      </c>
      <c r="Q106" s="148" t="str">
        <f>IF($H$106=0,"",CONCATENATE(IF(Q107=1,'1 | Grundeinstellungen'!$J$49,IF(Q107=2,'1 | Grundeinstellungen'!$K$49,IF('3a | Funktionalität'!Q107=3,'1 | Grundeinstellungen'!$L$49,IF(Q107=0,"wird ausgefüllt")))),IF(Q108="","",CONCATENATE(" (",Q108,")"))))</f>
        <v>wird ausgefüllt</v>
      </c>
      <c r="R106" s="148" t="str">
        <f>IF($H$106=0,"",CONCATENATE(IF(R107=1,'1 | Grundeinstellungen'!$J$49,IF(R107=2,'1 | Grundeinstellungen'!$K$49,IF('3a | Funktionalität'!R107=3,'1 | Grundeinstellungen'!$L$49,IF(R107=0,"wird ausgefüllt")))),IF(R108="","",CONCATENATE(" (",R108,")"))))</f>
        <v>wird ausgefüllt</v>
      </c>
      <c r="S106" s="148" t="str">
        <f>IF($H$106=0,"",CONCATENATE(IF(S107=1,'1 | Grundeinstellungen'!$J$49,IF(S107=2,'1 | Grundeinstellungen'!$K$49,IF('3a | Funktionalität'!S107=3,'1 | Grundeinstellungen'!$L$49,IF(S107=0,"wird ausgefüllt")))),IF(S108="","",CONCATENATE(" (",S108,")"))))</f>
        <v>wird ausgefüllt</v>
      </c>
      <c r="T106" s="148" t="str">
        <f>IF($H$106=0,"",CONCATENATE(IF(T107=1,'1 | Grundeinstellungen'!$J$49,IF(T107=2,'1 | Grundeinstellungen'!$K$49,IF('3a | Funktionalität'!T107=3,'1 | Grundeinstellungen'!$L$49,IF(T107=0,"wird ausgefüllt")))),IF(T108="","",CONCATENATE(" (",T108,")"))))</f>
        <v>wird ausgefüllt</v>
      </c>
      <c r="U106" s="148" t="str">
        <f>IF($H$106=0,"",CONCATENATE(IF(U107=1,'1 | Grundeinstellungen'!$J$49,IF(U107=2,'1 | Grundeinstellungen'!$K$49,IF('3a | Funktionalität'!U107=3,'1 | Grundeinstellungen'!$L$49,IF(U107=0,"wird ausgefüllt")))),IF(U108="","",CONCATENATE(" (",U108,")"))))</f>
        <v>wird ausgefüllt</v>
      </c>
      <c r="V106" s="148" t="str">
        <f>IF($H$106=0,"",CONCATENATE(IF(V107=1,'1 | Grundeinstellungen'!$J$49,IF(V107=2,'1 | Grundeinstellungen'!$K$49,IF('3a | Funktionalität'!V107=3,'1 | Grundeinstellungen'!$L$49,IF(V107=0,"wird ausgefüllt")))),IF(V108="","",CONCATENATE(" (",V108,")"))))</f>
        <v>wird ausgefüllt</v>
      </c>
      <c r="W106" s="148" t="str">
        <f>IF($H$106=0,"",CONCATENATE(IF(W107=1,'1 | Grundeinstellungen'!$J$49,IF(W107=2,'1 | Grundeinstellungen'!$K$49,IF('3a | Funktionalität'!W107=3,'1 | Grundeinstellungen'!$L$49,IF(W107=0,"wird ausgefüllt")))),IF(W108="","",CONCATENATE(" (",W108,")"))))</f>
        <v>wird ausgefüllt</v>
      </c>
      <c r="X106" s="148" t="str">
        <f>IF($H$106=0,"",CONCATENATE(IF(X107=1,'1 | Grundeinstellungen'!$J$49,IF(X107=2,'1 | Grundeinstellungen'!$K$49,IF('3a | Funktionalität'!X107=3,'1 | Grundeinstellungen'!$L$49,IF(X107=0,"wird ausgefüllt")))),IF(X108="","",CONCATENATE(" (",X108,")"))))</f>
        <v>wird ausgefüllt</v>
      </c>
      <c r="Y106" s="148" t="str">
        <f>IF($H$106=0,"",CONCATENATE(IF(Y107=1,'1 | Grundeinstellungen'!$J$49,IF(Y107=2,'1 | Grundeinstellungen'!$K$49,IF('3a | Funktionalität'!Y107=3,'1 | Grundeinstellungen'!$L$49,IF(Y107=0,"wird ausgefüllt")))),IF(Y108="","",CONCATENATE(" (",Y108,")"))))</f>
        <v>wird ausgefüllt</v>
      </c>
      <c r="Z106" s="148" t="str">
        <f>IF($H$106=0,"",CONCATENATE(IF(Z107=1,'1 | Grundeinstellungen'!$J$49,IF(Z107=2,'1 | Grundeinstellungen'!$K$49,IF('3a | Funktionalität'!Z107=3,'1 | Grundeinstellungen'!$L$49,IF(Z107=0,"wird ausgefüllt")))),IF(Z108="","",CONCATENATE(" (",Z108,")"))))</f>
        <v>wird ausgefüllt</v>
      </c>
      <c r="AA106" s="148" t="str">
        <f>IF($H$106=0,"",CONCATENATE(IF(AA107=1,'1 | Grundeinstellungen'!$J$49,IF(AA107=2,'1 | Grundeinstellungen'!$K$49,IF('3a | Funktionalität'!AA107=3,'1 | Grundeinstellungen'!$L$49,IF(AA107=0,"wird ausgefüllt")))),IF(AA108="","",CONCATENATE(" (",AA108,")"))))</f>
        <v>wird ausgefüllt</v>
      </c>
      <c r="AB106" s="148" t="str">
        <f>IF($H$106=0,"",CONCATENATE(IF(AB107=1,'1 | Grundeinstellungen'!$J$49,IF(AB107=2,'1 | Grundeinstellungen'!$K$49,IF('3a | Funktionalität'!AB107=3,'1 | Grundeinstellungen'!$L$49,IF(AB107=0,"wird ausgefüllt")))),IF(AB108="","",CONCATENATE(" (",AB108,")"))))</f>
        <v>wird ausgefüllt</v>
      </c>
      <c r="AC106" s="148" t="str">
        <f>IF($H$106=0,"",CONCATENATE(IF(AC107=1,'1 | Grundeinstellungen'!$J$49,IF(AC107=2,'1 | Grundeinstellungen'!$K$49,IF('3a | Funktionalität'!AC107=3,'1 | Grundeinstellungen'!$L$49,IF(AC107=0,"wird ausgefüllt")))),IF(AC108="","",CONCATENATE(" (",AC108,")"))))</f>
        <v>wird ausgefüllt</v>
      </c>
      <c r="AD106" s="148" t="str">
        <f>IF($H$106=0,"",CONCATENATE(IF(AD107=1,'1 | Grundeinstellungen'!$J$49,IF(AD107=2,'1 | Grundeinstellungen'!$K$49,IF('3a | Funktionalität'!AD107=3,'1 | Grundeinstellungen'!$L$49,IF(AD107=0,"wird ausgefüllt")))),IF(AD108="","",CONCATENATE(" (",AD108,")"))))</f>
        <v>wird ausgefüllt</v>
      </c>
      <c r="AE106" s="148" t="str">
        <f>IF($H$106=0,"",CONCATENATE(IF(AE107=1,'1 | Grundeinstellungen'!$J$49,IF(AE107=2,'1 | Grundeinstellungen'!$K$49,IF('3a | Funktionalität'!AE107=3,'1 | Grundeinstellungen'!$L$49,IF(AE107=0,"wird ausgefüllt")))),IF(AE108="","",CONCATENATE(" (",AE108,")"))))</f>
        <v>wird ausgefüllt</v>
      </c>
      <c r="AF106" s="148" t="str">
        <f>IF($H$106=0,"",CONCATENATE(IF(AF107=1,'1 | Grundeinstellungen'!$J$49,IF(AF107=2,'1 | Grundeinstellungen'!$K$49,IF('3a | Funktionalität'!AF107=3,'1 | Grundeinstellungen'!$L$49,IF(AF107=0,"wird ausgefüllt")))),IF(AF108="","",CONCATENATE(" (",AF108,")"))))</f>
        <v>wird ausgefüllt</v>
      </c>
      <c r="AG106" s="148" t="str">
        <f>IF($H$106=0,"",CONCATENATE(IF(AG107=1,'1 | Grundeinstellungen'!$J$49,IF(AG107=2,'1 | Grundeinstellungen'!$K$49,IF('3a | Funktionalität'!AG107=3,'1 | Grundeinstellungen'!$L$49,IF(AG107=0,"wird ausgefüllt")))),IF(AG108="","",CONCATENATE(" (",AG108,")"))))</f>
        <v>wird ausgefüllt</v>
      </c>
      <c r="AH106" s="148" t="str">
        <f>IF($H$106=0,"",CONCATENATE(IF(AH107=1,'1 | Grundeinstellungen'!$J$49,IF(AH107=2,'1 | Grundeinstellungen'!$K$49,IF('3a | Funktionalität'!AH107=3,'1 | Grundeinstellungen'!$L$49,IF(AH107=0,"wird ausgefüllt")))),IF(AH108="","",CONCATENATE(" (",AH108,")"))))</f>
        <v>wird ausgefüllt</v>
      </c>
      <c r="AI106" s="148" t="str">
        <f>IF($H$106=0,"",CONCATENATE(IF(AI107=1,'1 | Grundeinstellungen'!$J$49,IF(AI107=2,'1 | Grundeinstellungen'!$K$49,IF('3a | Funktionalität'!AI107=3,'1 | Grundeinstellungen'!$L$49,IF(AI107=0,"wird ausgefüllt")))),IF(AI108="","",CONCATENATE(" (",AI108,")"))))</f>
        <v>wird ausgefüllt</v>
      </c>
      <c r="AJ106" s="148" t="str">
        <f>IF($H$106=0,"",CONCATENATE(IF(AJ107=1,'1 | Grundeinstellungen'!$J$49,IF(AJ107=2,'1 | Grundeinstellungen'!$K$49,IF('3a | Funktionalität'!AJ107=3,'1 | Grundeinstellungen'!$L$49,IF(AJ107=0,"wird ausgefüllt")))),IF(AJ108="","",CONCATENATE(" (",AJ108,")"))))</f>
        <v>wird ausgefüllt</v>
      </c>
      <c r="AK106" s="148" t="str">
        <f>IF($H$106=0,"",CONCATENATE(IF(AK107=1,'1 | Grundeinstellungen'!$J$49,IF(AK107=2,'1 | Grundeinstellungen'!$K$49,IF('3a | Funktionalität'!AK107=3,'1 | Grundeinstellungen'!$L$49,IF(AK107=0,"wird ausgefüllt")))),IF(AK108="","",CONCATENATE(" (",AK108,")"))))</f>
        <v>wird ausgefüllt</v>
      </c>
      <c r="AL106" s="148" t="str">
        <f>IF($H$106=0,"",CONCATENATE(IF(AL107=1,'1 | Grundeinstellungen'!$J$49,IF(AL107=2,'1 | Grundeinstellungen'!$K$49,IF('3a | Funktionalität'!AL107=3,'1 | Grundeinstellungen'!$L$49,IF(AL107=0,"wird ausgefüllt")))),IF(AL108="","",CONCATENATE(" (",AL108,")"))))</f>
        <v>wird ausgefüllt</v>
      </c>
      <c r="AM106" s="148" t="str">
        <f>IF($H$106=0,"",CONCATENATE(IF(AM107=1,'1 | Grundeinstellungen'!$J$49,IF(AM107=2,'1 | Grundeinstellungen'!$K$49,IF('3a | Funktionalität'!AM107=3,'1 | Grundeinstellungen'!$L$49,IF(AM107=0,"wird ausgefüllt")))),IF(AM108="","",CONCATENATE(" (",AM108,")"))))</f>
        <v>wird ausgefüllt</v>
      </c>
    </row>
    <row r="107" spans="2:39" s="21" customFormat="1" ht="15" customHeight="1" outlineLevel="1" x14ac:dyDescent="0.25">
      <c r="B107" s="137"/>
      <c r="C107" s="138"/>
      <c r="D107" s="138"/>
      <c r="E107" s="156" t="s">
        <v>197</v>
      </c>
      <c r="F107" s="157"/>
      <c r="G107" s="139"/>
      <c r="H107" s="136"/>
      <c r="I107" s="60"/>
      <c r="J107" s="282"/>
      <c r="K107" s="282"/>
      <c r="L107" s="282"/>
      <c r="M107" s="282"/>
      <c r="N107" s="282"/>
      <c r="O107" s="282"/>
      <c r="P107" s="282"/>
      <c r="Q107" s="282"/>
      <c r="R107" s="282"/>
      <c r="S107" s="282"/>
      <c r="T107" s="282"/>
      <c r="U107" s="282"/>
      <c r="V107" s="282"/>
      <c r="W107" s="282"/>
      <c r="X107" s="282"/>
      <c r="Y107" s="282"/>
      <c r="Z107" s="282"/>
      <c r="AA107" s="282"/>
      <c r="AB107" s="282"/>
      <c r="AC107" s="282"/>
      <c r="AD107" s="282"/>
      <c r="AE107" s="282"/>
      <c r="AF107" s="282"/>
      <c r="AG107" s="282"/>
      <c r="AH107" s="282"/>
      <c r="AI107" s="282"/>
      <c r="AJ107" s="282"/>
      <c r="AK107" s="282"/>
      <c r="AL107" s="282"/>
      <c r="AM107" s="282"/>
    </row>
    <row r="108" spans="2:39" s="51" customFormat="1" ht="30" customHeight="1" outlineLevel="1" x14ac:dyDescent="0.25">
      <c r="B108" s="146"/>
      <c r="C108" s="147"/>
      <c r="D108" s="169"/>
      <c r="E108" s="162" t="s">
        <v>200</v>
      </c>
      <c r="F108" s="160"/>
      <c r="G108" s="178"/>
      <c r="H108" s="179"/>
      <c r="I108" s="62"/>
      <c r="J108" s="280"/>
      <c r="K108" s="280"/>
      <c r="L108" s="280"/>
      <c r="M108" s="280"/>
      <c r="N108" s="280"/>
      <c r="O108" s="280"/>
      <c r="P108" s="280"/>
      <c r="Q108" s="280"/>
      <c r="R108" s="280"/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0"/>
      <c r="AE108" s="280"/>
      <c r="AF108" s="280"/>
      <c r="AG108" s="280"/>
      <c r="AH108" s="280"/>
      <c r="AI108" s="280"/>
      <c r="AJ108" s="280"/>
      <c r="AK108" s="280"/>
      <c r="AL108" s="280"/>
      <c r="AM108" s="280"/>
    </row>
    <row r="109" spans="2:39" s="10" customFormat="1" ht="15.75" thickBot="1" x14ac:dyDescent="0.3">
      <c r="B109" s="111"/>
      <c r="C109" s="131"/>
      <c r="D109" s="131"/>
      <c r="E109" s="131"/>
      <c r="F109" s="112"/>
      <c r="G109" s="122"/>
      <c r="H109" s="122"/>
      <c r="I109" s="12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</row>
    <row r="110" spans="2:39" s="10" customFormat="1" ht="30" customHeight="1" thickBot="1" x14ac:dyDescent="0.3">
      <c r="B110" s="298">
        <v>4</v>
      </c>
      <c r="C110" s="250" t="str">
        <f>'1 | Grundeinstellungen'!C51</f>
        <v>Sicherheit</v>
      </c>
      <c r="D110" s="134"/>
      <c r="E110" s="134"/>
      <c r="F110" s="93"/>
      <c r="G110" s="94">
        <f>'1 | Grundeinstellungen'!G51</f>
        <v>1</v>
      </c>
      <c r="H110" s="95"/>
      <c r="I110" s="96"/>
      <c r="J110" s="300">
        <f>IF($G$110=0,"",IFERROR(J114*$G$113+J121*$G$120,0))</f>
        <v>0</v>
      </c>
      <c r="K110" s="300">
        <f t="shared" ref="K110:AM110" si="15">IF($G$110=0,"",IFERROR(K114*$G$113+K121*$G$120,0))</f>
        <v>0</v>
      </c>
      <c r="L110" s="300">
        <f t="shared" si="15"/>
        <v>0</v>
      </c>
      <c r="M110" s="300">
        <f t="shared" si="15"/>
        <v>0</v>
      </c>
      <c r="N110" s="300">
        <f t="shared" si="15"/>
        <v>0</v>
      </c>
      <c r="O110" s="300">
        <f t="shared" si="15"/>
        <v>0</v>
      </c>
      <c r="P110" s="300">
        <f t="shared" si="15"/>
        <v>0</v>
      </c>
      <c r="Q110" s="300">
        <f t="shared" si="15"/>
        <v>0</v>
      </c>
      <c r="R110" s="300">
        <f t="shared" si="15"/>
        <v>0</v>
      </c>
      <c r="S110" s="300">
        <f t="shared" si="15"/>
        <v>0</v>
      </c>
      <c r="T110" s="300">
        <f t="shared" si="15"/>
        <v>0</v>
      </c>
      <c r="U110" s="300">
        <f t="shared" si="15"/>
        <v>0</v>
      </c>
      <c r="V110" s="300">
        <f t="shared" si="15"/>
        <v>0</v>
      </c>
      <c r="W110" s="300">
        <f t="shared" si="15"/>
        <v>0</v>
      </c>
      <c r="X110" s="300">
        <f t="shared" si="15"/>
        <v>0</v>
      </c>
      <c r="Y110" s="300">
        <f t="shared" si="15"/>
        <v>0</v>
      </c>
      <c r="Z110" s="300">
        <f t="shared" si="15"/>
        <v>0</v>
      </c>
      <c r="AA110" s="300">
        <f t="shared" si="15"/>
        <v>0</v>
      </c>
      <c r="AB110" s="300">
        <f t="shared" si="15"/>
        <v>0</v>
      </c>
      <c r="AC110" s="300">
        <f t="shared" si="15"/>
        <v>0</v>
      </c>
      <c r="AD110" s="300">
        <f t="shared" si="15"/>
        <v>0</v>
      </c>
      <c r="AE110" s="300">
        <f t="shared" si="15"/>
        <v>0</v>
      </c>
      <c r="AF110" s="300">
        <f t="shared" si="15"/>
        <v>0</v>
      </c>
      <c r="AG110" s="300">
        <f t="shared" si="15"/>
        <v>0</v>
      </c>
      <c r="AH110" s="300">
        <f t="shared" si="15"/>
        <v>0</v>
      </c>
      <c r="AI110" s="300">
        <f t="shared" si="15"/>
        <v>0</v>
      </c>
      <c r="AJ110" s="300">
        <f t="shared" si="15"/>
        <v>0</v>
      </c>
      <c r="AK110" s="300">
        <f t="shared" si="15"/>
        <v>0</v>
      </c>
      <c r="AL110" s="300">
        <f t="shared" si="15"/>
        <v>0</v>
      </c>
      <c r="AM110" s="300">
        <f t="shared" si="15"/>
        <v>0</v>
      </c>
    </row>
    <row r="111" spans="2:39" s="10" customFormat="1" ht="53.25" hidden="1" customHeight="1" thickBot="1" x14ac:dyDescent="0.3">
      <c r="B111" s="111"/>
      <c r="C111" s="181"/>
      <c r="D111" s="138"/>
      <c r="E111" s="182" t="s">
        <v>201</v>
      </c>
      <c r="F111" s="112"/>
      <c r="G111" s="128"/>
      <c r="H111" s="122"/>
      <c r="I111" s="12"/>
      <c r="J111" s="185" t="str">
        <f>CONCATENATE(IF(J113="","",J113),IF(AND(J113&lt;&gt;"",J120&lt;&gt;""),"; ",""),IF(J120="","",J120))</f>
        <v>wird ausgefüllt; wird ausgefüllt</v>
      </c>
      <c r="K111" s="185" t="str">
        <f t="shared" ref="K111:AM111" si="16">CONCATENATE(IF(K113="","",K113),IF(AND(K113&lt;&gt;"",K120&lt;&gt;""),"; ",""),IF(K120="","",K120))</f>
        <v>wird ausgefüllt; wird ausgefüllt</v>
      </c>
      <c r="L111" s="185" t="str">
        <f t="shared" si="16"/>
        <v>wird ausgefüllt; wird ausgefüllt</v>
      </c>
      <c r="M111" s="185" t="str">
        <f t="shared" si="16"/>
        <v>wird ausgefüllt; wird ausgefüllt</v>
      </c>
      <c r="N111" s="185" t="str">
        <f t="shared" si="16"/>
        <v>wird ausgefüllt; wird ausgefüllt</v>
      </c>
      <c r="O111" s="185" t="str">
        <f t="shared" si="16"/>
        <v>wird ausgefüllt; wird ausgefüllt</v>
      </c>
      <c r="P111" s="185" t="str">
        <f t="shared" si="16"/>
        <v>wird ausgefüllt; wird ausgefüllt</v>
      </c>
      <c r="Q111" s="185" t="str">
        <f t="shared" si="16"/>
        <v>wird ausgefüllt; wird ausgefüllt</v>
      </c>
      <c r="R111" s="185" t="str">
        <f t="shared" si="16"/>
        <v>wird ausgefüllt; wird ausgefüllt</v>
      </c>
      <c r="S111" s="185" t="str">
        <f t="shared" si="16"/>
        <v>wird ausgefüllt; wird ausgefüllt</v>
      </c>
      <c r="T111" s="185" t="str">
        <f t="shared" si="16"/>
        <v>wird ausgefüllt; wird ausgefüllt</v>
      </c>
      <c r="U111" s="185" t="str">
        <f t="shared" si="16"/>
        <v>wird ausgefüllt; wird ausgefüllt</v>
      </c>
      <c r="V111" s="185" t="str">
        <f t="shared" si="16"/>
        <v>wird ausgefüllt; wird ausgefüllt</v>
      </c>
      <c r="W111" s="185" t="str">
        <f t="shared" si="16"/>
        <v>wird ausgefüllt; wird ausgefüllt</v>
      </c>
      <c r="X111" s="185" t="str">
        <f t="shared" si="16"/>
        <v>wird ausgefüllt; wird ausgefüllt</v>
      </c>
      <c r="Y111" s="185" t="str">
        <f t="shared" si="16"/>
        <v>wird ausgefüllt; wird ausgefüllt</v>
      </c>
      <c r="Z111" s="185" t="str">
        <f t="shared" si="16"/>
        <v>wird ausgefüllt; wird ausgefüllt</v>
      </c>
      <c r="AA111" s="185" t="str">
        <f t="shared" si="16"/>
        <v>wird ausgefüllt; wird ausgefüllt</v>
      </c>
      <c r="AB111" s="185" t="str">
        <f t="shared" si="16"/>
        <v>wird ausgefüllt; wird ausgefüllt</v>
      </c>
      <c r="AC111" s="185" t="str">
        <f t="shared" si="16"/>
        <v>wird ausgefüllt; wird ausgefüllt</v>
      </c>
      <c r="AD111" s="185" t="str">
        <f t="shared" si="16"/>
        <v>wird ausgefüllt; wird ausgefüllt</v>
      </c>
      <c r="AE111" s="185" t="str">
        <f t="shared" si="16"/>
        <v>wird ausgefüllt; wird ausgefüllt</v>
      </c>
      <c r="AF111" s="185" t="str">
        <f t="shared" si="16"/>
        <v>wird ausgefüllt; wird ausgefüllt</v>
      </c>
      <c r="AG111" s="185" t="str">
        <f t="shared" si="16"/>
        <v>wird ausgefüllt; wird ausgefüllt</v>
      </c>
      <c r="AH111" s="185" t="str">
        <f t="shared" si="16"/>
        <v>wird ausgefüllt; wird ausgefüllt</v>
      </c>
      <c r="AI111" s="185" t="str">
        <f t="shared" si="16"/>
        <v>wird ausgefüllt; wird ausgefüllt</v>
      </c>
      <c r="AJ111" s="185" t="str">
        <f t="shared" si="16"/>
        <v>wird ausgefüllt; wird ausgefüllt</v>
      </c>
      <c r="AK111" s="185" t="str">
        <f t="shared" si="16"/>
        <v>wird ausgefüllt; wird ausgefüllt</v>
      </c>
      <c r="AL111" s="185" t="str">
        <f t="shared" si="16"/>
        <v>wird ausgefüllt; wird ausgefüllt</v>
      </c>
      <c r="AM111" s="185" t="str">
        <f t="shared" si="16"/>
        <v>wird ausgefüllt; wird ausgefüllt</v>
      </c>
    </row>
    <row r="112" spans="2:39" s="21" customFormat="1" ht="7.5" customHeight="1" x14ac:dyDescent="0.25">
      <c r="B112" s="137"/>
      <c r="C112" s="138"/>
      <c r="D112" s="138"/>
      <c r="E112" s="138"/>
      <c r="F112" s="117"/>
      <c r="G112" s="139"/>
      <c r="H112" s="136"/>
      <c r="I112" s="17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</row>
    <row r="113" spans="2:39" s="10" customFormat="1" ht="30" customHeight="1" outlineLevel="1" x14ac:dyDescent="0.25">
      <c r="B113" s="111"/>
      <c r="C113" s="183">
        <v>1</v>
      </c>
      <c r="D113" s="183" t="str">
        <f>'1 | Grundeinstellungen'!D52</f>
        <v>Brandschutz</v>
      </c>
      <c r="E113" s="183"/>
      <c r="F113" s="158"/>
      <c r="G113" s="126">
        <f>'1 | Grundeinstellungen'!$G$52</f>
        <v>0.5</v>
      </c>
      <c r="H113" s="163">
        <f>'1 | Grundeinstellungen'!H52</f>
        <v>1</v>
      </c>
      <c r="I113" s="59"/>
      <c r="J113" s="279" t="str">
        <f>IF($G$113=0,"",J116)</f>
        <v>wird ausgefüllt</v>
      </c>
      <c r="K113" s="279" t="str">
        <f t="shared" ref="K113:AM113" si="17">IF($G$113=0,"",K116)</f>
        <v>wird ausgefüllt</v>
      </c>
      <c r="L113" s="279" t="str">
        <f t="shared" si="17"/>
        <v>wird ausgefüllt</v>
      </c>
      <c r="M113" s="279" t="str">
        <f t="shared" si="17"/>
        <v>wird ausgefüllt</v>
      </c>
      <c r="N113" s="279" t="str">
        <f t="shared" si="17"/>
        <v>wird ausgefüllt</v>
      </c>
      <c r="O113" s="279" t="str">
        <f t="shared" si="17"/>
        <v>wird ausgefüllt</v>
      </c>
      <c r="P113" s="279" t="str">
        <f t="shared" si="17"/>
        <v>wird ausgefüllt</v>
      </c>
      <c r="Q113" s="279" t="str">
        <f t="shared" si="17"/>
        <v>wird ausgefüllt</v>
      </c>
      <c r="R113" s="279" t="str">
        <f t="shared" si="17"/>
        <v>wird ausgefüllt</v>
      </c>
      <c r="S113" s="279" t="str">
        <f t="shared" si="17"/>
        <v>wird ausgefüllt</v>
      </c>
      <c r="T113" s="279" t="str">
        <f t="shared" si="17"/>
        <v>wird ausgefüllt</v>
      </c>
      <c r="U113" s="279" t="str">
        <f t="shared" si="17"/>
        <v>wird ausgefüllt</v>
      </c>
      <c r="V113" s="279" t="str">
        <f t="shared" si="17"/>
        <v>wird ausgefüllt</v>
      </c>
      <c r="W113" s="279" t="str">
        <f t="shared" si="17"/>
        <v>wird ausgefüllt</v>
      </c>
      <c r="X113" s="279" t="str">
        <f t="shared" si="17"/>
        <v>wird ausgefüllt</v>
      </c>
      <c r="Y113" s="279" t="str">
        <f t="shared" si="17"/>
        <v>wird ausgefüllt</v>
      </c>
      <c r="Z113" s="279" t="str">
        <f t="shared" si="17"/>
        <v>wird ausgefüllt</v>
      </c>
      <c r="AA113" s="279" t="str">
        <f t="shared" si="17"/>
        <v>wird ausgefüllt</v>
      </c>
      <c r="AB113" s="279" t="str">
        <f t="shared" si="17"/>
        <v>wird ausgefüllt</v>
      </c>
      <c r="AC113" s="279" t="str">
        <f t="shared" si="17"/>
        <v>wird ausgefüllt</v>
      </c>
      <c r="AD113" s="279" t="str">
        <f t="shared" si="17"/>
        <v>wird ausgefüllt</v>
      </c>
      <c r="AE113" s="279" t="str">
        <f t="shared" si="17"/>
        <v>wird ausgefüllt</v>
      </c>
      <c r="AF113" s="279" t="str">
        <f t="shared" si="17"/>
        <v>wird ausgefüllt</v>
      </c>
      <c r="AG113" s="279" t="str">
        <f t="shared" si="17"/>
        <v>wird ausgefüllt</v>
      </c>
      <c r="AH113" s="279" t="str">
        <f t="shared" si="17"/>
        <v>wird ausgefüllt</v>
      </c>
      <c r="AI113" s="279" t="str">
        <f t="shared" si="17"/>
        <v>wird ausgefüllt</v>
      </c>
      <c r="AJ113" s="279" t="str">
        <f t="shared" si="17"/>
        <v>wird ausgefüllt</v>
      </c>
      <c r="AK113" s="279" t="str">
        <f t="shared" si="17"/>
        <v>wird ausgefüllt</v>
      </c>
      <c r="AL113" s="279" t="str">
        <f t="shared" si="17"/>
        <v>wird ausgefüllt</v>
      </c>
      <c r="AM113" s="279" t="str">
        <f t="shared" si="17"/>
        <v>wird ausgefüllt</v>
      </c>
    </row>
    <row r="114" spans="2:39" s="55" customFormat="1" ht="15" customHeight="1" outlineLevel="1" x14ac:dyDescent="0.25">
      <c r="B114" s="151"/>
      <c r="C114" s="152"/>
      <c r="D114" s="152"/>
      <c r="E114" s="152"/>
      <c r="F114" s="112"/>
      <c r="G114" s="136"/>
      <c r="H114" s="127"/>
      <c r="I114" s="12"/>
      <c r="J114" s="176">
        <f>IF($G$113=0,0,IFERROR(J117*$H$116,0))</f>
        <v>0</v>
      </c>
      <c r="K114" s="176">
        <f t="shared" ref="K114:AM114" si="18">IF($G$113=0,0,IFERROR(K117*$H$116,0))</f>
        <v>0</v>
      </c>
      <c r="L114" s="176">
        <f t="shared" si="18"/>
        <v>0</v>
      </c>
      <c r="M114" s="176">
        <f t="shared" si="18"/>
        <v>0</v>
      </c>
      <c r="N114" s="176">
        <f t="shared" si="18"/>
        <v>0</v>
      </c>
      <c r="O114" s="176">
        <f t="shared" si="18"/>
        <v>0</v>
      </c>
      <c r="P114" s="176">
        <f t="shared" si="18"/>
        <v>0</v>
      </c>
      <c r="Q114" s="176">
        <f t="shared" si="18"/>
        <v>0</v>
      </c>
      <c r="R114" s="176">
        <f t="shared" si="18"/>
        <v>0</v>
      </c>
      <c r="S114" s="176">
        <f t="shared" si="18"/>
        <v>0</v>
      </c>
      <c r="T114" s="176">
        <f t="shared" si="18"/>
        <v>0</v>
      </c>
      <c r="U114" s="176">
        <f t="shared" si="18"/>
        <v>0</v>
      </c>
      <c r="V114" s="176">
        <f t="shared" si="18"/>
        <v>0</v>
      </c>
      <c r="W114" s="176">
        <f t="shared" si="18"/>
        <v>0</v>
      </c>
      <c r="X114" s="176">
        <f t="shared" si="18"/>
        <v>0</v>
      </c>
      <c r="Y114" s="176">
        <f t="shared" si="18"/>
        <v>0</v>
      </c>
      <c r="Z114" s="176">
        <f t="shared" si="18"/>
        <v>0</v>
      </c>
      <c r="AA114" s="176">
        <f t="shared" si="18"/>
        <v>0</v>
      </c>
      <c r="AB114" s="176">
        <f t="shared" si="18"/>
        <v>0</v>
      </c>
      <c r="AC114" s="176">
        <f t="shared" si="18"/>
        <v>0</v>
      </c>
      <c r="AD114" s="176">
        <f t="shared" si="18"/>
        <v>0</v>
      </c>
      <c r="AE114" s="176">
        <f t="shared" si="18"/>
        <v>0</v>
      </c>
      <c r="AF114" s="176">
        <f t="shared" si="18"/>
        <v>0</v>
      </c>
      <c r="AG114" s="176">
        <f t="shared" si="18"/>
        <v>0</v>
      </c>
      <c r="AH114" s="176">
        <f t="shared" si="18"/>
        <v>0</v>
      </c>
      <c r="AI114" s="176">
        <f t="shared" si="18"/>
        <v>0</v>
      </c>
      <c r="AJ114" s="176">
        <f t="shared" si="18"/>
        <v>0</v>
      </c>
      <c r="AK114" s="176">
        <f t="shared" si="18"/>
        <v>0</v>
      </c>
      <c r="AL114" s="176">
        <f t="shared" si="18"/>
        <v>0</v>
      </c>
      <c r="AM114" s="176">
        <f t="shared" si="18"/>
        <v>0</v>
      </c>
    </row>
    <row r="115" spans="2:39" s="21" customFormat="1" ht="7.5" customHeight="1" outlineLevel="1" x14ac:dyDescent="0.25">
      <c r="B115" s="137"/>
      <c r="C115" s="138"/>
      <c r="D115" s="138"/>
      <c r="E115" s="138"/>
      <c r="F115" s="117"/>
      <c r="G115" s="139"/>
      <c r="H115" s="136"/>
      <c r="I115" s="17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</row>
    <row r="116" spans="2:39" s="10" customFormat="1" ht="30" customHeight="1" outlineLevel="1" x14ac:dyDescent="0.25">
      <c r="B116" s="111"/>
      <c r="C116" s="131"/>
      <c r="D116" s="161" t="s">
        <v>198</v>
      </c>
      <c r="E116" s="161" t="str">
        <f>'1 | Grundeinstellungen'!E53</f>
        <v>Brandschutz</v>
      </c>
      <c r="F116" s="158"/>
      <c r="G116" s="159"/>
      <c r="H116" s="126">
        <f>'1 | Grundeinstellungen'!$H$53</f>
        <v>1</v>
      </c>
      <c r="I116" s="59"/>
      <c r="J116" s="148" t="str">
        <f>IF($H$116=0,"",CONCATENATE(IF(J117=1,'1 | Grundeinstellungen'!$J$53,IF(J117=2,'1 | Grundeinstellungen'!$K$53,IF('3a | Funktionalität'!J117=3,'1 | Grundeinstellungen'!$L$53,IF(J117=0,"wird ausgefüllt")))),IF(J118="","",CONCATENATE(" (",J118,")"))))</f>
        <v>wird ausgefüllt</v>
      </c>
      <c r="K116" s="148" t="str">
        <f>IF($H$116=0,"",CONCATENATE(IF(K117=1,'1 | Grundeinstellungen'!$J$53,IF(K117=2,'1 | Grundeinstellungen'!$K$53,IF('3a | Funktionalität'!K117=3,'1 | Grundeinstellungen'!$L$53,IF(K117=0,"wird ausgefüllt")))),IF(K118="","",CONCATENATE(" (",K118,")"))))</f>
        <v>wird ausgefüllt</v>
      </c>
      <c r="L116" s="148" t="str">
        <f>IF($H$116=0,"",CONCATENATE(IF(L117=1,'1 | Grundeinstellungen'!$J$53,IF(L117=2,'1 | Grundeinstellungen'!$K$53,IF('3a | Funktionalität'!L117=3,'1 | Grundeinstellungen'!$L$53,IF(L117=0,"wird ausgefüllt")))),IF(L118="","",CONCATENATE(" (",L118,")"))))</f>
        <v>wird ausgefüllt</v>
      </c>
      <c r="M116" s="148" t="str">
        <f>IF($H$116=0,"",CONCATENATE(IF(M117=1,'1 | Grundeinstellungen'!$J$53,IF(M117=2,'1 | Grundeinstellungen'!$K$53,IF('3a | Funktionalität'!M117=3,'1 | Grundeinstellungen'!$L$53,IF(M117=0,"wird ausgefüllt")))),IF(M118="","",CONCATENATE(" (",M118,")"))))</f>
        <v>wird ausgefüllt</v>
      </c>
      <c r="N116" s="148" t="str">
        <f>IF($H$116=0,"",CONCATENATE(IF(N117=1,'1 | Grundeinstellungen'!$J$53,IF(N117=2,'1 | Grundeinstellungen'!$K$53,IF('3a | Funktionalität'!N117=3,'1 | Grundeinstellungen'!$L$53,IF(N117=0,"wird ausgefüllt")))),IF(N118="","",CONCATENATE(" (",N118,")"))))</f>
        <v>wird ausgefüllt</v>
      </c>
      <c r="O116" s="148" t="str">
        <f>IF($H$116=0,"",CONCATENATE(IF(O117=1,'1 | Grundeinstellungen'!$J$53,IF(O117=2,'1 | Grundeinstellungen'!$K$53,IF('3a | Funktionalität'!O117=3,'1 | Grundeinstellungen'!$L$53,IF(O117=0,"wird ausgefüllt")))),IF(O118="","",CONCATENATE(" (",O118,")"))))</f>
        <v>wird ausgefüllt</v>
      </c>
      <c r="P116" s="148" t="str">
        <f>IF($H$116=0,"",CONCATENATE(IF(P117=1,'1 | Grundeinstellungen'!$J$53,IF(P117=2,'1 | Grundeinstellungen'!$K$53,IF('3a | Funktionalität'!P117=3,'1 | Grundeinstellungen'!$L$53,IF(P117=0,"wird ausgefüllt")))),IF(P118="","",CONCATENATE(" (",P118,")"))))</f>
        <v>wird ausgefüllt</v>
      </c>
      <c r="Q116" s="148" t="str">
        <f>IF($H$116=0,"",CONCATENATE(IF(Q117=1,'1 | Grundeinstellungen'!$J$53,IF(Q117=2,'1 | Grundeinstellungen'!$K$53,IF('3a | Funktionalität'!Q117=3,'1 | Grundeinstellungen'!$L$53,IF(Q117=0,"wird ausgefüllt")))),IF(Q118="","",CONCATENATE(" (",Q118,")"))))</f>
        <v>wird ausgefüllt</v>
      </c>
      <c r="R116" s="148" t="str">
        <f>IF($H$116=0,"",CONCATENATE(IF(R117=1,'1 | Grundeinstellungen'!$J$53,IF(R117=2,'1 | Grundeinstellungen'!$K$53,IF('3a | Funktionalität'!R117=3,'1 | Grundeinstellungen'!$L$53,IF(R117=0,"wird ausgefüllt")))),IF(R118="","",CONCATENATE(" (",R118,")"))))</f>
        <v>wird ausgefüllt</v>
      </c>
      <c r="S116" s="148" t="str">
        <f>IF($H$116=0,"",CONCATENATE(IF(S117=1,'1 | Grundeinstellungen'!$J$53,IF(S117=2,'1 | Grundeinstellungen'!$K$53,IF('3a | Funktionalität'!S117=3,'1 | Grundeinstellungen'!$L$53,IF(S117=0,"wird ausgefüllt")))),IF(S118="","",CONCATENATE(" (",S118,")"))))</f>
        <v>wird ausgefüllt</v>
      </c>
      <c r="T116" s="148" t="str">
        <f>IF($H$116=0,"",CONCATENATE(IF(T117=1,'1 | Grundeinstellungen'!$J$53,IF(T117=2,'1 | Grundeinstellungen'!$K$53,IF('3a | Funktionalität'!T117=3,'1 | Grundeinstellungen'!$L$53,IF(T117=0,"wird ausgefüllt")))),IF(T118="","",CONCATENATE(" (",T118,")"))))</f>
        <v>wird ausgefüllt</v>
      </c>
      <c r="U116" s="148" t="str">
        <f>IF($H$116=0,"",CONCATENATE(IF(U117=1,'1 | Grundeinstellungen'!$J$53,IF(U117=2,'1 | Grundeinstellungen'!$K$53,IF('3a | Funktionalität'!U117=3,'1 | Grundeinstellungen'!$L$53,IF(U117=0,"wird ausgefüllt")))),IF(U118="","",CONCATENATE(" (",U118,")"))))</f>
        <v>wird ausgefüllt</v>
      </c>
      <c r="V116" s="148" t="str">
        <f>IF($H$116=0,"",CONCATENATE(IF(V117=1,'1 | Grundeinstellungen'!$J$53,IF(V117=2,'1 | Grundeinstellungen'!$K$53,IF('3a | Funktionalität'!V117=3,'1 | Grundeinstellungen'!$L$53,IF(V117=0,"wird ausgefüllt")))),IF(V118="","",CONCATENATE(" (",V118,")"))))</f>
        <v>wird ausgefüllt</v>
      </c>
      <c r="W116" s="148" t="str">
        <f>IF($H$116=0,"",CONCATENATE(IF(W117=1,'1 | Grundeinstellungen'!$J$53,IF(W117=2,'1 | Grundeinstellungen'!$K$53,IF('3a | Funktionalität'!W117=3,'1 | Grundeinstellungen'!$L$53,IF(W117=0,"wird ausgefüllt")))),IF(W118="","",CONCATENATE(" (",W118,")"))))</f>
        <v>wird ausgefüllt</v>
      </c>
      <c r="X116" s="148" t="str">
        <f>IF($H$116=0,"",CONCATENATE(IF(X117=1,'1 | Grundeinstellungen'!$J$53,IF(X117=2,'1 | Grundeinstellungen'!$K$53,IF('3a | Funktionalität'!X117=3,'1 | Grundeinstellungen'!$L$53,IF(X117=0,"wird ausgefüllt")))),IF(X118="","",CONCATENATE(" (",X118,")"))))</f>
        <v>wird ausgefüllt</v>
      </c>
      <c r="Y116" s="148" t="str">
        <f>IF($H$116=0,"",CONCATENATE(IF(Y117=1,'1 | Grundeinstellungen'!$J$53,IF(Y117=2,'1 | Grundeinstellungen'!$K$53,IF('3a | Funktionalität'!Y117=3,'1 | Grundeinstellungen'!$L$53,IF(Y117=0,"wird ausgefüllt")))),IF(Y118="","",CONCATENATE(" (",Y118,")"))))</f>
        <v>wird ausgefüllt</v>
      </c>
      <c r="Z116" s="148" t="str">
        <f>IF($H$116=0,"",CONCATENATE(IF(Z117=1,'1 | Grundeinstellungen'!$J$53,IF(Z117=2,'1 | Grundeinstellungen'!$K$53,IF('3a | Funktionalität'!Z117=3,'1 | Grundeinstellungen'!$L$53,IF(Z117=0,"wird ausgefüllt")))),IF(Z118="","",CONCATENATE(" (",Z118,")"))))</f>
        <v>wird ausgefüllt</v>
      </c>
      <c r="AA116" s="148" t="str">
        <f>IF($H$116=0,"",CONCATENATE(IF(AA117=1,'1 | Grundeinstellungen'!$J$53,IF(AA117=2,'1 | Grundeinstellungen'!$K$53,IF('3a | Funktionalität'!AA117=3,'1 | Grundeinstellungen'!$L$53,IF(AA117=0,"wird ausgefüllt")))),IF(AA118="","",CONCATENATE(" (",AA118,")"))))</f>
        <v>wird ausgefüllt</v>
      </c>
      <c r="AB116" s="148" t="str">
        <f>IF($H$116=0,"",CONCATENATE(IF(AB117=1,'1 | Grundeinstellungen'!$J$53,IF(AB117=2,'1 | Grundeinstellungen'!$K$53,IF('3a | Funktionalität'!AB117=3,'1 | Grundeinstellungen'!$L$53,IF(AB117=0,"wird ausgefüllt")))),IF(AB118="","",CONCATENATE(" (",AB118,")"))))</f>
        <v>wird ausgefüllt</v>
      </c>
      <c r="AC116" s="148" t="str">
        <f>IF($H$116=0,"",CONCATENATE(IF(AC117=1,'1 | Grundeinstellungen'!$J$53,IF(AC117=2,'1 | Grundeinstellungen'!$K$53,IF('3a | Funktionalität'!AC117=3,'1 | Grundeinstellungen'!$L$53,IF(AC117=0,"wird ausgefüllt")))),IF(AC118="","",CONCATENATE(" (",AC118,")"))))</f>
        <v>wird ausgefüllt</v>
      </c>
      <c r="AD116" s="148" t="str">
        <f>IF($H$116=0,"",CONCATENATE(IF(AD117=1,'1 | Grundeinstellungen'!$J$53,IF(AD117=2,'1 | Grundeinstellungen'!$K$53,IF('3a | Funktionalität'!AD117=3,'1 | Grundeinstellungen'!$L$53,IF(AD117=0,"wird ausgefüllt")))),IF(AD118="","",CONCATENATE(" (",AD118,")"))))</f>
        <v>wird ausgefüllt</v>
      </c>
      <c r="AE116" s="148" t="str">
        <f>IF($H$116=0,"",CONCATENATE(IF(AE117=1,'1 | Grundeinstellungen'!$J$53,IF(AE117=2,'1 | Grundeinstellungen'!$K$53,IF('3a | Funktionalität'!AE117=3,'1 | Grundeinstellungen'!$L$53,IF(AE117=0,"wird ausgefüllt")))),IF(AE118="","",CONCATENATE(" (",AE118,")"))))</f>
        <v>wird ausgefüllt</v>
      </c>
      <c r="AF116" s="148" t="str">
        <f>IF($H$116=0,"",CONCATENATE(IF(AF117=1,'1 | Grundeinstellungen'!$J$53,IF(AF117=2,'1 | Grundeinstellungen'!$K$53,IF('3a | Funktionalität'!AF117=3,'1 | Grundeinstellungen'!$L$53,IF(AF117=0,"wird ausgefüllt")))),IF(AF118="","",CONCATENATE(" (",AF118,")"))))</f>
        <v>wird ausgefüllt</v>
      </c>
      <c r="AG116" s="148" t="str">
        <f>IF($H$116=0,"",CONCATENATE(IF(AG117=1,'1 | Grundeinstellungen'!$J$53,IF(AG117=2,'1 | Grundeinstellungen'!$K$53,IF('3a | Funktionalität'!AG117=3,'1 | Grundeinstellungen'!$L$53,IF(AG117=0,"wird ausgefüllt")))),IF(AG118="","",CONCATENATE(" (",AG118,")"))))</f>
        <v>wird ausgefüllt</v>
      </c>
      <c r="AH116" s="148" t="str">
        <f>IF($H$116=0,"",CONCATENATE(IF(AH117=1,'1 | Grundeinstellungen'!$J$53,IF(AH117=2,'1 | Grundeinstellungen'!$K$53,IF('3a | Funktionalität'!AH117=3,'1 | Grundeinstellungen'!$L$53,IF(AH117=0,"wird ausgefüllt")))),IF(AH118="","",CONCATENATE(" (",AH118,")"))))</f>
        <v>wird ausgefüllt</v>
      </c>
      <c r="AI116" s="148" t="str">
        <f>IF($H$116=0,"",CONCATENATE(IF(AI117=1,'1 | Grundeinstellungen'!$J$53,IF(AI117=2,'1 | Grundeinstellungen'!$K$53,IF('3a | Funktionalität'!AI117=3,'1 | Grundeinstellungen'!$L$53,IF(AI117=0,"wird ausgefüllt")))),IF(AI118="","",CONCATENATE(" (",AI118,")"))))</f>
        <v>wird ausgefüllt</v>
      </c>
      <c r="AJ116" s="148" t="str">
        <f>IF($H$116=0,"",CONCATENATE(IF(AJ117=1,'1 | Grundeinstellungen'!$J$53,IF(AJ117=2,'1 | Grundeinstellungen'!$K$53,IF('3a | Funktionalität'!AJ117=3,'1 | Grundeinstellungen'!$L$53,IF(AJ117=0,"wird ausgefüllt")))),IF(AJ118="","",CONCATENATE(" (",AJ118,")"))))</f>
        <v>wird ausgefüllt</v>
      </c>
      <c r="AK116" s="148" t="str">
        <f>IF($H$116=0,"",CONCATENATE(IF(AK117=1,'1 | Grundeinstellungen'!$J$53,IF(AK117=2,'1 | Grundeinstellungen'!$K$53,IF('3a | Funktionalität'!AK117=3,'1 | Grundeinstellungen'!$L$53,IF(AK117=0,"wird ausgefüllt")))),IF(AK118="","",CONCATENATE(" (",AK118,")"))))</f>
        <v>wird ausgefüllt</v>
      </c>
      <c r="AL116" s="148" t="str">
        <f>IF($H$116=0,"",CONCATENATE(IF(AL117=1,'1 | Grundeinstellungen'!$J$53,IF(AL117=2,'1 | Grundeinstellungen'!$K$53,IF('3a | Funktionalität'!AL117=3,'1 | Grundeinstellungen'!$L$53,IF(AL117=0,"wird ausgefüllt")))),IF(AL118="","",CONCATENATE(" (",AL118,")"))))</f>
        <v>wird ausgefüllt</v>
      </c>
      <c r="AM116" s="148" t="str">
        <f>IF($H$116=0,"",CONCATENATE(IF(AM117=1,'1 | Grundeinstellungen'!$J$53,IF(AM117=2,'1 | Grundeinstellungen'!$K$53,IF('3a | Funktionalität'!AM117=3,'1 | Grundeinstellungen'!$L$53,IF(AM117=0,"wird ausgefüllt")))),IF(AM118="","",CONCATENATE(" (",AM118,")"))))</f>
        <v>wird ausgefüllt</v>
      </c>
    </row>
    <row r="117" spans="2:39" s="21" customFormat="1" ht="15" customHeight="1" outlineLevel="1" x14ac:dyDescent="0.25">
      <c r="B117" s="137"/>
      <c r="C117" s="138"/>
      <c r="D117" s="138"/>
      <c r="E117" s="156" t="s">
        <v>197</v>
      </c>
      <c r="F117" s="157"/>
      <c r="G117" s="139"/>
      <c r="H117" s="136"/>
      <c r="I117" s="60"/>
      <c r="J117" s="281"/>
      <c r="K117" s="281"/>
      <c r="L117" s="281"/>
      <c r="M117" s="281"/>
      <c r="N117" s="281"/>
      <c r="O117" s="281"/>
      <c r="P117" s="281"/>
      <c r="Q117" s="281"/>
      <c r="R117" s="281"/>
      <c r="S117" s="281"/>
      <c r="T117" s="281"/>
      <c r="U117" s="281"/>
      <c r="V117" s="281"/>
      <c r="W117" s="281"/>
      <c r="X117" s="281"/>
      <c r="Y117" s="281"/>
      <c r="Z117" s="281"/>
      <c r="AA117" s="281"/>
      <c r="AB117" s="281"/>
      <c r="AC117" s="281"/>
      <c r="AD117" s="281"/>
      <c r="AE117" s="281"/>
      <c r="AF117" s="281"/>
      <c r="AG117" s="281"/>
      <c r="AH117" s="281"/>
      <c r="AI117" s="281"/>
      <c r="AJ117" s="281"/>
      <c r="AK117" s="281"/>
      <c r="AL117" s="281"/>
      <c r="AM117" s="281"/>
    </row>
    <row r="118" spans="2:39" s="51" customFormat="1" ht="30" customHeight="1" outlineLevel="1" x14ac:dyDescent="0.25">
      <c r="B118" s="146"/>
      <c r="C118" s="147"/>
      <c r="D118" s="169"/>
      <c r="E118" s="162" t="s">
        <v>200</v>
      </c>
      <c r="F118" s="160"/>
      <c r="G118" s="178"/>
      <c r="H118" s="179"/>
      <c r="I118" s="62"/>
      <c r="J118" s="280"/>
      <c r="K118" s="280"/>
      <c r="L118" s="280"/>
      <c r="M118" s="280"/>
      <c r="N118" s="280"/>
      <c r="O118" s="280"/>
      <c r="P118" s="280"/>
      <c r="Q118" s="280"/>
      <c r="R118" s="280"/>
      <c r="S118" s="280"/>
      <c r="T118" s="280"/>
      <c r="U118" s="280"/>
      <c r="V118" s="280"/>
      <c r="W118" s="280"/>
      <c r="X118" s="280"/>
      <c r="Y118" s="280"/>
      <c r="Z118" s="280"/>
      <c r="AA118" s="280"/>
      <c r="AB118" s="280"/>
      <c r="AC118" s="280"/>
      <c r="AD118" s="280"/>
      <c r="AE118" s="280"/>
      <c r="AF118" s="280"/>
      <c r="AG118" s="280"/>
      <c r="AH118" s="280"/>
      <c r="AI118" s="280"/>
      <c r="AJ118" s="280"/>
      <c r="AK118" s="280"/>
      <c r="AL118" s="280"/>
      <c r="AM118" s="280"/>
    </row>
    <row r="119" spans="2:39" s="21" customFormat="1" ht="7.5" customHeight="1" x14ac:dyDescent="0.25">
      <c r="B119" s="137"/>
      <c r="C119" s="138"/>
      <c r="D119" s="138"/>
      <c r="E119" s="138"/>
      <c r="F119" s="117"/>
      <c r="G119" s="139"/>
      <c r="H119" s="143"/>
      <c r="I119" s="17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 spans="2:39" s="10" customFormat="1" ht="30" customHeight="1" outlineLevel="1" x14ac:dyDescent="0.25">
      <c r="B120" s="111"/>
      <c r="C120" s="183">
        <v>2</v>
      </c>
      <c r="D120" s="183" t="str">
        <f>'1 | Grundeinstellungen'!D55</f>
        <v>Sicherheitsempfinden</v>
      </c>
      <c r="E120" s="183"/>
      <c r="F120" s="158"/>
      <c r="G120" s="126">
        <f>'1 | Grundeinstellungen'!$G$55</f>
        <v>0.5</v>
      </c>
      <c r="H120" s="163">
        <f>'1 | Grundeinstellungen'!H55</f>
        <v>1</v>
      </c>
      <c r="I120" s="59"/>
      <c r="J120" s="279" t="str">
        <f>IF($G$120=0,"",J123)</f>
        <v>wird ausgefüllt</v>
      </c>
      <c r="K120" s="279" t="str">
        <f t="shared" ref="K120:AM120" si="19">IF($G$120=0,"",K123)</f>
        <v>wird ausgefüllt</v>
      </c>
      <c r="L120" s="279" t="str">
        <f t="shared" si="19"/>
        <v>wird ausgefüllt</v>
      </c>
      <c r="M120" s="279" t="str">
        <f t="shared" si="19"/>
        <v>wird ausgefüllt</v>
      </c>
      <c r="N120" s="279" t="str">
        <f t="shared" si="19"/>
        <v>wird ausgefüllt</v>
      </c>
      <c r="O120" s="279" t="str">
        <f t="shared" si="19"/>
        <v>wird ausgefüllt</v>
      </c>
      <c r="P120" s="279" t="str">
        <f t="shared" si="19"/>
        <v>wird ausgefüllt</v>
      </c>
      <c r="Q120" s="279" t="str">
        <f t="shared" si="19"/>
        <v>wird ausgefüllt</v>
      </c>
      <c r="R120" s="279" t="str">
        <f t="shared" si="19"/>
        <v>wird ausgefüllt</v>
      </c>
      <c r="S120" s="279" t="str">
        <f t="shared" si="19"/>
        <v>wird ausgefüllt</v>
      </c>
      <c r="T120" s="279" t="str">
        <f t="shared" si="19"/>
        <v>wird ausgefüllt</v>
      </c>
      <c r="U120" s="279" t="str">
        <f t="shared" si="19"/>
        <v>wird ausgefüllt</v>
      </c>
      <c r="V120" s="279" t="str">
        <f t="shared" si="19"/>
        <v>wird ausgefüllt</v>
      </c>
      <c r="W120" s="279" t="str">
        <f t="shared" si="19"/>
        <v>wird ausgefüllt</v>
      </c>
      <c r="X120" s="279" t="str">
        <f t="shared" si="19"/>
        <v>wird ausgefüllt</v>
      </c>
      <c r="Y120" s="279" t="str">
        <f t="shared" si="19"/>
        <v>wird ausgefüllt</v>
      </c>
      <c r="Z120" s="279" t="str">
        <f t="shared" si="19"/>
        <v>wird ausgefüllt</v>
      </c>
      <c r="AA120" s="279" t="str">
        <f t="shared" si="19"/>
        <v>wird ausgefüllt</v>
      </c>
      <c r="AB120" s="279" t="str">
        <f t="shared" si="19"/>
        <v>wird ausgefüllt</v>
      </c>
      <c r="AC120" s="279" t="str">
        <f t="shared" si="19"/>
        <v>wird ausgefüllt</v>
      </c>
      <c r="AD120" s="279" t="str">
        <f t="shared" si="19"/>
        <v>wird ausgefüllt</v>
      </c>
      <c r="AE120" s="279" t="str">
        <f t="shared" si="19"/>
        <v>wird ausgefüllt</v>
      </c>
      <c r="AF120" s="279" t="str">
        <f t="shared" si="19"/>
        <v>wird ausgefüllt</v>
      </c>
      <c r="AG120" s="279" t="str">
        <f t="shared" si="19"/>
        <v>wird ausgefüllt</v>
      </c>
      <c r="AH120" s="279" t="str">
        <f t="shared" si="19"/>
        <v>wird ausgefüllt</v>
      </c>
      <c r="AI120" s="279" t="str">
        <f t="shared" si="19"/>
        <v>wird ausgefüllt</v>
      </c>
      <c r="AJ120" s="279" t="str">
        <f t="shared" si="19"/>
        <v>wird ausgefüllt</v>
      </c>
      <c r="AK120" s="279" t="str">
        <f t="shared" si="19"/>
        <v>wird ausgefüllt</v>
      </c>
      <c r="AL120" s="279" t="str">
        <f t="shared" si="19"/>
        <v>wird ausgefüllt</v>
      </c>
      <c r="AM120" s="279" t="str">
        <f t="shared" si="19"/>
        <v>wird ausgefüllt</v>
      </c>
    </row>
    <row r="121" spans="2:39" s="55" customFormat="1" outlineLevel="1" x14ac:dyDescent="0.25">
      <c r="B121" s="151"/>
      <c r="C121" s="152"/>
      <c r="D121" s="152"/>
      <c r="E121" s="152"/>
      <c r="F121" s="112"/>
      <c r="G121" s="136"/>
      <c r="H121" s="127"/>
      <c r="I121" s="12"/>
      <c r="J121" s="176">
        <f>IF($G$120=0,0,IFERROR(J124*$H$123,0))</f>
        <v>0</v>
      </c>
      <c r="K121" s="176">
        <f t="shared" ref="K121:AM121" si="20">IF($G$120=0,0,IFERROR(K124*$H$123,0))</f>
        <v>0</v>
      </c>
      <c r="L121" s="176">
        <f t="shared" si="20"/>
        <v>0</v>
      </c>
      <c r="M121" s="176">
        <f t="shared" si="20"/>
        <v>0</v>
      </c>
      <c r="N121" s="176">
        <f t="shared" si="20"/>
        <v>0</v>
      </c>
      <c r="O121" s="176">
        <f t="shared" si="20"/>
        <v>0</v>
      </c>
      <c r="P121" s="176">
        <f t="shared" si="20"/>
        <v>0</v>
      </c>
      <c r="Q121" s="176">
        <f t="shared" si="20"/>
        <v>0</v>
      </c>
      <c r="R121" s="176">
        <f t="shared" si="20"/>
        <v>0</v>
      </c>
      <c r="S121" s="176">
        <f t="shared" si="20"/>
        <v>0</v>
      </c>
      <c r="T121" s="176">
        <f t="shared" si="20"/>
        <v>0</v>
      </c>
      <c r="U121" s="176">
        <f t="shared" si="20"/>
        <v>0</v>
      </c>
      <c r="V121" s="176">
        <f t="shared" si="20"/>
        <v>0</v>
      </c>
      <c r="W121" s="176">
        <f t="shared" si="20"/>
        <v>0</v>
      </c>
      <c r="X121" s="176">
        <f t="shared" si="20"/>
        <v>0</v>
      </c>
      <c r="Y121" s="176">
        <f t="shared" si="20"/>
        <v>0</v>
      </c>
      <c r="Z121" s="176">
        <f t="shared" si="20"/>
        <v>0</v>
      </c>
      <c r="AA121" s="176">
        <f t="shared" si="20"/>
        <v>0</v>
      </c>
      <c r="AB121" s="176">
        <f t="shared" si="20"/>
        <v>0</v>
      </c>
      <c r="AC121" s="176">
        <f t="shared" si="20"/>
        <v>0</v>
      </c>
      <c r="AD121" s="176">
        <f t="shared" si="20"/>
        <v>0</v>
      </c>
      <c r="AE121" s="176">
        <f t="shared" si="20"/>
        <v>0</v>
      </c>
      <c r="AF121" s="176">
        <f t="shared" si="20"/>
        <v>0</v>
      </c>
      <c r="AG121" s="176">
        <f t="shared" si="20"/>
        <v>0</v>
      </c>
      <c r="AH121" s="176">
        <f t="shared" si="20"/>
        <v>0</v>
      </c>
      <c r="AI121" s="176">
        <f t="shared" si="20"/>
        <v>0</v>
      </c>
      <c r="AJ121" s="176">
        <f t="shared" si="20"/>
        <v>0</v>
      </c>
      <c r="AK121" s="176">
        <f t="shared" si="20"/>
        <v>0</v>
      </c>
      <c r="AL121" s="176">
        <f t="shared" si="20"/>
        <v>0</v>
      </c>
      <c r="AM121" s="176">
        <f t="shared" si="20"/>
        <v>0</v>
      </c>
    </row>
    <row r="122" spans="2:39" s="21" customFormat="1" ht="7.5" customHeight="1" outlineLevel="1" x14ac:dyDescent="0.25">
      <c r="B122" s="137"/>
      <c r="C122" s="138"/>
      <c r="D122" s="138"/>
      <c r="E122" s="138"/>
      <c r="F122" s="117"/>
      <c r="G122" s="139"/>
      <c r="H122" s="136"/>
      <c r="I122" s="17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</row>
    <row r="123" spans="2:39" s="10" customFormat="1" ht="30" customHeight="1" outlineLevel="1" x14ac:dyDescent="0.25">
      <c r="B123" s="111"/>
      <c r="C123" s="131"/>
      <c r="D123" s="168" t="s">
        <v>198</v>
      </c>
      <c r="E123" s="161" t="str">
        <f>'1 | Grundeinstellungen'!E56</f>
        <v>Sicherheitsempfinden</v>
      </c>
      <c r="F123" s="158"/>
      <c r="G123" s="159"/>
      <c r="H123" s="126">
        <f>'1 | Grundeinstellungen'!$H$56</f>
        <v>1</v>
      </c>
      <c r="I123" s="59"/>
      <c r="J123" s="148" t="str">
        <f>IF($H$123=0,"",CONCATENATE(IF(J124=1,'1 | Grundeinstellungen'!$J$56,IF(J124=2,'1 | Grundeinstellungen'!$K$56,IF('3a | Funktionalität'!J124=3,'1 | Grundeinstellungen'!$L$56,IF(J124=0,"wird ausgefüllt","")))),IF(J125="","",CONCATENATE(" (",J125,")"))))</f>
        <v>wird ausgefüllt</v>
      </c>
      <c r="K123" s="148" t="str">
        <f>IF($H$123=0,"",CONCATENATE(IF(K124=1,'1 | Grundeinstellungen'!$J$56,IF(K124=2,'1 | Grundeinstellungen'!$K$56,IF('3a | Funktionalität'!K124=3,'1 | Grundeinstellungen'!$L$56,IF(K124=0,"wird ausgefüllt","")))),IF(K125="","",CONCATENATE(" (",K125,")"))))</f>
        <v>wird ausgefüllt</v>
      </c>
      <c r="L123" s="148" t="str">
        <f>IF($H$123=0,"",CONCATENATE(IF(L124=1,'1 | Grundeinstellungen'!$J$56,IF(L124=2,'1 | Grundeinstellungen'!$K$56,IF('3a | Funktionalität'!L124=3,'1 | Grundeinstellungen'!$L$56,IF(L124=0,"wird ausgefüllt","")))),IF(L125="","",CONCATENATE(" (",L125,")"))))</f>
        <v>wird ausgefüllt</v>
      </c>
      <c r="M123" s="148" t="str">
        <f>IF($H$123=0,"",CONCATENATE(IF(M124=1,'1 | Grundeinstellungen'!$J$56,IF(M124=2,'1 | Grundeinstellungen'!$K$56,IF('3a | Funktionalität'!M124=3,'1 | Grundeinstellungen'!$L$56,IF(M124=0,"wird ausgefüllt","")))),IF(M125="","",CONCATENATE(" (",M125,")"))))</f>
        <v>wird ausgefüllt</v>
      </c>
      <c r="N123" s="148" t="str">
        <f>IF($H$123=0,"",CONCATENATE(IF(N124=1,'1 | Grundeinstellungen'!$J$56,IF(N124=2,'1 | Grundeinstellungen'!$K$56,IF('3a | Funktionalität'!N124=3,'1 | Grundeinstellungen'!$L$56,IF(N124=0,"wird ausgefüllt","")))),IF(N125="","",CONCATENATE(" (",N125,")"))))</f>
        <v>wird ausgefüllt</v>
      </c>
      <c r="O123" s="148" t="str">
        <f>IF($H$123=0,"",CONCATENATE(IF(O124=1,'1 | Grundeinstellungen'!$J$56,IF(O124=2,'1 | Grundeinstellungen'!$K$56,IF('3a | Funktionalität'!O124=3,'1 | Grundeinstellungen'!$L$56,IF(O124=0,"wird ausgefüllt","")))),IF(O125="","",CONCATENATE(" (",O125,")"))))</f>
        <v>wird ausgefüllt</v>
      </c>
      <c r="P123" s="148" t="str">
        <f>IF($H$123=0,"",CONCATENATE(IF(P124=1,'1 | Grundeinstellungen'!$J$56,IF(P124=2,'1 | Grundeinstellungen'!$K$56,IF('3a | Funktionalität'!P124=3,'1 | Grundeinstellungen'!$L$56,IF(P124=0,"wird ausgefüllt","")))),IF(P125="","",CONCATENATE(" (",P125,")"))))</f>
        <v>wird ausgefüllt</v>
      </c>
      <c r="Q123" s="148" t="str">
        <f>IF($H$123=0,"",CONCATENATE(IF(Q124=1,'1 | Grundeinstellungen'!$J$56,IF(Q124=2,'1 | Grundeinstellungen'!$K$56,IF('3a | Funktionalität'!Q124=3,'1 | Grundeinstellungen'!$L$56,IF(Q124=0,"wird ausgefüllt","")))),IF(Q125="","",CONCATENATE(" (",Q125,")"))))</f>
        <v>wird ausgefüllt</v>
      </c>
      <c r="R123" s="148" t="str">
        <f>IF($H$123=0,"",CONCATENATE(IF(R124=1,'1 | Grundeinstellungen'!$J$56,IF(R124=2,'1 | Grundeinstellungen'!$K$56,IF('3a | Funktionalität'!R124=3,'1 | Grundeinstellungen'!$L$56,IF(R124=0,"wird ausgefüllt","")))),IF(R125="","",CONCATENATE(" (",R125,")"))))</f>
        <v>wird ausgefüllt</v>
      </c>
      <c r="S123" s="148" t="str">
        <f>IF($H$123=0,"",CONCATENATE(IF(S124=1,'1 | Grundeinstellungen'!$J$56,IF(S124=2,'1 | Grundeinstellungen'!$K$56,IF('3a | Funktionalität'!S124=3,'1 | Grundeinstellungen'!$L$56,IF(S124=0,"wird ausgefüllt","")))),IF(S125="","",CONCATENATE(" (",S125,")"))))</f>
        <v>wird ausgefüllt</v>
      </c>
      <c r="T123" s="148" t="str">
        <f>IF($H$123=0,"",CONCATENATE(IF(T124=1,'1 | Grundeinstellungen'!$J$56,IF(T124=2,'1 | Grundeinstellungen'!$K$56,IF('3a | Funktionalität'!T124=3,'1 | Grundeinstellungen'!$L$56,IF(T124=0,"wird ausgefüllt","")))),IF(T125="","",CONCATENATE(" (",T125,")"))))</f>
        <v>wird ausgefüllt</v>
      </c>
      <c r="U123" s="148" t="str">
        <f>IF($H$123=0,"",CONCATENATE(IF(U124=1,'1 | Grundeinstellungen'!$J$56,IF(U124=2,'1 | Grundeinstellungen'!$K$56,IF('3a | Funktionalität'!U124=3,'1 | Grundeinstellungen'!$L$56,IF(U124=0,"wird ausgefüllt","")))),IF(U125="","",CONCATENATE(" (",U125,")"))))</f>
        <v>wird ausgefüllt</v>
      </c>
      <c r="V123" s="148" t="str">
        <f>IF($H$123=0,"",CONCATENATE(IF(V124=1,'1 | Grundeinstellungen'!$J$56,IF(V124=2,'1 | Grundeinstellungen'!$K$56,IF('3a | Funktionalität'!V124=3,'1 | Grundeinstellungen'!$L$56,IF(V124=0,"wird ausgefüllt","")))),IF(V125="","",CONCATENATE(" (",V125,")"))))</f>
        <v>wird ausgefüllt</v>
      </c>
      <c r="W123" s="148" t="str">
        <f>IF($H$123=0,"",CONCATENATE(IF(W124=1,'1 | Grundeinstellungen'!$J$56,IF(W124=2,'1 | Grundeinstellungen'!$K$56,IF('3a | Funktionalität'!W124=3,'1 | Grundeinstellungen'!$L$56,IF(W124=0,"wird ausgefüllt","")))),IF(W125="","",CONCATENATE(" (",W125,")"))))</f>
        <v>wird ausgefüllt</v>
      </c>
      <c r="X123" s="148" t="str">
        <f>IF($H$123=0,"",CONCATENATE(IF(X124=1,'1 | Grundeinstellungen'!$J$56,IF(X124=2,'1 | Grundeinstellungen'!$K$56,IF('3a | Funktionalität'!X124=3,'1 | Grundeinstellungen'!$L$56,IF(X124=0,"wird ausgefüllt","")))),IF(X125="","",CONCATENATE(" (",X125,")"))))</f>
        <v>wird ausgefüllt</v>
      </c>
      <c r="Y123" s="148" t="str">
        <f>IF($H$123=0,"",CONCATENATE(IF(Y124=1,'1 | Grundeinstellungen'!$J$56,IF(Y124=2,'1 | Grundeinstellungen'!$K$56,IF('3a | Funktionalität'!Y124=3,'1 | Grundeinstellungen'!$L$56,IF(Y124=0,"wird ausgefüllt","")))),IF(Y125="","",CONCATENATE(" (",Y125,")"))))</f>
        <v>wird ausgefüllt</v>
      </c>
      <c r="Z123" s="148" t="str">
        <f>IF($H$123=0,"",CONCATENATE(IF(Z124=1,'1 | Grundeinstellungen'!$J$56,IF(Z124=2,'1 | Grundeinstellungen'!$K$56,IF('3a | Funktionalität'!Z124=3,'1 | Grundeinstellungen'!$L$56,IF(Z124=0,"wird ausgefüllt","")))),IF(Z125="","",CONCATENATE(" (",Z125,")"))))</f>
        <v>wird ausgefüllt</v>
      </c>
      <c r="AA123" s="148" t="str">
        <f>IF($H$123=0,"",CONCATENATE(IF(AA124=1,'1 | Grundeinstellungen'!$J$56,IF(AA124=2,'1 | Grundeinstellungen'!$K$56,IF('3a | Funktionalität'!AA124=3,'1 | Grundeinstellungen'!$L$56,IF(AA124=0,"wird ausgefüllt","")))),IF(AA125="","",CONCATENATE(" (",AA125,")"))))</f>
        <v>wird ausgefüllt</v>
      </c>
      <c r="AB123" s="148" t="str">
        <f>IF($H$123=0,"",CONCATENATE(IF(AB124=1,'1 | Grundeinstellungen'!$J$56,IF(AB124=2,'1 | Grundeinstellungen'!$K$56,IF('3a | Funktionalität'!AB124=3,'1 | Grundeinstellungen'!$L$56,IF(AB124=0,"wird ausgefüllt","")))),IF(AB125="","",CONCATENATE(" (",AB125,")"))))</f>
        <v>wird ausgefüllt</v>
      </c>
      <c r="AC123" s="148" t="str">
        <f>IF($H$123=0,"",CONCATENATE(IF(AC124=1,'1 | Grundeinstellungen'!$J$56,IF(AC124=2,'1 | Grundeinstellungen'!$K$56,IF('3a | Funktionalität'!AC124=3,'1 | Grundeinstellungen'!$L$56,IF(AC124=0,"wird ausgefüllt","")))),IF(AC125="","",CONCATENATE(" (",AC125,")"))))</f>
        <v>wird ausgefüllt</v>
      </c>
      <c r="AD123" s="148" t="str">
        <f>IF($H$123=0,"",CONCATENATE(IF(AD124=1,'1 | Grundeinstellungen'!$J$56,IF(AD124=2,'1 | Grundeinstellungen'!$K$56,IF('3a | Funktionalität'!AD124=3,'1 | Grundeinstellungen'!$L$56,IF(AD124=0,"wird ausgefüllt","")))),IF(AD125="","",CONCATENATE(" (",AD125,")"))))</f>
        <v>wird ausgefüllt</v>
      </c>
      <c r="AE123" s="148" t="str">
        <f>IF($H$123=0,"",CONCATENATE(IF(AE124=1,'1 | Grundeinstellungen'!$J$56,IF(AE124=2,'1 | Grundeinstellungen'!$K$56,IF('3a | Funktionalität'!AE124=3,'1 | Grundeinstellungen'!$L$56,IF(AE124=0,"wird ausgefüllt","")))),IF(AE125="","",CONCATENATE(" (",AE125,")"))))</f>
        <v>wird ausgefüllt</v>
      </c>
      <c r="AF123" s="148" t="str">
        <f>IF($H$123=0,"",CONCATENATE(IF(AF124=1,'1 | Grundeinstellungen'!$J$56,IF(AF124=2,'1 | Grundeinstellungen'!$K$56,IF('3a | Funktionalität'!AF124=3,'1 | Grundeinstellungen'!$L$56,IF(AF124=0,"wird ausgefüllt","")))),IF(AF125="","",CONCATENATE(" (",AF125,")"))))</f>
        <v>wird ausgefüllt</v>
      </c>
      <c r="AG123" s="148" t="str">
        <f>IF($H$123=0,"",CONCATENATE(IF(AG124=1,'1 | Grundeinstellungen'!$J$56,IF(AG124=2,'1 | Grundeinstellungen'!$K$56,IF('3a | Funktionalität'!AG124=3,'1 | Grundeinstellungen'!$L$56,IF(AG124=0,"wird ausgefüllt","")))),IF(AG125="","",CONCATENATE(" (",AG125,")"))))</f>
        <v>wird ausgefüllt</v>
      </c>
      <c r="AH123" s="148" t="str">
        <f>IF($H$123=0,"",CONCATENATE(IF(AH124=1,'1 | Grundeinstellungen'!$J$56,IF(AH124=2,'1 | Grundeinstellungen'!$K$56,IF('3a | Funktionalität'!AH124=3,'1 | Grundeinstellungen'!$L$56,IF(AH124=0,"wird ausgefüllt","")))),IF(AH125="","",CONCATENATE(" (",AH125,")"))))</f>
        <v>wird ausgefüllt</v>
      </c>
      <c r="AI123" s="148" t="str">
        <f>IF($H$123=0,"",CONCATENATE(IF(AI124=1,'1 | Grundeinstellungen'!$J$56,IF(AI124=2,'1 | Grundeinstellungen'!$K$56,IF('3a | Funktionalität'!AI124=3,'1 | Grundeinstellungen'!$L$56,IF(AI124=0,"wird ausgefüllt","")))),IF(AI125="","",CONCATENATE(" (",AI125,")"))))</f>
        <v>wird ausgefüllt</v>
      </c>
      <c r="AJ123" s="148" t="str">
        <f>IF($H$123=0,"",CONCATENATE(IF(AJ124=1,'1 | Grundeinstellungen'!$J$56,IF(AJ124=2,'1 | Grundeinstellungen'!$K$56,IF('3a | Funktionalität'!AJ124=3,'1 | Grundeinstellungen'!$L$56,IF(AJ124=0,"wird ausgefüllt","")))),IF(AJ125="","",CONCATENATE(" (",AJ125,")"))))</f>
        <v>wird ausgefüllt</v>
      </c>
      <c r="AK123" s="148" t="str">
        <f>IF($H$123=0,"",CONCATENATE(IF(AK124=1,'1 | Grundeinstellungen'!$J$56,IF(AK124=2,'1 | Grundeinstellungen'!$K$56,IF('3a | Funktionalität'!AK124=3,'1 | Grundeinstellungen'!$L$56,IF(AK124=0,"wird ausgefüllt","")))),IF(AK125="","",CONCATENATE(" (",AK125,")"))))</f>
        <v>wird ausgefüllt</v>
      </c>
      <c r="AL123" s="148" t="str">
        <f>IF($H$123=0,"",CONCATENATE(IF(AL124=1,'1 | Grundeinstellungen'!$J$56,IF(AL124=2,'1 | Grundeinstellungen'!$K$56,IF('3a | Funktionalität'!AL124=3,'1 | Grundeinstellungen'!$L$56,IF(AL124=0,"wird ausgefüllt","")))),IF(AL125="","",CONCATENATE(" (",AL125,")"))))</f>
        <v>wird ausgefüllt</v>
      </c>
      <c r="AM123" s="148" t="str">
        <f>IF($H$123=0,"",CONCATENATE(IF(AM124=1,'1 | Grundeinstellungen'!$J$56,IF(AM124=2,'1 | Grundeinstellungen'!$K$56,IF('3a | Funktionalität'!AM124=3,'1 | Grundeinstellungen'!$L$56,IF(AM124=0,"wird ausgefüllt","")))),IF(AM125="","",CONCATENATE(" (",AM125,")"))))</f>
        <v>wird ausgefüllt</v>
      </c>
    </row>
    <row r="124" spans="2:39" s="21" customFormat="1" ht="15" customHeight="1" outlineLevel="1" x14ac:dyDescent="0.25">
      <c r="B124" s="137"/>
      <c r="C124" s="138"/>
      <c r="D124" s="138"/>
      <c r="E124" s="156" t="s">
        <v>197</v>
      </c>
      <c r="F124" s="157"/>
      <c r="G124" s="139"/>
      <c r="H124" s="136"/>
      <c r="I124" s="60"/>
      <c r="J124" s="281"/>
      <c r="K124" s="281"/>
      <c r="L124" s="281"/>
      <c r="M124" s="281"/>
      <c r="N124" s="281"/>
      <c r="O124" s="281"/>
      <c r="P124" s="281"/>
      <c r="Q124" s="281"/>
      <c r="R124" s="281"/>
      <c r="S124" s="281"/>
      <c r="T124" s="281"/>
      <c r="U124" s="281"/>
      <c r="V124" s="281"/>
      <c r="W124" s="281"/>
      <c r="X124" s="281"/>
      <c r="Y124" s="281"/>
      <c r="Z124" s="281"/>
      <c r="AA124" s="281"/>
      <c r="AB124" s="281"/>
      <c r="AC124" s="281"/>
      <c r="AD124" s="281"/>
      <c r="AE124" s="281"/>
      <c r="AF124" s="281"/>
      <c r="AG124" s="281"/>
      <c r="AH124" s="281"/>
      <c r="AI124" s="281"/>
      <c r="AJ124" s="281"/>
      <c r="AK124" s="281"/>
      <c r="AL124" s="281"/>
      <c r="AM124" s="281"/>
    </row>
    <row r="125" spans="2:39" s="51" customFormat="1" ht="30" customHeight="1" outlineLevel="1" x14ac:dyDescent="0.25">
      <c r="B125" s="146"/>
      <c r="C125" s="147"/>
      <c r="D125" s="169"/>
      <c r="E125" s="162" t="s">
        <v>200</v>
      </c>
      <c r="F125" s="160"/>
      <c r="G125" s="178"/>
      <c r="H125" s="179"/>
      <c r="I125" s="62"/>
      <c r="J125" s="280"/>
      <c r="K125" s="280"/>
      <c r="L125" s="280"/>
      <c r="M125" s="280"/>
      <c r="N125" s="280"/>
      <c r="O125" s="280"/>
      <c r="P125" s="280"/>
      <c r="Q125" s="280"/>
      <c r="R125" s="280"/>
      <c r="S125" s="280"/>
      <c r="T125" s="280"/>
      <c r="U125" s="280"/>
      <c r="V125" s="280"/>
      <c r="W125" s="280"/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  <c r="AI125" s="280"/>
      <c r="AJ125" s="280"/>
      <c r="AK125" s="280"/>
      <c r="AL125" s="280"/>
      <c r="AM125" s="280"/>
    </row>
    <row r="126" spans="2:39" s="10" customFormat="1" ht="15.75" thickBot="1" x14ac:dyDescent="0.3">
      <c r="B126" s="111"/>
      <c r="C126" s="131"/>
      <c r="D126" s="131"/>
      <c r="E126" s="131"/>
      <c r="F126" s="112"/>
      <c r="G126" s="122"/>
      <c r="H126" s="50"/>
      <c r="I126" s="17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</row>
    <row r="127" spans="2:39" s="10" customFormat="1" ht="30" customHeight="1" thickBot="1" x14ac:dyDescent="0.3">
      <c r="B127" s="298">
        <v>5</v>
      </c>
      <c r="C127" s="250" t="str">
        <f>'1 | Grundeinstellungen'!C58</f>
        <v>Kommunikationszonen</v>
      </c>
      <c r="D127" s="134"/>
      <c r="E127" s="134"/>
      <c r="F127" s="93"/>
      <c r="G127" s="94">
        <f>'1 | Grundeinstellungen'!G58</f>
        <v>1</v>
      </c>
      <c r="H127" s="95"/>
      <c r="I127" s="97"/>
      <c r="J127" s="300">
        <f>IF($G$127=0,"",IFERROR(J131*$G$130+J138*$G$137,0))</f>
        <v>0</v>
      </c>
      <c r="K127" s="300">
        <f t="shared" ref="K127:AM127" si="21">IF($G$127=0,"",IFERROR(K131*$G$130+K138*$G$137,0))</f>
        <v>0</v>
      </c>
      <c r="L127" s="300">
        <f t="shared" si="21"/>
        <v>0</v>
      </c>
      <c r="M127" s="300">
        <f t="shared" si="21"/>
        <v>0</v>
      </c>
      <c r="N127" s="300">
        <f t="shared" si="21"/>
        <v>0</v>
      </c>
      <c r="O127" s="300">
        <f t="shared" si="21"/>
        <v>0</v>
      </c>
      <c r="P127" s="300">
        <f t="shared" si="21"/>
        <v>0</v>
      </c>
      <c r="Q127" s="300">
        <f t="shared" si="21"/>
        <v>0</v>
      </c>
      <c r="R127" s="300">
        <f t="shared" si="21"/>
        <v>0</v>
      </c>
      <c r="S127" s="300">
        <f t="shared" si="21"/>
        <v>0</v>
      </c>
      <c r="T127" s="300">
        <f t="shared" si="21"/>
        <v>0</v>
      </c>
      <c r="U127" s="300">
        <f t="shared" si="21"/>
        <v>0</v>
      </c>
      <c r="V127" s="300">
        <f t="shared" si="21"/>
        <v>0</v>
      </c>
      <c r="W127" s="300">
        <f t="shared" si="21"/>
        <v>0</v>
      </c>
      <c r="X127" s="300">
        <f t="shared" si="21"/>
        <v>0</v>
      </c>
      <c r="Y127" s="300">
        <f t="shared" si="21"/>
        <v>0</v>
      </c>
      <c r="Z127" s="300">
        <f t="shared" si="21"/>
        <v>0</v>
      </c>
      <c r="AA127" s="300">
        <f t="shared" si="21"/>
        <v>0</v>
      </c>
      <c r="AB127" s="300">
        <f t="shared" si="21"/>
        <v>0</v>
      </c>
      <c r="AC127" s="300">
        <f t="shared" si="21"/>
        <v>0</v>
      </c>
      <c r="AD127" s="300">
        <f t="shared" si="21"/>
        <v>0</v>
      </c>
      <c r="AE127" s="300">
        <f t="shared" si="21"/>
        <v>0</v>
      </c>
      <c r="AF127" s="300">
        <f t="shared" si="21"/>
        <v>0</v>
      </c>
      <c r="AG127" s="300">
        <f t="shared" si="21"/>
        <v>0</v>
      </c>
      <c r="AH127" s="300">
        <f t="shared" si="21"/>
        <v>0</v>
      </c>
      <c r="AI127" s="300">
        <f t="shared" si="21"/>
        <v>0</v>
      </c>
      <c r="AJ127" s="300">
        <f t="shared" si="21"/>
        <v>0</v>
      </c>
      <c r="AK127" s="300">
        <f t="shared" si="21"/>
        <v>0</v>
      </c>
      <c r="AL127" s="300">
        <f t="shared" si="21"/>
        <v>0</v>
      </c>
      <c r="AM127" s="300">
        <f t="shared" si="21"/>
        <v>0</v>
      </c>
    </row>
    <row r="128" spans="2:39" s="10" customFormat="1" ht="60.75" hidden="1" customHeight="1" thickBot="1" x14ac:dyDescent="0.3">
      <c r="B128" s="111"/>
      <c r="C128" s="181"/>
      <c r="D128" s="138"/>
      <c r="E128" s="182" t="s">
        <v>201</v>
      </c>
      <c r="F128" s="112"/>
      <c r="G128" s="128"/>
      <c r="H128" s="122"/>
      <c r="I128" s="12"/>
      <c r="J128" s="185" t="str">
        <f>CONCATENATE(IF(J130="","",J130),IF(AND(J130&lt;&gt;"",J137&lt;&gt;""),"; ",""),IF(J137="","",J137))</f>
        <v>wird ausgefüllt; wird ausgefüllt</v>
      </c>
      <c r="K128" s="185" t="str">
        <f t="shared" ref="K128:AM128" si="22">CONCATENATE(IF(K130="","",K130),IF(AND(K130&lt;&gt;"",K137&lt;&gt;""),"; ",""),IF(K137="","",K137))</f>
        <v>wird ausgefüllt; wird ausgefüllt</v>
      </c>
      <c r="L128" s="185" t="str">
        <f t="shared" si="22"/>
        <v>wird ausgefüllt; wird ausgefüllt</v>
      </c>
      <c r="M128" s="185" t="str">
        <f t="shared" si="22"/>
        <v>wird ausgefüllt; wird ausgefüllt</v>
      </c>
      <c r="N128" s="185" t="str">
        <f t="shared" si="22"/>
        <v>wird ausgefüllt; wird ausgefüllt</v>
      </c>
      <c r="O128" s="185" t="str">
        <f t="shared" si="22"/>
        <v>wird ausgefüllt; wird ausgefüllt</v>
      </c>
      <c r="P128" s="185" t="str">
        <f t="shared" si="22"/>
        <v>wird ausgefüllt; wird ausgefüllt</v>
      </c>
      <c r="Q128" s="185" t="str">
        <f t="shared" si="22"/>
        <v>wird ausgefüllt; wird ausgefüllt</v>
      </c>
      <c r="R128" s="185" t="str">
        <f t="shared" si="22"/>
        <v>wird ausgefüllt; wird ausgefüllt</v>
      </c>
      <c r="S128" s="185" t="str">
        <f t="shared" si="22"/>
        <v>wird ausgefüllt; wird ausgefüllt</v>
      </c>
      <c r="T128" s="185" t="str">
        <f t="shared" si="22"/>
        <v>wird ausgefüllt; wird ausgefüllt</v>
      </c>
      <c r="U128" s="185" t="str">
        <f t="shared" si="22"/>
        <v>wird ausgefüllt; wird ausgefüllt</v>
      </c>
      <c r="V128" s="185" t="str">
        <f t="shared" si="22"/>
        <v>wird ausgefüllt; wird ausgefüllt</v>
      </c>
      <c r="W128" s="185" t="str">
        <f t="shared" si="22"/>
        <v>wird ausgefüllt; wird ausgefüllt</v>
      </c>
      <c r="X128" s="185" t="str">
        <f t="shared" si="22"/>
        <v>wird ausgefüllt; wird ausgefüllt</v>
      </c>
      <c r="Y128" s="185" t="str">
        <f t="shared" si="22"/>
        <v>wird ausgefüllt; wird ausgefüllt</v>
      </c>
      <c r="Z128" s="185" t="str">
        <f t="shared" si="22"/>
        <v>wird ausgefüllt; wird ausgefüllt</v>
      </c>
      <c r="AA128" s="185" t="str">
        <f t="shared" si="22"/>
        <v>wird ausgefüllt; wird ausgefüllt</v>
      </c>
      <c r="AB128" s="185" t="str">
        <f t="shared" si="22"/>
        <v>wird ausgefüllt; wird ausgefüllt</v>
      </c>
      <c r="AC128" s="185" t="str">
        <f t="shared" si="22"/>
        <v>wird ausgefüllt; wird ausgefüllt</v>
      </c>
      <c r="AD128" s="185" t="str">
        <f t="shared" si="22"/>
        <v>wird ausgefüllt; wird ausgefüllt</v>
      </c>
      <c r="AE128" s="185" t="str">
        <f t="shared" si="22"/>
        <v>wird ausgefüllt; wird ausgefüllt</v>
      </c>
      <c r="AF128" s="185" t="str">
        <f t="shared" si="22"/>
        <v>wird ausgefüllt; wird ausgefüllt</v>
      </c>
      <c r="AG128" s="185" t="str">
        <f t="shared" si="22"/>
        <v>wird ausgefüllt; wird ausgefüllt</v>
      </c>
      <c r="AH128" s="185" t="str">
        <f t="shared" si="22"/>
        <v>wird ausgefüllt; wird ausgefüllt</v>
      </c>
      <c r="AI128" s="185" t="str">
        <f t="shared" si="22"/>
        <v>wird ausgefüllt; wird ausgefüllt</v>
      </c>
      <c r="AJ128" s="185" t="str">
        <f t="shared" si="22"/>
        <v>wird ausgefüllt; wird ausgefüllt</v>
      </c>
      <c r="AK128" s="185" t="str">
        <f t="shared" si="22"/>
        <v>wird ausgefüllt; wird ausgefüllt</v>
      </c>
      <c r="AL128" s="185" t="str">
        <f t="shared" si="22"/>
        <v>wird ausgefüllt; wird ausgefüllt</v>
      </c>
      <c r="AM128" s="185" t="str">
        <f t="shared" si="22"/>
        <v>wird ausgefüllt; wird ausgefüllt</v>
      </c>
    </row>
    <row r="129" spans="2:39" s="21" customFormat="1" ht="6.95" customHeight="1" x14ac:dyDescent="0.25">
      <c r="B129" s="137"/>
      <c r="C129" s="138"/>
      <c r="D129" s="138"/>
      <c r="E129" s="138"/>
      <c r="F129" s="117"/>
      <c r="G129" s="139"/>
      <c r="H129" s="136"/>
      <c r="I129" s="17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</row>
    <row r="130" spans="2:39" s="10" customFormat="1" ht="30" customHeight="1" outlineLevel="1" x14ac:dyDescent="0.25">
      <c r="B130" s="111"/>
      <c r="C130" s="183">
        <v>1</v>
      </c>
      <c r="D130" s="183" t="str">
        <f>'1 | Grundeinstellungen'!D59</f>
        <v>Angebot im Außenraum</v>
      </c>
      <c r="E130" s="183"/>
      <c r="F130" s="158"/>
      <c r="G130" s="126">
        <f>'1 | Grundeinstellungen'!$G$59</f>
        <v>0.5</v>
      </c>
      <c r="H130" s="163">
        <f>'1 | Grundeinstellungen'!H59</f>
        <v>1</v>
      </c>
      <c r="I130" s="59"/>
      <c r="J130" s="129" t="str">
        <f>IF($G$130=0,"",J133)</f>
        <v>wird ausgefüllt</v>
      </c>
      <c r="K130" s="129" t="str">
        <f t="shared" ref="K130:AM130" si="23">IF($G$130=0,"",K133)</f>
        <v>wird ausgefüllt</v>
      </c>
      <c r="L130" s="129" t="str">
        <f t="shared" si="23"/>
        <v>wird ausgefüllt</v>
      </c>
      <c r="M130" s="129" t="str">
        <f t="shared" si="23"/>
        <v>wird ausgefüllt</v>
      </c>
      <c r="N130" s="129" t="str">
        <f t="shared" si="23"/>
        <v>wird ausgefüllt</v>
      </c>
      <c r="O130" s="129" t="str">
        <f t="shared" si="23"/>
        <v>wird ausgefüllt</v>
      </c>
      <c r="P130" s="129" t="str">
        <f t="shared" si="23"/>
        <v>wird ausgefüllt</v>
      </c>
      <c r="Q130" s="129" t="str">
        <f t="shared" si="23"/>
        <v>wird ausgefüllt</v>
      </c>
      <c r="R130" s="129" t="str">
        <f t="shared" si="23"/>
        <v>wird ausgefüllt</v>
      </c>
      <c r="S130" s="129" t="str">
        <f t="shared" si="23"/>
        <v>wird ausgefüllt</v>
      </c>
      <c r="T130" s="129" t="str">
        <f t="shared" si="23"/>
        <v>wird ausgefüllt</v>
      </c>
      <c r="U130" s="129" t="str">
        <f t="shared" si="23"/>
        <v>wird ausgefüllt</v>
      </c>
      <c r="V130" s="129" t="str">
        <f t="shared" si="23"/>
        <v>wird ausgefüllt</v>
      </c>
      <c r="W130" s="129" t="str">
        <f t="shared" si="23"/>
        <v>wird ausgefüllt</v>
      </c>
      <c r="X130" s="129" t="str">
        <f t="shared" si="23"/>
        <v>wird ausgefüllt</v>
      </c>
      <c r="Y130" s="129" t="str">
        <f t="shared" si="23"/>
        <v>wird ausgefüllt</v>
      </c>
      <c r="Z130" s="129" t="str">
        <f t="shared" si="23"/>
        <v>wird ausgefüllt</v>
      </c>
      <c r="AA130" s="129" t="str">
        <f t="shared" si="23"/>
        <v>wird ausgefüllt</v>
      </c>
      <c r="AB130" s="129" t="str">
        <f t="shared" si="23"/>
        <v>wird ausgefüllt</v>
      </c>
      <c r="AC130" s="129" t="str">
        <f t="shared" si="23"/>
        <v>wird ausgefüllt</v>
      </c>
      <c r="AD130" s="129" t="str">
        <f t="shared" si="23"/>
        <v>wird ausgefüllt</v>
      </c>
      <c r="AE130" s="129" t="str">
        <f t="shared" si="23"/>
        <v>wird ausgefüllt</v>
      </c>
      <c r="AF130" s="129" t="str">
        <f t="shared" si="23"/>
        <v>wird ausgefüllt</v>
      </c>
      <c r="AG130" s="129" t="str">
        <f t="shared" si="23"/>
        <v>wird ausgefüllt</v>
      </c>
      <c r="AH130" s="129" t="str">
        <f t="shared" si="23"/>
        <v>wird ausgefüllt</v>
      </c>
      <c r="AI130" s="129" t="str">
        <f t="shared" si="23"/>
        <v>wird ausgefüllt</v>
      </c>
      <c r="AJ130" s="129" t="str">
        <f t="shared" si="23"/>
        <v>wird ausgefüllt</v>
      </c>
      <c r="AK130" s="129" t="str">
        <f t="shared" si="23"/>
        <v>wird ausgefüllt</v>
      </c>
      <c r="AL130" s="129" t="str">
        <f t="shared" si="23"/>
        <v>wird ausgefüllt</v>
      </c>
      <c r="AM130" s="129" t="str">
        <f t="shared" si="23"/>
        <v>wird ausgefüllt</v>
      </c>
    </row>
    <row r="131" spans="2:39" s="55" customFormat="1" ht="15" customHeight="1" outlineLevel="1" x14ac:dyDescent="0.25">
      <c r="B131" s="151"/>
      <c r="C131" s="152"/>
      <c r="D131" s="152"/>
      <c r="E131" s="152"/>
      <c r="F131" s="112"/>
      <c r="G131" s="136"/>
      <c r="H131" s="127"/>
      <c r="I131" s="12"/>
      <c r="J131" s="176">
        <f>IF($G$130=0,0,IFERROR(J134*$H$133,0))</f>
        <v>0</v>
      </c>
      <c r="K131" s="176">
        <f t="shared" ref="K131:AM131" si="24">IF($G$130=0,0,IFERROR(K134*$H$133,0))</f>
        <v>0</v>
      </c>
      <c r="L131" s="176">
        <f t="shared" si="24"/>
        <v>0</v>
      </c>
      <c r="M131" s="176">
        <f t="shared" si="24"/>
        <v>0</v>
      </c>
      <c r="N131" s="176">
        <f t="shared" si="24"/>
        <v>0</v>
      </c>
      <c r="O131" s="176">
        <f t="shared" si="24"/>
        <v>0</v>
      </c>
      <c r="P131" s="176">
        <f t="shared" si="24"/>
        <v>0</v>
      </c>
      <c r="Q131" s="176">
        <f t="shared" si="24"/>
        <v>0</v>
      </c>
      <c r="R131" s="176">
        <f t="shared" si="24"/>
        <v>0</v>
      </c>
      <c r="S131" s="176">
        <f t="shared" si="24"/>
        <v>0</v>
      </c>
      <c r="T131" s="176">
        <f t="shared" si="24"/>
        <v>0</v>
      </c>
      <c r="U131" s="176">
        <f t="shared" si="24"/>
        <v>0</v>
      </c>
      <c r="V131" s="176">
        <f t="shared" si="24"/>
        <v>0</v>
      </c>
      <c r="W131" s="176">
        <f t="shared" si="24"/>
        <v>0</v>
      </c>
      <c r="X131" s="176">
        <f t="shared" si="24"/>
        <v>0</v>
      </c>
      <c r="Y131" s="176">
        <f t="shared" si="24"/>
        <v>0</v>
      </c>
      <c r="Z131" s="176">
        <f t="shared" si="24"/>
        <v>0</v>
      </c>
      <c r="AA131" s="176">
        <f t="shared" si="24"/>
        <v>0</v>
      </c>
      <c r="AB131" s="176">
        <f t="shared" si="24"/>
        <v>0</v>
      </c>
      <c r="AC131" s="176">
        <f t="shared" si="24"/>
        <v>0</v>
      </c>
      <c r="AD131" s="176">
        <f t="shared" si="24"/>
        <v>0</v>
      </c>
      <c r="AE131" s="176">
        <f t="shared" si="24"/>
        <v>0</v>
      </c>
      <c r="AF131" s="176">
        <f t="shared" si="24"/>
        <v>0</v>
      </c>
      <c r="AG131" s="176">
        <f t="shared" si="24"/>
        <v>0</v>
      </c>
      <c r="AH131" s="176">
        <f t="shared" si="24"/>
        <v>0</v>
      </c>
      <c r="AI131" s="176">
        <f t="shared" si="24"/>
        <v>0</v>
      </c>
      <c r="AJ131" s="176">
        <f t="shared" si="24"/>
        <v>0</v>
      </c>
      <c r="AK131" s="176">
        <f t="shared" si="24"/>
        <v>0</v>
      </c>
      <c r="AL131" s="176">
        <f t="shared" si="24"/>
        <v>0</v>
      </c>
      <c r="AM131" s="176">
        <f t="shared" si="24"/>
        <v>0</v>
      </c>
    </row>
    <row r="132" spans="2:39" s="21" customFormat="1" ht="20.25" customHeight="1" outlineLevel="1" x14ac:dyDescent="0.25">
      <c r="B132" s="137"/>
      <c r="C132" s="138"/>
      <c r="D132" s="138"/>
      <c r="E132" s="138"/>
      <c r="F132" s="117"/>
      <c r="G132" s="139"/>
      <c r="H132" s="136"/>
      <c r="I132" s="17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</row>
    <row r="133" spans="2:39" s="10" customFormat="1" ht="30" customHeight="1" outlineLevel="1" x14ac:dyDescent="0.25">
      <c r="B133" s="111"/>
      <c r="C133" s="131"/>
      <c r="D133" s="168" t="s">
        <v>198</v>
      </c>
      <c r="E133" s="161" t="str">
        <f>'1 | Grundeinstellungen'!E60</f>
        <v>Angebot im Außenraum</v>
      </c>
      <c r="F133" s="158"/>
      <c r="G133" s="159"/>
      <c r="H133" s="126">
        <f>'1 | Grundeinstellungen'!$H$60</f>
        <v>1</v>
      </c>
      <c r="I133" s="59"/>
      <c r="J133" s="148" t="str">
        <f>IF($H$133=0,"",CONCATENATE(IF(J134=1,'1 | Grundeinstellungen'!$J$60,IF(J134=2,'1 | Grundeinstellungen'!$K$60,IF('3a | Funktionalität'!J134=3,'1 | Grundeinstellungen'!$L$60,IF(J134=0,"wird ausgefüllt")))),IF(J135="","",CONCATENATE(" (",J135,")"))))</f>
        <v>wird ausgefüllt</v>
      </c>
      <c r="K133" s="148" t="str">
        <f>IF($H$133=0,"",CONCATENATE(IF(K134=1,'1 | Grundeinstellungen'!$J$60,IF(K134=2,'1 | Grundeinstellungen'!$K$60,IF('3a | Funktionalität'!K134=3,'1 | Grundeinstellungen'!$L$60,IF(K134=0,"wird ausgefüllt")))),IF(K135="","",CONCATENATE(" (",K135,")"))))</f>
        <v>wird ausgefüllt</v>
      </c>
      <c r="L133" s="148" t="str">
        <f>IF($H$133=0,"",CONCATENATE(IF(L134=1,'1 | Grundeinstellungen'!$J$60,IF(L134=2,'1 | Grundeinstellungen'!$K$60,IF('3a | Funktionalität'!L134=3,'1 | Grundeinstellungen'!$L$60,IF(L134=0,"wird ausgefüllt")))),IF(L135="","",CONCATENATE(" (",L135,")"))))</f>
        <v>wird ausgefüllt</v>
      </c>
      <c r="M133" s="148" t="str">
        <f>IF($H$133=0,"",CONCATENATE(IF(M134=1,'1 | Grundeinstellungen'!$J$60,IF(M134=2,'1 | Grundeinstellungen'!$K$60,IF('3a | Funktionalität'!M134=3,'1 | Grundeinstellungen'!$L$60,IF(M134=0,"wird ausgefüllt")))),IF(M135="","",CONCATENATE(" (",M135,")"))))</f>
        <v>wird ausgefüllt</v>
      </c>
      <c r="N133" s="148" t="str">
        <f>IF($H$133=0,"",CONCATENATE(IF(N134=1,'1 | Grundeinstellungen'!$J$60,IF(N134=2,'1 | Grundeinstellungen'!$K$60,IF('3a | Funktionalität'!N134=3,'1 | Grundeinstellungen'!$L$60,IF(N134=0,"wird ausgefüllt")))),IF(N135="","",CONCATENATE(" (",N135,")"))))</f>
        <v>wird ausgefüllt</v>
      </c>
      <c r="O133" s="148" t="str">
        <f>IF($H$133=0,"",CONCATENATE(IF(O134=1,'1 | Grundeinstellungen'!$J$60,IF(O134=2,'1 | Grundeinstellungen'!$K$60,IF('3a | Funktionalität'!O134=3,'1 | Grundeinstellungen'!$L$60,IF(O134=0,"wird ausgefüllt")))),IF(O135="","",CONCATENATE(" (",O135,")"))))</f>
        <v>wird ausgefüllt</v>
      </c>
      <c r="P133" s="148" t="str">
        <f>IF($H$133=0,"",CONCATENATE(IF(P134=1,'1 | Grundeinstellungen'!$J$60,IF(P134=2,'1 | Grundeinstellungen'!$K$60,IF('3a | Funktionalität'!P134=3,'1 | Grundeinstellungen'!$L$60,IF(P134=0,"wird ausgefüllt")))),IF(P135="","",CONCATENATE(" (",P135,")"))))</f>
        <v>wird ausgefüllt</v>
      </c>
      <c r="Q133" s="148" t="str">
        <f>IF($H$133=0,"",CONCATENATE(IF(Q134=1,'1 | Grundeinstellungen'!$J$60,IF(Q134=2,'1 | Grundeinstellungen'!$K$60,IF('3a | Funktionalität'!Q134=3,'1 | Grundeinstellungen'!$L$60,IF(Q134=0,"wird ausgefüllt")))),IF(Q135="","",CONCATENATE(" (",Q135,")"))))</f>
        <v>wird ausgefüllt</v>
      </c>
      <c r="R133" s="148" t="str">
        <f>IF($H$133=0,"",CONCATENATE(IF(R134=1,'1 | Grundeinstellungen'!$J$60,IF(R134=2,'1 | Grundeinstellungen'!$K$60,IF('3a | Funktionalität'!R134=3,'1 | Grundeinstellungen'!$L$60,IF(R134=0,"wird ausgefüllt")))),IF(R135="","",CONCATENATE(" (",R135,")"))))</f>
        <v>wird ausgefüllt</v>
      </c>
      <c r="S133" s="148" t="str">
        <f>IF($H$133=0,"",CONCATENATE(IF(S134=1,'1 | Grundeinstellungen'!$J$60,IF(S134=2,'1 | Grundeinstellungen'!$K$60,IF('3a | Funktionalität'!S134=3,'1 | Grundeinstellungen'!$L$60,IF(S134=0,"wird ausgefüllt")))),IF(S135="","",CONCATENATE(" (",S135,")"))))</f>
        <v>wird ausgefüllt</v>
      </c>
      <c r="T133" s="148" t="str">
        <f>IF($H$133=0,"",CONCATENATE(IF(T134=1,'1 | Grundeinstellungen'!$J$60,IF(T134=2,'1 | Grundeinstellungen'!$K$60,IF('3a | Funktionalität'!T134=3,'1 | Grundeinstellungen'!$L$60,IF(T134=0,"wird ausgefüllt")))),IF(T135="","",CONCATENATE(" (",T135,")"))))</f>
        <v>wird ausgefüllt</v>
      </c>
      <c r="U133" s="148" t="str">
        <f>IF($H$133=0,"",CONCATENATE(IF(U134=1,'1 | Grundeinstellungen'!$J$60,IF(U134=2,'1 | Grundeinstellungen'!$K$60,IF('3a | Funktionalität'!U134=3,'1 | Grundeinstellungen'!$L$60,IF(U134=0,"wird ausgefüllt")))),IF(U135="","",CONCATENATE(" (",U135,")"))))</f>
        <v>wird ausgefüllt</v>
      </c>
      <c r="V133" s="148" t="str">
        <f>IF($H$133=0,"",CONCATENATE(IF(V134=1,'1 | Grundeinstellungen'!$J$60,IF(V134=2,'1 | Grundeinstellungen'!$K$60,IF('3a | Funktionalität'!V134=3,'1 | Grundeinstellungen'!$L$60,IF(V134=0,"wird ausgefüllt")))),IF(V135="","",CONCATENATE(" (",V135,")"))))</f>
        <v>wird ausgefüllt</v>
      </c>
      <c r="W133" s="148" t="str">
        <f>IF($H$133=0,"",CONCATENATE(IF(W134=1,'1 | Grundeinstellungen'!$J$60,IF(W134=2,'1 | Grundeinstellungen'!$K$60,IF('3a | Funktionalität'!W134=3,'1 | Grundeinstellungen'!$L$60,IF(W134=0,"wird ausgefüllt")))),IF(W135="","",CONCATENATE(" (",W135,")"))))</f>
        <v>wird ausgefüllt</v>
      </c>
      <c r="X133" s="148" t="str">
        <f>IF($H$133=0,"",CONCATENATE(IF(X134=1,'1 | Grundeinstellungen'!$J$60,IF(X134=2,'1 | Grundeinstellungen'!$K$60,IF('3a | Funktionalität'!X134=3,'1 | Grundeinstellungen'!$L$60,IF(X134=0,"wird ausgefüllt")))),IF(X135="","",CONCATENATE(" (",X135,")"))))</f>
        <v>wird ausgefüllt</v>
      </c>
      <c r="Y133" s="148" t="str">
        <f>IF($H$133=0,"",CONCATENATE(IF(Y134=1,'1 | Grundeinstellungen'!$J$60,IF(Y134=2,'1 | Grundeinstellungen'!$K$60,IF('3a | Funktionalität'!Y134=3,'1 | Grundeinstellungen'!$L$60,IF(Y134=0,"wird ausgefüllt")))),IF(Y135="","",CONCATENATE(" (",Y135,")"))))</f>
        <v>wird ausgefüllt</v>
      </c>
      <c r="Z133" s="148" t="str">
        <f>IF($H$133=0,"",CONCATENATE(IF(Z134=1,'1 | Grundeinstellungen'!$J$60,IF(Z134=2,'1 | Grundeinstellungen'!$K$60,IF('3a | Funktionalität'!Z134=3,'1 | Grundeinstellungen'!$L$60,IF(Z134=0,"wird ausgefüllt")))),IF(Z135="","",CONCATENATE(" (",Z135,")"))))</f>
        <v>wird ausgefüllt</v>
      </c>
      <c r="AA133" s="148" t="str">
        <f>IF($H$133=0,"",CONCATENATE(IF(AA134=1,'1 | Grundeinstellungen'!$J$60,IF(AA134=2,'1 | Grundeinstellungen'!$K$60,IF('3a | Funktionalität'!AA134=3,'1 | Grundeinstellungen'!$L$60,IF(AA134=0,"wird ausgefüllt")))),IF(AA135="","",CONCATENATE(" (",AA135,")"))))</f>
        <v>wird ausgefüllt</v>
      </c>
      <c r="AB133" s="148" t="str">
        <f>IF($H$133=0,"",CONCATENATE(IF(AB134=1,'1 | Grundeinstellungen'!$J$60,IF(AB134=2,'1 | Grundeinstellungen'!$K$60,IF('3a | Funktionalität'!AB134=3,'1 | Grundeinstellungen'!$L$60,IF(AB134=0,"wird ausgefüllt")))),IF(AB135="","",CONCATENATE(" (",AB135,")"))))</f>
        <v>wird ausgefüllt</v>
      </c>
      <c r="AC133" s="148" t="str">
        <f>IF($H$133=0,"",CONCATENATE(IF(AC134=1,'1 | Grundeinstellungen'!$J$60,IF(AC134=2,'1 | Grundeinstellungen'!$K$60,IF('3a | Funktionalität'!AC134=3,'1 | Grundeinstellungen'!$L$60,IF(AC134=0,"wird ausgefüllt")))),IF(AC135="","",CONCATENATE(" (",AC135,")"))))</f>
        <v>wird ausgefüllt</v>
      </c>
      <c r="AD133" s="148" t="str">
        <f>IF($H$133=0,"",CONCATENATE(IF(AD134=1,'1 | Grundeinstellungen'!$J$60,IF(AD134=2,'1 | Grundeinstellungen'!$K$60,IF('3a | Funktionalität'!AD134=3,'1 | Grundeinstellungen'!$L$60,IF(AD134=0,"wird ausgefüllt")))),IF(AD135="","",CONCATENATE(" (",AD135,")"))))</f>
        <v>wird ausgefüllt</v>
      </c>
      <c r="AE133" s="148" t="str">
        <f>IF($H$133=0,"",CONCATENATE(IF(AE134=1,'1 | Grundeinstellungen'!$J$60,IF(AE134=2,'1 | Grundeinstellungen'!$K$60,IF('3a | Funktionalität'!AE134=3,'1 | Grundeinstellungen'!$L$60,IF(AE134=0,"wird ausgefüllt")))),IF(AE135="","",CONCATENATE(" (",AE135,")"))))</f>
        <v>wird ausgefüllt</v>
      </c>
      <c r="AF133" s="148" t="str">
        <f>IF($H$133=0,"",CONCATENATE(IF(AF134=1,'1 | Grundeinstellungen'!$J$60,IF(AF134=2,'1 | Grundeinstellungen'!$K$60,IF('3a | Funktionalität'!AF134=3,'1 | Grundeinstellungen'!$L$60,IF(AF134=0,"wird ausgefüllt")))),IF(AF135="","",CONCATENATE(" (",AF135,")"))))</f>
        <v>wird ausgefüllt</v>
      </c>
      <c r="AG133" s="148" t="str">
        <f>IF($H$133=0,"",CONCATENATE(IF(AG134=1,'1 | Grundeinstellungen'!$J$60,IF(AG134=2,'1 | Grundeinstellungen'!$K$60,IF('3a | Funktionalität'!AG134=3,'1 | Grundeinstellungen'!$L$60,IF(AG134=0,"wird ausgefüllt")))),IF(AG135="","",CONCATENATE(" (",AG135,")"))))</f>
        <v>wird ausgefüllt</v>
      </c>
      <c r="AH133" s="148" t="str">
        <f>IF($H$133=0,"",CONCATENATE(IF(AH134=1,'1 | Grundeinstellungen'!$J$60,IF(AH134=2,'1 | Grundeinstellungen'!$K$60,IF('3a | Funktionalität'!AH134=3,'1 | Grundeinstellungen'!$L$60,IF(AH134=0,"wird ausgefüllt")))),IF(AH135="","",CONCATENATE(" (",AH135,")"))))</f>
        <v>wird ausgefüllt</v>
      </c>
      <c r="AI133" s="148" t="str">
        <f>IF($H$133=0,"",CONCATENATE(IF(AI134=1,'1 | Grundeinstellungen'!$J$60,IF(AI134=2,'1 | Grundeinstellungen'!$K$60,IF('3a | Funktionalität'!AI134=3,'1 | Grundeinstellungen'!$L$60,IF(AI134=0,"wird ausgefüllt")))),IF(AI135="","",CONCATENATE(" (",AI135,")"))))</f>
        <v>wird ausgefüllt</v>
      </c>
      <c r="AJ133" s="148" t="str">
        <f>IF($H$133=0,"",CONCATENATE(IF(AJ134=1,'1 | Grundeinstellungen'!$J$60,IF(AJ134=2,'1 | Grundeinstellungen'!$K$60,IF('3a | Funktionalität'!AJ134=3,'1 | Grundeinstellungen'!$L$60,IF(AJ134=0,"wird ausgefüllt")))),IF(AJ135="","",CONCATENATE(" (",AJ135,")"))))</f>
        <v>wird ausgefüllt</v>
      </c>
      <c r="AK133" s="148" t="str">
        <f>IF($H$133=0,"",CONCATENATE(IF(AK134=1,'1 | Grundeinstellungen'!$J$60,IF(AK134=2,'1 | Grundeinstellungen'!$K$60,IF('3a | Funktionalität'!AK134=3,'1 | Grundeinstellungen'!$L$60,IF(AK134=0,"wird ausgefüllt")))),IF(AK135="","",CONCATENATE(" (",AK135,")"))))</f>
        <v>wird ausgefüllt</v>
      </c>
      <c r="AL133" s="148" t="str">
        <f>IF($H$133=0,"",CONCATENATE(IF(AL134=1,'1 | Grundeinstellungen'!$J$60,IF(AL134=2,'1 | Grundeinstellungen'!$K$60,IF('3a | Funktionalität'!AL134=3,'1 | Grundeinstellungen'!$L$60,IF(AL134=0,"wird ausgefüllt")))),IF(AL135="","",CONCATENATE(" (",AL135,")"))))</f>
        <v>wird ausgefüllt</v>
      </c>
      <c r="AM133" s="148" t="str">
        <f>IF($H$133=0,"",CONCATENATE(IF(AM134=1,'1 | Grundeinstellungen'!$J$60,IF(AM134=2,'1 | Grundeinstellungen'!$K$60,IF('3a | Funktionalität'!AM134=3,'1 | Grundeinstellungen'!$L$60,IF(AM134=0,"wird ausgefüllt")))),IF(AM135="","",CONCATENATE(" (",AM135,")"))))</f>
        <v>wird ausgefüllt</v>
      </c>
    </row>
    <row r="134" spans="2:39" s="21" customFormat="1" ht="15" customHeight="1" outlineLevel="1" x14ac:dyDescent="0.25">
      <c r="B134" s="137"/>
      <c r="C134" s="138"/>
      <c r="D134" s="138"/>
      <c r="E134" s="156" t="s">
        <v>197</v>
      </c>
      <c r="F134" s="157"/>
      <c r="G134" s="139"/>
      <c r="H134" s="136"/>
      <c r="I134" s="60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  <c r="W134" s="281"/>
      <c r="X134" s="281"/>
      <c r="Y134" s="281"/>
      <c r="Z134" s="281"/>
      <c r="AA134" s="281"/>
      <c r="AB134" s="281"/>
      <c r="AC134" s="281"/>
      <c r="AD134" s="281"/>
      <c r="AE134" s="281"/>
      <c r="AF134" s="281"/>
      <c r="AG134" s="281"/>
      <c r="AH134" s="281"/>
      <c r="AI134" s="281"/>
      <c r="AJ134" s="281"/>
      <c r="AK134" s="281"/>
      <c r="AL134" s="281"/>
      <c r="AM134" s="281"/>
    </row>
    <row r="135" spans="2:39" s="51" customFormat="1" ht="30" customHeight="1" outlineLevel="1" x14ac:dyDescent="0.25">
      <c r="B135" s="146"/>
      <c r="C135" s="147"/>
      <c r="D135" s="169"/>
      <c r="E135" s="162" t="s">
        <v>200</v>
      </c>
      <c r="F135" s="160"/>
      <c r="G135" s="178"/>
      <c r="H135" s="179"/>
      <c r="I135" s="62"/>
      <c r="J135" s="280"/>
      <c r="K135" s="280"/>
      <c r="L135" s="280"/>
      <c r="M135" s="280"/>
      <c r="N135" s="280"/>
      <c r="O135" s="280"/>
      <c r="P135" s="280"/>
      <c r="Q135" s="280"/>
      <c r="R135" s="280"/>
      <c r="S135" s="280"/>
      <c r="T135" s="280"/>
      <c r="U135" s="280"/>
      <c r="V135" s="280"/>
      <c r="W135" s="280"/>
      <c r="X135" s="280"/>
      <c r="Y135" s="280"/>
      <c r="Z135" s="280"/>
      <c r="AA135" s="280"/>
      <c r="AB135" s="280"/>
      <c r="AC135" s="280"/>
      <c r="AD135" s="280"/>
      <c r="AE135" s="280"/>
      <c r="AF135" s="280"/>
      <c r="AG135" s="280"/>
      <c r="AH135" s="280"/>
      <c r="AI135" s="280"/>
      <c r="AJ135" s="280"/>
      <c r="AK135" s="280"/>
      <c r="AL135" s="280"/>
      <c r="AM135" s="280"/>
    </row>
    <row r="136" spans="2:39" s="21" customFormat="1" ht="7.5" customHeight="1" x14ac:dyDescent="0.25">
      <c r="B136" s="137"/>
      <c r="C136" s="138"/>
      <c r="D136" s="138"/>
      <c r="E136" s="138"/>
      <c r="F136" s="117"/>
      <c r="G136" s="139"/>
      <c r="H136" s="143"/>
      <c r="I136" s="17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 spans="2:39" s="10" customFormat="1" ht="30" customHeight="1" outlineLevel="1" x14ac:dyDescent="0.25">
      <c r="B137" s="111"/>
      <c r="C137" s="183">
        <v>2</v>
      </c>
      <c r="D137" s="183" t="str">
        <f>'1 | Grundeinstellungen'!D62</f>
        <v>Angebot im Gebäude</v>
      </c>
      <c r="E137" s="183"/>
      <c r="F137" s="158"/>
      <c r="G137" s="126">
        <f>'1 | Grundeinstellungen'!$G$62</f>
        <v>0.5</v>
      </c>
      <c r="H137" s="163">
        <f>'1 | Grundeinstellungen'!H62</f>
        <v>1</v>
      </c>
      <c r="I137" s="59"/>
      <c r="J137" s="129" t="str">
        <f>IF($G$137=0,"",J140)</f>
        <v>wird ausgefüllt</v>
      </c>
      <c r="K137" s="129" t="str">
        <f t="shared" ref="K137:AM137" si="25">IF($G$137=0,"",K140)</f>
        <v>wird ausgefüllt</v>
      </c>
      <c r="L137" s="129" t="str">
        <f t="shared" si="25"/>
        <v>wird ausgefüllt</v>
      </c>
      <c r="M137" s="129" t="str">
        <f t="shared" si="25"/>
        <v>wird ausgefüllt</v>
      </c>
      <c r="N137" s="129" t="str">
        <f t="shared" si="25"/>
        <v>wird ausgefüllt</v>
      </c>
      <c r="O137" s="129" t="str">
        <f t="shared" si="25"/>
        <v>wird ausgefüllt</v>
      </c>
      <c r="P137" s="129" t="str">
        <f t="shared" si="25"/>
        <v>wird ausgefüllt</v>
      </c>
      <c r="Q137" s="129" t="str">
        <f t="shared" si="25"/>
        <v>wird ausgefüllt</v>
      </c>
      <c r="R137" s="129" t="str">
        <f t="shared" si="25"/>
        <v>wird ausgefüllt</v>
      </c>
      <c r="S137" s="129" t="str">
        <f t="shared" si="25"/>
        <v>wird ausgefüllt</v>
      </c>
      <c r="T137" s="129" t="str">
        <f t="shared" si="25"/>
        <v>wird ausgefüllt</v>
      </c>
      <c r="U137" s="129" t="str">
        <f t="shared" si="25"/>
        <v>wird ausgefüllt</v>
      </c>
      <c r="V137" s="129" t="str">
        <f t="shared" si="25"/>
        <v>wird ausgefüllt</v>
      </c>
      <c r="W137" s="129" t="str">
        <f t="shared" si="25"/>
        <v>wird ausgefüllt</v>
      </c>
      <c r="X137" s="129" t="str">
        <f t="shared" si="25"/>
        <v>wird ausgefüllt</v>
      </c>
      <c r="Y137" s="129" t="str">
        <f t="shared" si="25"/>
        <v>wird ausgefüllt</v>
      </c>
      <c r="Z137" s="129" t="str">
        <f t="shared" si="25"/>
        <v>wird ausgefüllt</v>
      </c>
      <c r="AA137" s="129" t="str">
        <f t="shared" si="25"/>
        <v>wird ausgefüllt</v>
      </c>
      <c r="AB137" s="129" t="str">
        <f t="shared" si="25"/>
        <v>wird ausgefüllt</v>
      </c>
      <c r="AC137" s="129" t="str">
        <f t="shared" si="25"/>
        <v>wird ausgefüllt</v>
      </c>
      <c r="AD137" s="129" t="str">
        <f t="shared" si="25"/>
        <v>wird ausgefüllt</v>
      </c>
      <c r="AE137" s="129" t="str">
        <f t="shared" si="25"/>
        <v>wird ausgefüllt</v>
      </c>
      <c r="AF137" s="129" t="str">
        <f t="shared" si="25"/>
        <v>wird ausgefüllt</v>
      </c>
      <c r="AG137" s="129" t="str">
        <f t="shared" si="25"/>
        <v>wird ausgefüllt</v>
      </c>
      <c r="AH137" s="129" t="str">
        <f t="shared" si="25"/>
        <v>wird ausgefüllt</v>
      </c>
      <c r="AI137" s="129" t="str">
        <f t="shared" si="25"/>
        <v>wird ausgefüllt</v>
      </c>
      <c r="AJ137" s="129" t="str">
        <f t="shared" si="25"/>
        <v>wird ausgefüllt</v>
      </c>
      <c r="AK137" s="129" t="str">
        <f t="shared" si="25"/>
        <v>wird ausgefüllt</v>
      </c>
      <c r="AL137" s="129" t="str">
        <f t="shared" si="25"/>
        <v>wird ausgefüllt</v>
      </c>
      <c r="AM137" s="129" t="str">
        <f t="shared" si="25"/>
        <v>wird ausgefüllt</v>
      </c>
    </row>
    <row r="138" spans="2:39" s="55" customFormat="1" ht="15" customHeight="1" outlineLevel="1" x14ac:dyDescent="0.25">
      <c r="B138" s="151"/>
      <c r="C138" s="152"/>
      <c r="D138" s="152"/>
      <c r="E138" s="152"/>
      <c r="F138" s="112"/>
      <c r="G138" s="136"/>
      <c r="H138" s="127"/>
      <c r="I138" s="12"/>
      <c r="J138" s="176">
        <f>IF($G$137=0,0,IFERROR(J141*$H$140,0))</f>
        <v>0</v>
      </c>
      <c r="K138" s="176">
        <f t="shared" ref="K138:AM138" si="26">IF($G$137=0,0,IFERROR(K141*$H$140,0))</f>
        <v>0</v>
      </c>
      <c r="L138" s="176">
        <f t="shared" si="26"/>
        <v>0</v>
      </c>
      <c r="M138" s="176">
        <f t="shared" si="26"/>
        <v>0</v>
      </c>
      <c r="N138" s="176">
        <f t="shared" si="26"/>
        <v>0</v>
      </c>
      <c r="O138" s="176">
        <f t="shared" si="26"/>
        <v>0</v>
      </c>
      <c r="P138" s="176">
        <f t="shared" si="26"/>
        <v>0</v>
      </c>
      <c r="Q138" s="176">
        <f t="shared" si="26"/>
        <v>0</v>
      </c>
      <c r="R138" s="176">
        <f t="shared" si="26"/>
        <v>0</v>
      </c>
      <c r="S138" s="176">
        <f t="shared" si="26"/>
        <v>0</v>
      </c>
      <c r="T138" s="176">
        <f t="shared" si="26"/>
        <v>0</v>
      </c>
      <c r="U138" s="176">
        <f t="shared" si="26"/>
        <v>0</v>
      </c>
      <c r="V138" s="176">
        <f t="shared" si="26"/>
        <v>0</v>
      </c>
      <c r="W138" s="176">
        <f t="shared" si="26"/>
        <v>0</v>
      </c>
      <c r="X138" s="176">
        <f t="shared" si="26"/>
        <v>0</v>
      </c>
      <c r="Y138" s="176">
        <f t="shared" si="26"/>
        <v>0</v>
      </c>
      <c r="Z138" s="176">
        <f t="shared" si="26"/>
        <v>0</v>
      </c>
      <c r="AA138" s="176">
        <f t="shared" si="26"/>
        <v>0</v>
      </c>
      <c r="AB138" s="176">
        <f t="shared" si="26"/>
        <v>0</v>
      </c>
      <c r="AC138" s="176">
        <f t="shared" si="26"/>
        <v>0</v>
      </c>
      <c r="AD138" s="176">
        <f t="shared" si="26"/>
        <v>0</v>
      </c>
      <c r="AE138" s="176">
        <f t="shared" si="26"/>
        <v>0</v>
      </c>
      <c r="AF138" s="176">
        <f t="shared" si="26"/>
        <v>0</v>
      </c>
      <c r="AG138" s="176">
        <f t="shared" si="26"/>
        <v>0</v>
      </c>
      <c r="AH138" s="176">
        <f t="shared" si="26"/>
        <v>0</v>
      </c>
      <c r="AI138" s="176">
        <f t="shared" si="26"/>
        <v>0</v>
      </c>
      <c r="AJ138" s="176">
        <f t="shared" si="26"/>
        <v>0</v>
      </c>
      <c r="AK138" s="176">
        <f t="shared" si="26"/>
        <v>0</v>
      </c>
      <c r="AL138" s="176">
        <f t="shared" si="26"/>
        <v>0</v>
      </c>
      <c r="AM138" s="176">
        <f t="shared" si="26"/>
        <v>0</v>
      </c>
    </row>
    <row r="139" spans="2:39" s="21" customFormat="1" ht="7.5" customHeight="1" outlineLevel="1" x14ac:dyDescent="0.25">
      <c r="B139" s="137"/>
      <c r="C139" s="138"/>
      <c r="D139" s="138"/>
      <c r="E139" s="138"/>
      <c r="F139" s="117"/>
      <c r="G139" s="139"/>
      <c r="H139" s="136"/>
      <c r="I139" s="17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</row>
    <row r="140" spans="2:39" s="10" customFormat="1" ht="30" customHeight="1" outlineLevel="1" x14ac:dyDescent="0.25">
      <c r="B140" s="111"/>
      <c r="C140" s="131"/>
      <c r="D140" s="161" t="s">
        <v>198</v>
      </c>
      <c r="E140" s="161" t="str">
        <f>'1 | Grundeinstellungen'!E63</f>
        <v>Angebot im Gebäude</v>
      </c>
      <c r="F140" s="158"/>
      <c r="G140" s="159"/>
      <c r="H140" s="126">
        <f>'1 | Grundeinstellungen'!$H$63</f>
        <v>1</v>
      </c>
      <c r="I140" s="59"/>
      <c r="J140" s="148" t="str">
        <f>IF($H$140=0,"",CONCATENATE(IF(J141=1,'1 | Grundeinstellungen'!$J$63,IF(J141=2,'1 | Grundeinstellungen'!$K$63,IF('3a | Funktionalität'!J141=3,'1 | Grundeinstellungen'!$L$63,IF(J141=0,"wird ausgefüllt")))),IF(J142="","",CONCATENATE(" ","(",J142,")"))))</f>
        <v>wird ausgefüllt</v>
      </c>
      <c r="K140" s="148" t="str">
        <f>IF($H$140=0,"",CONCATENATE(IF(K141=1,'1 | Grundeinstellungen'!$J$63,IF(K141=2,'1 | Grundeinstellungen'!$K$63,IF('3a | Funktionalität'!K141=3,'1 | Grundeinstellungen'!$L$63,IF(K141=0,"wird ausgefüllt")))),IF(K142="","",CONCATENATE(" ","(",K142,")"))))</f>
        <v>wird ausgefüllt</v>
      </c>
      <c r="L140" s="148" t="str">
        <f>IF($H$140=0,"",CONCATENATE(IF(L141=1,'1 | Grundeinstellungen'!$J$63,IF(L141=2,'1 | Grundeinstellungen'!$K$63,IF('3a | Funktionalität'!L141=3,'1 | Grundeinstellungen'!$L$63,IF(L141=0,"wird ausgefüllt")))),IF(L142="","",CONCATENATE(" ","(",L142,")"))))</f>
        <v>wird ausgefüllt</v>
      </c>
      <c r="M140" s="148" t="str">
        <f>IF($H$140=0,"",CONCATENATE(IF(M141=1,'1 | Grundeinstellungen'!$J$63,IF(M141=2,'1 | Grundeinstellungen'!$K$63,IF('3a | Funktionalität'!M141=3,'1 | Grundeinstellungen'!$L$63,IF(M141=0,"wird ausgefüllt")))),IF(M142="","",CONCATENATE(" ","(",M142,")"))))</f>
        <v>wird ausgefüllt</v>
      </c>
      <c r="N140" s="148" t="str">
        <f>IF($H$140=0,"",CONCATENATE(IF(N141=1,'1 | Grundeinstellungen'!$J$63,IF(N141=2,'1 | Grundeinstellungen'!$K$63,IF('3a | Funktionalität'!N141=3,'1 | Grundeinstellungen'!$L$63,IF(N141=0,"wird ausgefüllt")))),IF(N142="","",CONCATENATE(" ","(",N142,")"))))</f>
        <v>wird ausgefüllt</v>
      </c>
      <c r="O140" s="148" t="str">
        <f>IF($H$140=0,"",CONCATENATE(IF(O141=1,'1 | Grundeinstellungen'!$J$63,IF(O141=2,'1 | Grundeinstellungen'!$K$63,IF('3a | Funktionalität'!O141=3,'1 | Grundeinstellungen'!$L$63,IF(O141=0,"wird ausgefüllt")))),IF(O142="","",CONCATENATE(" ","(",O142,")"))))</f>
        <v>wird ausgefüllt</v>
      </c>
      <c r="P140" s="148" t="str">
        <f>IF($H$140=0,"",CONCATENATE(IF(P141=1,'1 | Grundeinstellungen'!$J$63,IF(P141=2,'1 | Grundeinstellungen'!$K$63,IF('3a | Funktionalität'!P141=3,'1 | Grundeinstellungen'!$L$63,IF(P141=0,"wird ausgefüllt")))),IF(P142="","",CONCATENATE(" ","(",P142,")"))))</f>
        <v>wird ausgefüllt</v>
      </c>
      <c r="Q140" s="148" t="str">
        <f>IF($H$140=0,"",CONCATENATE(IF(Q141=1,'1 | Grundeinstellungen'!$J$63,IF(Q141=2,'1 | Grundeinstellungen'!$K$63,IF('3a | Funktionalität'!Q141=3,'1 | Grundeinstellungen'!$L$63,IF(Q141=0,"wird ausgefüllt")))),IF(Q142="","",CONCATENATE(" ","(",Q142,")"))))</f>
        <v>wird ausgefüllt</v>
      </c>
      <c r="R140" s="148" t="str">
        <f>IF($H$140=0,"",CONCATENATE(IF(R141=1,'1 | Grundeinstellungen'!$J$63,IF(R141=2,'1 | Grundeinstellungen'!$K$63,IF('3a | Funktionalität'!R141=3,'1 | Grundeinstellungen'!$L$63,IF(R141=0,"wird ausgefüllt")))),IF(R142="","",CONCATENATE(" ","(",R142,")"))))</f>
        <v>wird ausgefüllt</v>
      </c>
      <c r="S140" s="148" t="str">
        <f>IF($H$140=0,"",CONCATENATE(IF(S141=1,'1 | Grundeinstellungen'!$J$63,IF(S141=2,'1 | Grundeinstellungen'!$K$63,IF('3a | Funktionalität'!S141=3,'1 | Grundeinstellungen'!$L$63,IF(S141=0,"wird ausgefüllt")))),IF(S142="","",CONCATENATE(" ","(",S142,")"))))</f>
        <v>wird ausgefüllt</v>
      </c>
      <c r="T140" s="148" t="str">
        <f>IF($H$140=0,"",CONCATENATE(IF(T141=1,'1 | Grundeinstellungen'!$J$63,IF(T141=2,'1 | Grundeinstellungen'!$K$63,IF('3a | Funktionalität'!T141=3,'1 | Grundeinstellungen'!$L$63,IF(T141=0,"wird ausgefüllt")))),IF(T142="","",CONCATENATE(" ","(",T142,")"))))</f>
        <v>wird ausgefüllt</v>
      </c>
      <c r="U140" s="148" t="str">
        <f>IF($H$140=0,"",CONCATENATE(IF(U141=1,'1 | Grundeinstellungen'!$J$63,IF(U141=2,'1 | Grundeinstellungen'!$K$63,IF('3a | Funktionalität'!U141=3,'1 | Grundeinstellungen'!$L$63,IF(U141=0,"wird ausgefüllt")))),IF(U142="","",CONCATENATE(" ","(",U142,")"))))</f>
        <v>wird ausgefüllt</v>
      </c>
      <c r="V140" s="148" t="str">
        <f>IF($H$140=0,"",CONCATENATE(IF(V141=1,'1 | Grundeinstellungen'!$J$63,IF(V141=2,'1 | Grundeinstellungen'!$K$63,IF('3a | Funktionalität'!V141=3,'1 | Grundeinstellungen'!$L$63,IF(V141=0,"wird ausgefüllt")))),IF(V142="","",CONCATENATE(" ","(",V142,")"))))</f>
        <v>wird ausgefüllt</v>
      </c>
      <c r="W140" s="148" t="str">
        <f>IF($H$140=0,"",CONCATENATE(IF(W141=1,'1 | Grundeinstellungen'!$J$63,IF(W141=2,'1 | Grundeinstellungen'!$K$63,IF('3a | Funktionalität'!W141=3,'1 | Grundeinstellungen'!$L$63,IF(W141=0,"wird ausgefüllt")))),IF(W142="","",CONCATENATE(" ","(",W142,")"))))</f>
        <v>wird ausgefüllt</v>
      </c>
      <c r="X140" s="148" t="str">
        <f>IF($H$140=0,"",CONCATENATE(IF(X141=1,'1 | Grundeinstellungen'!$J$63,IF(X141=2,'1 | Grundeinstellungen'!$K$63,IF('3a | Funktionalität'!X141=3,'1 | Grundeinstellungen'!$L$63,IF(X141=0,"wird ausgefüllt")))),IF(X142="","",CONCATENATE(" ","(",X142,")"))))</f>
        <v>wird ausgefüllt</v>
      </c>
      <c r="Y140" s="148" t="str">
        <f>IF($H$140=0,"",CONCATENATE(IF(Y141=1,'1 | Grundeinstellungen'!$J$63,IF(Y141=2,'1 | Grundeinstellungen'!$K$63,IF('3a | Funktionalität'!Y141=3,'1 | Grundeinstellungen'!$L$63,IF(Y141=0,"wird ausgefüllt")))),IF(Y142="","",CONCATENATE(" ","(",Y142,")"))))</f>
        <v>wird ausgefüllt</v>
      </c>
      <c r="Z140" s="148" t="str">
        <f>IF($H$140=0,"",CONCATENATE(IF(Z141=1,'1 | Grundeinstellungen'!$J$63,IF(Z141=2,'1 | Grundeinstellungen'!$K$63,IF('3a | Funktionalität'!Z141=3,'1 | Grundeinstellungen'!$L$63,IF(Z141=0,"wird ausgefüllt")))),IF(Z142="","",CONCATENATE(" ","(",Z142,")"))))</f>
        <v>wird ausgefüllt</v>
      </c>
      <c r="AA140" s="148" t="str">
        <f>IF($H$140=0,"",CONCATENATE(IF(AA141=1,'1 | Grundeinstellungen'!$J$63,IF(AA141=2,'1 | Grundeinstellungen'!$K$63,IF('3a | Funktionalität'!AA141=3,'1 | Grundeinstellungen'!$L$63,IF(AA141=0,"wird ausgefüllt")))),IF(AA142="","",CONCATENATE(" ","(",AA142,")"))))</f>
        <v>wird ausgefüllt</v>
      </c>
      <c r="AB140" s="148" t="str">
        <f>IF($H$140=0,"",CONCATENATE(IF(AB141=1,'1 | Grundeinstellungen'!$J$63,IF(AB141=2,'1 | Grundeinstellungen'!$K$63,IF('3a | Funktionalität'!AB141=3,'1 | Grundeinstellungen'!$L$63,IF(AB141=0,"wird ausgefüllt")))),IF(AB142="","",CONCATENATE(" ","(",AB142,")"))))</f>
        <v>wird ausgefüllt</v>
      </c>
      <c r="AC140" s="148" t="str">
        <f>IF($H$140=0,"",CONCATENATE(IF(AC141=1,'1 | Grundeinstellungen'!$J$63,IF(AC141=2,'1 | Grundeinstellungen'!$K$63,IF('3a | Funktionalität'!AC141=3,'1 | Grundeinstellungen'!$L$63,IF(AC141=0,"wird ausgefüllt")))),IF(AC142="","",CONCATENATE(" ","(",AC142,")"))))</f>
        <v>wird ausgefüllt</v>
      </c>
      <c r="AD140" s="148" t="str">
        <f>IF($H$140=0,"",CONCATENATE(IF(AD141=1,'1 | Grundeinstellungen'!$J$63,IF(AD141=2,'1 | Grundeinstellungen'!$K$63,IF('3a | Funktionalität'!AD141=3,'1 | Grundeinstellungen'!$L$63,IF(AD141=0,"wird ausgefüllt")))),IF(AD142="","",CONCATENATE(" ","(",AD142,")"))))</f>
        <v>wird ausgefüllt</v>
      </c>
      <c r="AE140" s="148" t="str">
        <f>IF($H$140=0,"",CONCATENATE(IF(AE141=1,'1 | Grundeinstellungen'!$J$63,IF(AE141=2,'1 | Grundeinstellungen'!$K$63,IF('3a | Funktionalität'!AE141=3,'1 | Grundeinstellungen'!$L$63,IF(AE141=0,"wird ausgefüllt")))),IF(AE142="","",CONCATENATE(" ","(",AE142,")"))))</f>
        <v>wird ausgefüllt</v>
      </c>
      <c r="AF140" s="148" t="str">
        <f>IF($H$140=0,"",CONCATENATE(IF(AF141=1,'1 | Grundeinstellungen'!$J$63,IF(AF141=2,'1 | Grundeinstellungen'!$K$63,IF('3a | Funktionalität'!AF141=3,'1 | Grundeinstellungen'!$L$63,IF(AF141=0,"wird ausgefüllt")))),IF(AF142="","",CONCATENATE(" ","(",AF142,")"))))</f>
        <v>wird ausgefüllt</v>
      </c>
      <c r="AG140" s="148" t="str">
        <f>IF($H$140=0,"",CONCATENATE(IF(AG141=1,'1 | Grundeinstellungen'!$J$63,IF(AG141=2,'1 | Grundeinstellungen'!$K$63,IF('3a | Funktionalität'!AG141=3,'1 | Grundeinstellungen'!$L$63,IF(AG141=0,"wird ausgefüllt")))),IF(AG142="","",CONCATENATE(" ","(",AG142,")"))))</f>
        <v>wird ausgefüllt</v>
      </c>
      <c r="AH140" s="148" t="str">
        <f>IF($H$140=0,"",CONCATENATE(IF(AH141=1,'1 | Grundeinstellungen'!$J$63,IF(AH141=2,'1 | Grundeinstellungen'!$K$63,IF('3a | Funktionalität'!AH141=3,'1 | Grundeinstellungen'!$L$63,IF(AH141=0,"wird ausgefüllt")))),IF(AH142="","",CONCATENATE(" ","(",AH142,")"))))</f>
        <v>wird ausgefüllt</v>
      </c>
      <c r="AI140" s="148" t="str">
        <f>IF($H$140=0,"",CONCATENATE(IF(AI141=1,'1 | Grundeinstellungen'!$J$63,IF(AI141=2,'1 | Grundeinstellungen'!$K$63,IF('3a | Funktionalität'!AI141=3,'1 | Grundeinstellungen'!$L$63,IF(AI141=0,"wird ausgefüllt")))),IF(AI142="","",CONCATENATE(" ","(",AI142,")"))))</f>
        <v>wird ausgefüllt</v>
      </c>
      <c r="AJ140" s="148" t="str">
        <f>IF($H$140=0,"",CONCATENATE(IF(AJ141=1,'1 | Grundeinstellungen'!$J$63,IF(AJ141=2,'1 | Grundeinstellungen'!$K$63,IF('3a | Funktionalität'!AJ141=3,'1 | Grundeinstellungen'!$L$63,IF(AJ141=0,"wird ausgefüllt")))),IF(AJ142="","",CONCATENATE(" ","(",AJ142,")"))))</f>
        <v>wird ausgefüllt</v>
      </c>
      <c r="AK140" s="148" t="str">
        <f>IF($H$140=0,"",CONCATENATE(IF(AK141=1,'1 | Grundeinstellungen'!$J$63,IF(AK141=2,'1 | Grundeinstellungen'!$K$63,IF('3a | Funktionalität'!AK141=3,'1 | Grundeinstellungen'!$L$63,IF(AK141=0,"wird ausgefüllt")))),IF(AK142="","",CONCATENATE(" ","(",AK142,")"))))</f>
        <v>wird ausgefüllt</v>
      </c>
      <c r="AL140" s="148" t="str">
        <f>IF($H$140=0,"",CONCATENATE(IF(AL141=1,'1 | Grundeinstellungen'!$J$63,IF(AL141=2,'1 | Grundeinstellungen'!$K$63,IF('3a | Funktionalität'!AL141=3,'1 | Grundeinstellungen'!$L$63,IF(AL141=0,"wird ausgefüllt")))),IF(AL142="","",CONCATENATE(" ","(",AL142,")"))))</f>
        <v>wird ausgefüllt</v>
      </c>
      <c r="AM140" s="148" t="str">
        <f>IF($H$140=0,"",CONCATENATE(IF(AM141=1,'1 | Grundeinstellungen'!$J$63,IF(AM141=2,'1 | Grundeinstellungen'!$K$63,IF('3a | Funktionalität'!AM141=3,'1 | Grundeinstellungen'!$L$63,IF(AM141=0,"wird ausgefüllt")))),IF(AM142="","",CONCATENATE(" ","(",AM142,")"))))</f>
        <v>wird ausgefüllt</v>
      </c>
    </row>
    <row r="141" spans="2:39" s="21" customFormat="1" ht="15" customHeight="1" outlineLevel="1" x14ac:dyDescent="0.25">
      <c r="B141" s="137"/>
      <c r="C141" s="138"/>
      <c r="D141" s="138"/>
      <c r="E141" s="156" t="s">
        <v>197</v>
      </c>
      <c r="F141" s="157"/>
      <c r="G141" s="139"/>
      <c r="H141" s="136"/>
      <c r="I141" s="60"/>
      <c r="J141" s="281"/>
      <c r="K141" s="281"/>
      <c r="L141" s="281"/>
      <c r="M141" s="281"/>
      <c r="N141" s="281"/>
      <c r="O141" s="281"/>
      <c r="P141" s="281"/>
      <c r="Q141" s="281"/>
      <c r="R141" s="281"/>
      <c r="S141" s="281"/>
      <c r="T141" s="281"/>
      <c r="U141" s="281"/>
      <c r="V141" s="281"/>
      <c r="W141" s="281"/>
      <c r="X141" s="281"/>
      <c r="Y141" s="281"/>
      <c r="Z141" s="281"/>
      <c r="AA141" s="281"/>
      <c r="AB141" s="281"/>
      <c r="AC141" s="281"/>
      <c r="AD141" s="281"/>
      <c r="AE141" s="281"/>
      <c r="AF141" s="281"/>
      <c r="AG141" s="281"/>
      <c r="AH141" s="281"/>
      <c r="AI141" s="281"/>
      <c r="AJ141" s="281"/>
      <c r="AK141" s="281"/>
      <c r="AL141" s="281"/>
      <c r="AM141" s="281"/>
    </row>
    <row r="142" spans="2:39" s="51" customFormat="1" ht="30" customHeight="1" outlineLevel="1" x14ac:dyDescent="0.25">
      <c r="B142" s="146"/>
      <c r="C142" s="147"/>
      <c r="D142" s="169"/>
      <c r="E142" s="162" t="s">
        <v>200</v>
      </c>
      <c r="F142" s="160"/>
      <c r="G142" s="178"/>
      <c r="H142" s="179"/>
      <c r="I142" s="62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0"/>
      <c r="V142" s="280"/>
      <c r="W142" s="280"/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  <c r="AI142" s="280"/>
      <c r="AJ142" s="280"/>
      <c r="AK142" s="280"/>
      <c r="AL142" s="280"/>
      <c r="AM142" s="280"/>
    </row>
  </sheetData>
  <sheetProtection sheet="1" formatColumns="0" formatRows="0" selectLockedCells="1"/>
  <mergeCells count="2">
    <mergeCell ref="G4:H4"/>
    <mergeCell ref="J4:AM4"/>
  </mergeCells>
  <conditionalFormatting sqref="J16:AM16 J19:AM19 J26:AM26 J36:AM36 J49:AM49 J62:AM62 J65:AM65">
    <cfRule type="cellIs" dxfId="372" priority="127" operator="between">
      <formula>1</formula>
      <formula>3</formula>
    </cfRule>
  </conditionalFormatting>
  <conditionalFormatting sqref="J9:AM10 J55:AM55 J13:AM13 J23:AM23 J30:AM30 J46:AM46 J59:AM59">
    <cfRule type="cellIs" dxfId="371" priority="123" operator="between">
      <formula>2.5</formula>
      <formula>3</formula>
    </cfRule>
    <cfRule type="cellIs" dxfId="370" priority="124" operator="between">
      <formula>1.5</formula>
      <formula>2.49999999999999</formula>
    </cfRule>
    <cfRule type="cellIs" dxfId="369" priority="125" operator="between">
      <formula>1E-23</formula>
      <formula>1.49999999999999</formula>
    </cfRule>
  </conditionalFormatting>
  <conditionalFormatting sqref="J42:AM42">
    <cfRule type="cellIs" dxfId="368" priority="95" operator="between">
      <formula>1</formula>
      <formula>3</formula>
    </cfRule>
  </conditionalFormatting>
  <conditionalFormatting sqref="J69:AM69">
    <cfRule type="cellIs" dxfId="367" priority="92" operator="between">
      <formula>2.5</formula>
      <formula>3</formula>
    </cfRule>
    <cfRule type="cellIs" dxfId="366" priority="93" operator="between">
      <formula>1.5</formula>
      <formula>2.49999999999999</formula>
    </cfRule>
    <cfRule type="cellIs" dxfId="365" priority="94" operator="between">
      <formula>1E-23</formula>
      <formula>1.49999999999999</formula>
    </cfRule>
  </conditionalFormatting>
  <conditionalFormatting sqref="J68:AM68">
    <cfRule type="cellIs" dxfId="364" priority="89" operator="between">
      <formula>2.5</formula>
      <formula>3</formula>
    </cfRule>
    <cfRule type="cellIs" dxfId="363" priority="90" operator="between">
      <formula>1.5</formula>
      <formula>2.49999999999999</formula>
    </cfRule>
    <cfRule type="cellIs" dxfId="362" priority="91" operator="between">
      <formula>1E-23</formula>
      <formula>1.49999999999999</formula>
    </cfRule>
  </conditionalFormatting>
  <conditionalFormatting sqref="J72:AM72">
    <cfRule type="cellIs" dxfId="361" priority="77" operator="between">
      <formula>2.5</formula>
      <formula>3</formula>
    </cfRule>
    <cfRule type="cellIs" dxfId="360" priority="78" operator="between">
      <formula>1.5</formula>
      <formula>2.49999999999999</formula>
    </cfRule>
    <cfRule type="cellIs" dxfId="359" priority="79" operator="between">
      <formula>1E-23</formula>
      <formula>1.49999999999999</formula>
    </cfRule>
  </conditionalFormatting>
  <conditionalFormatting sqref="J75:AM75">
    <cfRule type="cellIs" dxfId="358" priority="76" operator="between">
      <formula>1</formula>
      <formula>3</formula>
    </cfRule>
  </conditionalFormatting>
  <conditionalFormatting sqref="J78:AM78">
    <cfRule type="cellIs" dxfId="357" priority="75" operator="between">
      <formula>1</formula>
      <formula>3</formula>
    </cfRule>
  </conditionalFormatting>
  <conditionalFormatting sqref="J82:AM82">
    <cfRule type="cellIs" dxfId="356" priority="69" operator="between">
      <formula>2.5</formula>
      <formula>3</formula>
    </cfRule>
    <cfRule type="cellIs" dxfId="355" priority="70" operator="between">
      <formula>1.5</formula>
      <formula>2.49999999999999</formula>
    </cfRule>
    <cfRule type="cellIs" dxfId="354" priority="71" operator="between">
      <formula>1E-23</formula>
      <formula>1.49999999999999</formula>
    </cfRule>
  </conditionalFormatting>
  <conditionalFormatting sqref="J91:AM91">
    <cfRule type="cellIs" dxfId="353" priority="66" operator="between">
      <formula>1</formula>
      <formula>3</formula>
    </cfRule>
  </conditionalFormatting>
  <conditionalFormatting sqref="J95:AM95">
    <cfRule type="cellIs" dxfId="352" priority="60" operator="between">
      <formula>2.5</formula>
      <formula>3</formula>
    </cfRule>
    <cfRule type="cellIs" dxfId="351" priority="61" operator="between">
      <formula>1.5</formula>
      <formula>2.49999999999999</formula>
    </cfRule>
    <cfRule type="cellIs" dxfId="350" priority="62" operator="between">
      <formula>1E-23</formula>
      <formula>1.49999999999999</formula>
    </cfRule>
  </conditionalFormatting>
  <conditionalFormatting sqref="J98:AM98">
    <cfRule type="cellIs" dxfId="349" priority="59" operator="between">
      <formula>1</formula>
      <formula>3</formula>
    </cfRule>
  </conditionalFormatting>
  <conditionalFormatting sqref="J101:AM101">
    <cfRule type="cellIs" dxfId="348" priority="58" operator="between">
      <formula>1</formula>
      <formula>3</formula>
    </cfRule>
  </conditionalFormatting>
  <conditionalFormatting sqref="J104:AM104">
    <cfRule type="cellIs" dxfId="347" priority="57" operator="between">
      <formula>1</formula>
      <formula>3</formula>
    </cfRule>
  </conditionalFormatting>
  <conditionalFormatting sqref="J107:AM107">
    <cfRule type="cellIs" dxfId="346" priority="56" operator="between">
      <formula>1</formula>
      <formula>3</formula>
    </cfRule>
  </conditionalFormatting>
  <conditionalFormatting sqref="J110:AM110">
    <cfRule type="cellIs" dxfId="345" priority="53" operator="between">
      <formula>2.5</formula>
      <formula>3</formula>
    </cfRule>
    <cfRule type="cellIs" dxfId="344" priority="54" operator="between">
      <formula>1.5</formula>
      <formula>2.49999999999999</formula>
    </cfRule>
    <cfRule type="cellIs" dxfId="343" priority="55" operator="between">
      <formula>1E-23</formula>
      <formula>1.49999999999999</formula>
    </cfRule>
  </conditionalFormatting>
  <conditionalFormatting sqref="J111:AM111">
    <cfRule type="cellIs" dxfId="342" priority="50" operator="between">
      <formula>2.5</formula>
      <formula>3</formula>
    </cfRule>
    <cfRule type="cellIs" dxfId="341" priority="51" operator="between">
      <formula>1.5</formula>
      <formula>2.49999999999999</formula>
    </cfRule>
    <cfRule type="cellIs" dxfId="340" priority="52" operator="between">
      <formula>1E-23</formula>
      <formula>1.49999999999999</formula>
    </cfRule>
  </conditionalFormatting>
  <conditionalFormatting sqref="J114:AM114">
    <cfRule type="cellIs" dxfId="339" priority="41" operator="between">
      <formula>2.5</formula>
      <formula>3</formula>
    </cfRule>
    <cfRule type="cellIs" dxfId="338" priority="42" operator="between">
      <formula>1.5</formula>
      <formula>2.49999999999999</formula>
    </cfRule>
    <cfRule type="cellIs" dxfId="337" priority="43" operator="between">
      <formula>1E-23</formula>
      <formula>1.49999999999999</formula>
    </cfRule>
  </conditionalFormatting>
  <conditionalFormatting sqref="J117:AM117">
    <cfRule type="cellIs" dxfId="336" priority="40" operator="between">
      <formula>1</formula>
      <formula>3</formula>
    </cfRule>
  </conditionalFormatting>
  <conditionalFormatting sqref="J121:AM121">
    <cfRule type="cellIs" dxfId="335" priority="34" operator="between">
      <formula>2.5</formula>
      <formula>3</formula>
    </cfRule>
    <cfRule type="cellIs" dxfId="334" priority="35" operator="between">
      <formula>1.5</formula>
      <formula>2.49999999999999</formula>
    </cfRule>
    <cfRule type="cellIs" dxfId="333" priority="36" operator="between">
      <formula>1E-23</formula>
      <formula>1.49999999999999</formula>
    </cfRule>
  </conditionalFormatting>
  <conditionalFormatting sqref="J124:AM124">
    <cfRule type="cellIs" dxfId="332" priority="33" operator="between">
      <formula>1</formula>
      <formula>3</formula>
    </cfRule>
  </conditionalFormatting>
  <conditionalFormatting sqref="J127:AM127">
    <cfRule type="cellIs" dxfId="331" priority="27" operator="between">
      <formula>2.5</formula>
      <formula>3</formula>
    </cfRule>
    <cfRule type="cellIs" dxfId="330" priority="28" operator="between">
      <formula>1.5</formula>
      <formula>2.49999999999999</formula>
    </cfRule>
    <cfRule type="cellIs" dxfId="329" priority="29" operator="between">
      <formula>1E-23</formula>
      <formula>1.49999999999999</formula>
    </cfRule>
  </conditionalFormatting>
  <conditionalFormatting sqref="J131:AM131">
    <cfRule type="cellIs" dxfId="328" priority="21" operator="between">
      <formula>2.5</formula>
      <formula>3</formula>
    </cfRule>
    <cfRule type="cellIs" dxfId="327" priority="22" operator="between">
      <formula>1.5</formula>
      <formula>2.49999999999999</formula>
    </cfRule>
    <cfRule type="cellIs" dxfId="326" priority="23" operator="between">
      <formula>1E-23</formula>
      <formula>1.49999999999999</formula>
    </cfRule>
  </conditionalFormatting>
  <conditionalFormatting sqref="J138:AM138">
    <cfRule type="cellIs" dxfId="325" priority="15" operator="between">
      <formula>2.5</formula>
      <formula>3</formula>
    </cfRule>
    <cfRule type="cellIs" dxfId="324" priority="16" operator="between">
      <formula>1.5</formula>
      <formula>2.49999999999999</formula>
    </cfRule>
    <cfRule type="cellIs" dxfId="323" priority="17" operator="between">
      <formula>1E-23</formula>
      <formula>1.49999999999999</formula>
    </cfRule>
  </conditionalFormatting>
  <conditionalFormatting sqref="J134:AM134">
    <cfRule type="cellIs" dxfId="322" priority="14" operator="between">
      <formula>1</formula>
      <formula>3</formula>
    </cfRule>
  </conditionalFormatting>
  <conditionalFormatting sqref="J141:AM141">
    <cfRule type="cellIs" dxfId="321" priority="13" operator="between">
      <formula>1</formula>
      <formula>3</formula>
    </cfRule>
  </conditionalFormatting>
  <conditionalFormatting sqref="J56:AM56">
    <cfRule type="cellIs" dxfId="320" priority="4" operator="between">
      <formula>2.5</formula>
      <formula>3</formula>
    </cfRule>
    <cfRule type="cellIs" dxfId="319" priority="5" operator="between">
      <formula>1.5</formula>
      <formula>2.49999999999999</formula>
    </cfRule>
    <cfRule type="cellIs" dxfId="318" priority="6" operator="between">
      <formula>1E-23</formula>
      <formula>1.49999999999999</formula>
    </cfRule>
  </conditionalFormatting>
  <conditionalFormatting sqref="J128:AM128">
    <cfRule type="cellIs" dxfId="317" priority="1" operator="between">
      <formula>2.5</formula>
      <formula>3</formula>
    </cfRule>
    <cfRule type="cellIs" dxfId="316" priority="2" operator="between">
      <formula>1.5</formula>
      <formula>2.49999999999999</formula>
    </cfRule>
    <cfRule type="cellIs" dxfId="315" priority="3" operator="between">
      <formula>1E-23</formula>
      <formula>1.49999999999999</formula>
    </cfRule>
  </conditionalFormatting>
  <pageMargins left="0.7" right="0.7" top="0.78740157499999996" bottom="0.78740157499999996" header="0.3" footer="0.3"/>
  <pageSetup paperSize="9" scale="37" orientation="portrait" r:id="rId1"/>
  <colBreaks count="1" manualBreakCount="1">
    <brk id="13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B377-51BA-4198-A056-E452D3B999B4}">
  <sheetPr>
    <tabColor theme="4"/>
  </sheetPr>
  <dimension ref="A1:AM138"/>
  <sheetViews>
    <sheetView showGridLines="0" zoomScale="55" zoomScaleNormal="55" zoomScaleSheetLayoutView="90" zoomScalePageLayoutView="70" workbookViewId="0">
      <pane xSplit="9" ySplit="5" topLeftCell="J36" activePane="bottomRight" state="frozen"/>
      <selection activeCell="E135" sqref="E135"/>
      <selection pane="topRight" activeCell="E135" sqref="E135"/>
      <selection pane="bottomLeft" activeCell="E135" sqref="E135"/>
      <selection pane="bottomRight" activeCell="AD16" sqref="AD16:AM17"/>
    </sheetView>
  </sheetViews>
  <sheetFormatPr baseColWidth="10" defaultColWidth="11.42578125" defaultRowHeight="15" outlineLevelRow="1" x14ac:dyDescent="0.25"/>
  <cols>
    <col min="1" max="1" width="5.42578125" style="102" customWidth="1"/>
    <col min="2" max="2" width="3.42578125" style="101" customWidth="1"/>
    <col min="3" max="3" width="2.42578125" style="131" customWidth="1"/>
    <col min="4" max="4" width="2.85546875" style="131" customWidth="1"/>
    <col min="5" max="5" width="48.140625" style="131" bestFit="1" customWidth="1"/>
    <col min="6" max="6" width="2.42578125" style="103" customWidth="1"/>
    <col min="7" max="8" width="13.140625" style="122" bestFit="1" customWidth="1"/>
    <col min="9" max="9" width="2.42578125" style="103" customWidth="1"/>
    <col min="10" max="39" width="36.140625" style="130" customWidth="1"/>
    <col min="40" max="16384" width="11.42578125" style="102"/>
  </cols>
  <sheetData>
    <row r="1" spans="1:39" x14ac:dyDescent="0.25">
      <c r="I1" s="186"/>
      <c r="J1" s="141"/>
      <c r="K1" s="141"/>
      <c r="L1" s="141"/>
      <c r="M1" s="184"/>
    </row>
    <row r="2" spans="1:39" s="108" customFormat="1" ht="33" customHeight="1" x14ac:dyDescent="0.25">
      <c r="A2" s="109" t="s">
        <v>377</v>
      </c>
      <c r="B2" s="104" t="s">
        <v>102</v>
      </c>
      <c r="C2" s="105"/>
      <c r="D2" s="105"/>
      <c r="E2" s="105"/>
      <c r="F2" s="106"/>
      <c r="G2" s="107"/>
      <c r="H2" s="107"/>
      <c r="I2" s="106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</row>
    <row r="3" spans="1:39" s="110" customFormat="1" x14ac:dyDescent="0.25">
      <c r="B3" s="111"/>
      <c r="C3" s="131"/>
      <c r="D3" s="131"/>
      <c r="E3" s="131"/>
      <c r="F3" s="112"/>
      <c r="G3" s="122"/>
      <c r="H3" s="122"/>
      <c r="I3" s="112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</row>
    <row r="4" spans="1:39" s="110" customFormat="1" x14ac:dyDescent="0.25">
      <c r="B4" s="111"/>
      <c r="C4" s="131"/>
      <c r="D4" s="131"/>
      <c r="E4" s="131"/>
      <c r="F4" s="112"/>
      <c r="G4" s="362" t="s">
        <v>105</v>
      </c>
      <c r="H4" s="362"/>
      <c r="I4" s="112"/>
      <c r="J4" s="369" t="s">
        <v>191</v>
      </c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1"/>
    </row>
    <row r="5" spans="1:39" s="110" customFormat="1" x14ac:dyDescent="0.25">
      <c r="B5" s="111"/>
      <c r="C5" s="131"/>
      <c r="D5" s="131"/>
      <c r="E5" s="131"/>
      <c r="F5" s="113"/>
      <c r="G5" s="123" t="s">
        <v>110</v>
      </c>
      <c r="H5" s="123" t="s">
        <v>109</v>
      </c>
      <c r="I5" s="114"/>
      <c r="J5" s="123">
        <f>'1 | Grundeinstellungen'!J5</f>
        <v>1001</v>
      </c>
      <c r="K5" s="123">
        <f>J5+1</f>
        <v>1002</v>
      </c>
      <c r="L5" s="123">
        <f t="shared" ref="L5:AM5" si="0">K5+1</f>
        <v>1003</v>
      </c>
      <c r="M5" s="123">
        <f t="shared" si="0"/>
        <v>1004</v>
      </c>
      <c r="N5" s="123">
        <f t="shared" si="0"/>
        <v>1005</v>
      </c>
      <c r="O5" s="123">
        <f t="shared" si="0"/>
        <v>1006</v>
      </c>
      <c r="P5" s="123">
        <f t="shared" si="0"/>
        <v>1007</v>
      </c>
      <c r="Q5" s="123">
        <f t="shared" si="0"/>
        <v>1008</v>
      </c>
      <c r="R5" s="123">
        <f t="shared" si="0"/>
        <v>1009</v>
      </c>
      <c r="S5" s="123">
        <f t="shared" si="0"/>
        <v>1010</v>
      </c>
      <c r="T5" s="123">
        <f t="shared" si="0"/>
        <v>1011</v>
      </c>
      <c r="U5" s="123">
        <f t="shared" si="0"/>
        <v>1012</v>
      </c>
      <c r="V5" s="123">
        <f t="shared" si="0"/>
        <v>1013</v>
      </c>
      <c r="W5" s="123">
        <f t="shared" si="0"/>
        <v>1014</v>
      </c>
      <c r="X5" s="123">
        <f t="shared" si="0"/>
        <v>1015</v>
      </c>
      <c r="Y5" s="123">
        <f t="shared" si="0"/>
        <v>1016</v>
      </c>
      <c r="Z5" s="123">
        <f t="shared" si="0"/>
        <v>1017</v>
      </c>
      <c r="AA5" s="123">
        <f t="shared" si="0"/>
        <v>1018</v>
      </c>
      <c r="AB5" s="123">
        <f t="shared" si="0"/>
        <v>1019</v>
      </c>
      <c r="AC5" s="123">
        <f t="shared" si="0"/>
        <v>1020</v>
      </c>
      <c r="AD5" s="123">
        <f t="shared" si="0"/>
        <v>1021</v>
      </c>
      <c r="AE5" s="123">
        <f t="shared" si="0"/>
        <v>1022</v>
      </c>
      <c r="AF5" s="123">
        <f t="shared" si="0"/>
        <v>1023</v>
      </c>
      <c r="AG5" s="123">
        <f t="shared" si="0"/>
        <v>1024</v>
      </c>
      <c r="AH5" s="123">
        <f t="shared" si="0"/>
        <v>1025</v>
      </c>
      <c r="AI5" s="123">
        <f t="shared" si="0"/>
        <v>1026</v>
      </c>
      <c r="AJ5" s="123">
        <f t="shared" si="0"/>
        <v>1027</v>
      </c>
      <c r="AK5" s="123">
        <f t="shared" si="0"/>
        <v>1028</v>
      </c>
      <c r="AL5" s="123">
        <f t="shared" si="0"/>
        <v>1029</v>
      </c>
      <c r="AM5" s="123">
        <f t="shared" si="0"/>
        <v>1030</v>
      </c>
    </row>
    <row r="6" spans="1:39" s="110" customFormat="1" x14ac:dyDescent="0.25">
      <c r="B6" s="115" t="s">
        <v>108</v>
      </c>
      <c r="C6" s="131"/>
      <c r="D6" s="131"/>
      <c r="E6" s="131"/>
      <c r="F6" s="113"/>
      <c r="G6" s="124"/>
      <c r="H6" s="124"/>
      <c r="I6" s="113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</row>
    <row r="7" spans="1:39" s="110" customFormat="1" ht="7.5" customHeight="1" x14ac:dyDescent="0.25">
      <c r="B7" s="115"/>
      <c r="C7" s="131"/>
      <c r="D7" s="131"/>
      <c r="E7" s="131"/>
      <c r="F7" s="114"/>
      <c r="G7" s="125"/>
      <c r="H7" s="125"/>
      <c r="I7" s="114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</row>
    <row r="8" spans="1:39" s="108" customFormat="1" ht="30" customHeight="1" thickBot="1" x14ac:dyDescent="0.3">
      <c r="B8" s="299" t="str">
        <f>'1 | Grundeinstellungen'!B65</f>
        <v>NUTZERKOMFORT</v>
      </c>
      <c r="C8" s="257"/>
      <c r="D8" s="257"/>
      <c r="E8" s="257"/>
      <c r="F8" s="106"/>
      <c r="G8" s="107"/>
      <c r="H8" s="107"/>
      <c r="I8" s="106"/>
      <c r="J8" s="258"/>
      <c r="K8" s="258"/>
      <c r="L8" s="258"/>
      <c r="M8" s="258"/>
      <c r="N8" s="118"/>
      <c r="O8" s="258"/>
      <c r="P8" s="118"/>
      <c r="Q8" s="118"/>
      <c r="R8" s="258"/>
      <c r="S8" s="118"/>
      <c r="T8" s="118"/>
      <c r="U8" s="258"/>
      <c r="V8" s="118"/>
      <c r="W8" s="118"/>
      <c r="X8" s="258"/>
      <c r="Y8" s="118"/>
      <c r="Z8" s="118"/>
      <c r="AA8" s="118"/>
      <c r="AB8" s="258"/>
      <c r="AC8" s="118"/>
      <c r="AD8" s="118"/>
      <c r="AE8" s="258"/>
      <c r="AF8" s="118"/>
      <c r="AG8" s="118"/>
      <c r="AH8" s="118"/>
      <c r="AI8" s="258"/>
      <c r="AJ8" s="118"/>
      <c r="AK8" s="118"/>
      <c r="AL8" s="258"/>
      <c r="AM8" s="118"/>
    </row>
    <row r="9" spans="1:39" s="110" customFormat="1" ht="30" customHeight="1" thickBot="1" x14ac:dyDescent="0.3">
      <c r="B9" s="298">
        <v>6</v>
      </c>
      <c r="C9" s="250" t="str">
        <f>'1 | Grundeinstellungen'!$C$66</f>
        <v>Schallschutz</v>
      </c>
      <c r="D9" s="134"/>
      <c r="E9" s="134"/>
      <c r="F9" s="89"/>
      <c r="G9" s="90">
        <f>'1 | Grundeinstellungen'!$G$66</f>
        <v>1</v>
      </c>
      <c r="H9" s="159"/>
      <c r="I9" s="91"/>
      <c r="J9" s="300">
        <f>IF($G$9=0,"",IFERROR(J13*$G$12+J20*$G$19+J30*$G$29,0))</f>
        <v>0</v>
      </c>
      <c r="K9" s="300">
        <f t="shared" ref="K9:AM9" si="1">IF($G$9=0,"",IFERROR(K13*$G$12+K20*$G$19+K30*$G$29,0))</f>
        <v>0</v>
      </c>
      <c r="L9" s="300">
        <f t="shared" si="1"/>
        <v>0</v>
      </c>
      <c r="M9" s="300">
        <f t="shared" si="1"/>
        <v>0</v>
      </c>
      <c r="N9" s="300">
        <f t="shared" si="1"/>
        <v>0</v>
      </c>
      <c r="O9" s="300">
        <f t="shared" si="1"/>
        <v>0</v>
      </c>
      <c r="P9" s="300">
        <f t="shared" si="1"/>
        <v>0</v>
      </c>
      <c r="Q9" s="300">
        <f t="shared" si="1"/>
        <v>0</v>
      </c>
      <c r="R9" s="300">
        <f t="shared" si="1"/>
        <v>0</v>
      </c>
      <c r="S9" s="300">
        <f t="shared" si="1"/>
        <v>0</v>
      </c>
      <c r="T9" s="300">
        <f t="shared" si="1"/>
        <v>0</v>
      </c>
      <c r="U9" s="300">
        <f t="shared" si="1"/>
        <v>0</v>
      </c>
      <c r="V9" s="300">
        <f t="shared" si="1"/>
        <v>0</v>
      </c>
      <c r="W9" s="300">
        <f t="shared" si="1"/>
        <v>0</v>
      </c>
      <c r="X9" s="300">
        <f t="shared" si="1"/>
        <v>0</v>
      </c>
      <c r="Y9" s="300">
        <f t="shared" si="1"/>
        <v>0</v>
      </c>
      <c r="Z9" s="300">
        <f t="shared" si="1"/>
        <v>0</v>
      </c>
      <c r="AA9" s="300">
        <f t="shared" si="1"/>
        <v>0</v>
      </c>
      <c r="AB9" s="300">
        <f t="shared" si="1"/>
        <v>0</v>
      </c>
      <c r="AC9" s="300">
        <f t="shared" si="1"/>
        <v>0</v>
      </c>
      <c r="AD9" s="300">
        <f t="shared" si="1"/>
        <v>0</v>
      </c>
      <c r="AE9" s="300">
        <f t="shared" si="1"/>
        <v>0</v>
      </c>
      <c r="AF9" s="300">
        <f t="shared" si="1"/>
        <v>0</v>
      </c>
      <c r="AG9" s="300">
        <f t="shared" si="1"/>
        <v>0</v>
      </c>
      <c r="AH9" s="300">
        <f t="shared" si="1"/>
        <v>0</v>
      </c>
      <c r="AI9" s="300">
        <f t="shared" si="1"/>
        <v>0</v>
      </c>
      <c r="AJ9" s="300">
        <f t="shared" si="1"/>
        <v>0</v>
      </c>
      <c r="AK9" s="300">
        <f t="shared" si="1"/>
        <v>0</v>
      </c>
      <c r="AL9" s="300">
        <f t="shared" si="1"/>
        <v>0</v>
      </c>
      <c r="AM9" s="300">
        <f t="shared" si="1"/>
        <v>0</v>
      </c>
    </row>
    <row r="10" spans="1:39" s="110" customFormat="1" ht="92.25" hidden="1" customHeight="1" thickBot="1" x14ac:dyDescent="0.3">
      <c r="B10" s="111"/>
      <c r="C10" s="181"/>
      <c r="D10" s="138"/>
      <c r="E10" s="92" t="s">
        <v>201</v>
      </c>
      <c r="F10" s="158"/>
      <c r="G10" s="90"/>
      <c r="H10" s="159"/>
      <c r="I10" s="91"/>
      <c r="J10" s="185" t="str">
        <f>CONCATENATE(IF(J12="","",J12),IF(AND(J12&lt;&gt;"",J19&lt;&gt;""),"; ",""),IF(AND(J12&lt;&gt;"",J29&lt;&gt;"",J19=""),"; ",""),IF(J19="","",J19),IF(AND(J19&lt;&gt;"",J29&lt;&gt;""),"; ",""),IF(J29="","",J29))</f>
        <v>wird ausgefüllt; wird ausgefüllt (wird ausgefüllt; wird ausgefüllt); wird ausgefüllt</v>
      </c>
      <c r="K10" s="185" t="str">
        <f t="shared" ref="K10:AM10" si="2">CONCATENATE(IF(K12="","",K12),IF(AND(K12&lt;&gt;"",K19&lt;&gt;""),"; ",""),IF(AND(K12&lt;&gt;"",K29&lt;&gt;"",K19=""),"; ",""),IF(K19="","",K19),IF(AND(K19&lt;&gt;"",K29&lt;&gt;""),"; ",""),IF(K29="","",K29))</f>
        <v>wird ausgefüllt; wird ausgefüllt (wird ausgefüllt; wird ausgefüllt); wird ausgefüllt</v>
      </c>
      <c r="L10" s="185" t="str">
        <f t="shared" si="2"/>
        <v>wird ausgefüllt; wird ausgefüllt (wird ausgefüllt; wird ausgefüllt); wird ausgefüllt</v>
      </c>
      <c r="M10" s="185" t="str">
        <f t="shared" si="2"/>
        <v>wird ausgefüllt; wird ausgefüllt (wird ausgefüllt; wird ausgefüllt); wird ausgefüllt</v>
      </c>
      <c r="N10" s="185" t="str">
        <f t="shared" si="2"/>
        <v>wird ausgefüllt; wird ausgefüllt (wird ausgefüllt; wird ausgefüllt); wird ausgefüllt</v>
      </c>
      <c r="O10" s="185" t="str">
        <f t="shared" si="2"/>
        <v>wird ausgefüllt; wird ausgefüllt (wird ausgefüllt; wird ausgefüllt); wird ausgefüllt</v>
      </c>
      <c r="P10" s="185" t="str">
        <f t="shared" si="2"/>
        <v>wird ausgefüllt; wird ausgefüllt (wird ausgefüllt; wird ausgefüllt); wird ausgefüllt</v>
      </c>
      <c r="Q10" s="185" t="str">
        <f t="shared" si="2"/>
        <v>wird ausgefüllt; wird ausgefüllt (wird ausgefüllt; wird ausgefüllt); wird ausgefüllt</v>
      </c>
      <c r="R10" s="185" t="str">
        <f t="shared" si="2"/>
        <v>wird ausgefüllt; wird ausgefüllt (wird ausgefüllt; wird ausgefüllt); wird ausgefüllt</v>
      </c>
      <c r="S10" s="185" t="str">
        <f t="shared" si="2"/>
        <v>wird ausgefüllt; wird ausgefüllt (wird ausgefüllt; wird ausgefüllt); wird ausgefüllt</v>
      </c>
      <c r="T10" s="185" t="str">
        <f t="shared" si="2"/>
        <v>wird ausgefüllt; wird ausgefüllt (wird ausgefüllt; wird ausgefüllt); wird ausgefüllt</v>
      </c>
      <c r="U10" s="185" t="str">
        <f t="shared" si="2"/>
        <v>wird ausgefüllt; wird ausgefüllt (wird ausgefüllt; wird ausgefüllt); wird ausgefüllt</v>
      </c>
      <c r="V10" s="185" t="str">
        <f t="shared" si="2"/>
        <v>wird ausgefüllt; wird ausgefüllt (wird ausgefüllt; wird ausgefüllt); wird ausgefüllt</v>
      </c>
      <c r="W10" s="185" t="str">
        <f t="shared" si="2"/>
        <v>wird ausgefüllt; wird ausgefüllt (wird ausgefüllt; wird ausgefüllt); wird ausgefüllt</v>
      </c>
      <c r="X10" s="185" t="str">
        <f t="shared" si="2"/>
        <v>wird ausgefüllt; wird ausgefüllt (wird ausgefüllt; wird ausgefüllt); wird ausgefüllt</v>
      </c>
      <c r="Y10" s="185" t="str">
        <f t="shared" si="2"/>
        <v>wird ausgefüllt; wird ausgefüllt (wird ausgefüllt; wird ausgefüllt); wird ausgefüllt</v>
      </c>
      <c r="Z10" s="185" t="str">
        <f t="shared" si="2"/>
        <v>wird ausgefüllt; wird ausgefüllt (wird ausgefüllt; wird ausgefüllt); wird ausgefüllt</v>
      </c>
      <c r="AA10" s="185" t="str">
        <f t="shared" si="2"/>
        <v>wird ausgefüllt; wird ausgefüllt (wird ausgefüllt; wird ausgefüllt); wird ausgefüllt</v>
      </c>
      <c r="AB10" s="185" t="str">
        <f t="shared" si="2"/>
        <v>wird ausgefüllt; wird ausgefüllt (wird ausgefüllt; wird ausgefüllt); wird ausgefüllt</v>
      </c>
      <c r="AC10" s="185" t="str">
        <f t="shared" si="2"/>
        <v>wird ausgefüllt; wird ausgefüllt (wird ausgefüllt; wird ausgefüllt); wird ausgefüllt</v>
      </c>
      <c r="AD10" s="185" t="str">
        <f t="shared" si="2"/>
        <v>wird ausgefüllt; wird ausgefüllt (wird ausgefüllt; wird ausgefüllt); wird ausgefüllt</v>
      </c>
      <c r="AE10" s="185" t="str">
        <f t="shared" si="2"/>
        <v>wird ausgefüllt; wird ausgefüllt (wird ausgefüllt; wird ausgefüllt); wird ausgefüllt</v>
      </c>
      <c r="AF10" s="185" t="str">
        <f t="shared" si="2"/>
        <v>wird ausgefüllt; wird ausgefüllt (wird ausgefüllt; wird ausgefüllt); wird ausgefüllt</v>
      </c>
      <c r="AG10" s="185" t="str">
        <f t="shared" si="2"/>
        <v>wird ausgefüllt; wird ausgefüllt (wird ausgefüllt; wird ausgefüllt); wird ausgefüllt</v>
      </c>
      <c r="AH10" s="185" t="str">
        <f t="shared" si="2"/>
        <v>wird ausgefüllt; wird ausgefüllt (wird ausgefüllt; wird ausgefüllt); wird ausgefüllt</v>
      </c>
      <c r="AI10" s="185" t="str">
        <f t="shared" si="2"/>
        <v>wird ausgefüllt; wird ausgefüllt (wird ausgefüllt; wird ausgefüllt); wird ausgefüllt</v>
      </c>
      <c r="AJ10" s="185" t="str">
        <f t="shared" si="2"/>
        <v>wird ausgefüllt; wird ausgefüllt (wird ausgefüllt; wird ausgefüllt); wird ausgefüllt</v>
      </c>
      <c r="AK10" s="185" t="str">
        <f t="shared" si="2"/>
        <v>wird ausgefüllt; wird ausgefüllt (wird ausgefüllt; wird ausgefüllt); wird ausgefüllt</v>
      </c>
      <c r="AL10" s="185" t="str">
        <f t="shared" si="2"/>
        <v>wird ausgefüllt; wird ausgefüllt (wird ausgefüllt; wird ausgefüllt); wird ausgefüllt</v>
      </c>
      <c r="AM10" s="185" t="str">
        <f t="shared" si="2"/>
        <v>wird ausgefüllt; wird ausgefüllt (wird ausgefüllt; wird ausgefüllt); wird ausgefüllt</v>
      </c>
    </row>
    <row r="11" spans="1:39" s="121" customFormat="1" ht="7.5" customHeight="1" x14ac:dyDescent="0.25">
      <c r="B11" s="137"/>
      <c r="C11" s="138"/>
      <c r="D11" s="138"/>
      <c r="E11" s="138"/>
      <c r="F11" s="117"/>
      <c r="G11" s="139"/>
      <c r="H11" s="136"/>
      <c r="I11" s="117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</row>
    <row r="12" spans="1:39" s="110" customFormat="1" ht="30" customHeight="1" outlineLevel="1" x14ac:dyDescent="0.25">
      <c r="B12" s="111"/>
      <c r="C12" s="183">
        <v>1</v>
      </c>
      <c r="D12" s="183" t="str">
        <f>'1 | Grundeinstellungen'!D67</f>
        <v>Freiräume</v>
      </c>
      <c r="E12" s="183"/>
      <c r="F12" s="158"/>
      <c r="G12" s="126">
        <f>'1 | Grundeinstellungen'!$G$67</f>
        <v>0.33333333333333331</v>
      </c>
      <c r="H12" s="163">
        <f>'1 | Grundeinstellungen'!$H$67</f>
        <v>1</v>
      </c>
      <c r="I12" s="170"/>
      <c r="J12" s="129" t="str">
        <f>IF($G$12=0,"",J15)</f>
        <v>wird ausgefüllt</v>
      </c>
      <c r="K12" s="129" t="str">
        <f t="shared" ref="K12:AM12" si="3">IF($G$12=0,"",K15)</f>
        <v>wird ausgefüllt</v>
      </c>
      <c r="L12" s="129" t="str">
        <f t="shared" si="3"/>
        <v>wird ausgefüllt</v>
      </c>
      <c r="M12" s="129" t="str">
        <f t="shared" si="3"/>
        <v>wird ausgefüllt</v>
      </c>
      <c r="N12" s="129" t="str">
        <f t="shared" si="3"/>
        <v>wird ausgefüllt</v>
      </c>
      <c r="O12" s="129" t="str">
        <f t="shared" si="3"/>
        <v>wird ausgefüllt</v>
      </c>
      <c r="P12" s="129" t="str">
        <f t="shared" si="3"/>
        <v>wird ausgefüllt</v>
      </c>
      <c r="Q12" s="129" t="str">
        <f t="shared" si="3"/>
        <v>wird ausgefüllt</v>
      </c>
      <c r="R12" s="129" t="str">
        <f t="shared" si="3"/>
        <v>wird ausgefüllt</v>
      </c>
      <c r="S12" s="129" t="str">
        <f t="shared" si="3"/>
        <v>wird ausgefüllt</v>
      </c>
      <c r="T12" s="129" t="str">
        <f t="shared" si="3"/>
        <v>wird ausgefüllt</v>
      </c>
      <c r="U12" s="129" t="str">
        <f t="shared" si="3"/>
        <v>wird ausgefüllt</v>
      </c>
      <c r="V12" s="129" t="str">
        <f t="shared" si="3"/>
        <v>wird ausgefüllt</v>
      </c>
      <c r="W12" s="129" t="str">
        <f t="shared" si="3"/>
        <v>wird ausgefüllt</v>
      </c>
      <c r="X12" s="129" t="str">
        <f t="shared" si="3"/>
        <v>wird ausgefüllt</v>
      </c>
      <c r="Y12" s="129" t="str">
        <f t="shared" si="3"/>
        <v>wird ausgefüllt</v>
      </c>
      <c r="Z12" s="129" t="str">
        <f t="shared" si="3"/>
        <v>wird ausgefüllt</v>
      </c>
      <c r="AA12" s="129" t="str">
        <f t="shared" si="3"/>
        <v>wird ausgefüllt</v>
      </c>
      <c r="AB12" s="129" t="str">
        <f t="shared" si="3"/>
        <v>wird ausgefüllt</v>
      </c>
      <c r="AC12" s="129" t="str">
        <f t="shared" si="3"/>
        <v>wird ausgefüllt</v>
      </c>
      <c r="AD12" s="129" t="str">
        <f t="shared" si="3"/>
        <v>wird ausgefüllt</v>
      </c>
      <c r="AE12" s="129" t="str">
        <f t="shared" si="3"/>
        <v>wird ausgefüllt</v>
      </c>
      <c r="AF12" s="129" t="str">
        <f t="shared" si="3"/>
        <v>wird ausgefüllt</v>
      </c>
      <c r="AG12" s="129" t="str">
        <f t="shared" si="3"/>
        <v>wird ausgefüllt</v>
      </c>
      <c r="AH12" s="129" t="str">
        <f t="shared" si="3"/>
        <v>wird ausgefüllt</v>
      </c>
      <c r="AI12" s="129" t="str">
        <f t="shared" si="3"/>
        <v>wird ausgefüllt</v>
      </c>
      <c r="AJ12" s="129" t="str">
        <f t="shared" si="3"/>
        <v>wird ausgefüllt</v>
      </c>
      <c r="AK12" s="129" t="str">
        <f t="shared" si="3"/>
        <v>wird ausgefüllt</v>
      </c>
      <c r="AL12" s="129" t="str">
        <f t="shared" si="3"/>
        <v>wird ausgefüllt</v>
      </c>
      <c r="AM12" s="129" t="str">
        <f t="shared" si="3"/>
        <v>wird ausgefüllt</v>
      </c>
    </row>
    <row r="13" spans="1:39" s="150" customFormat="1" outlineLevel="1" x14ac:dyDescent="0.25">
      <c r="B13" s="151"/>
      <c r="C13" s="152"/>
      <c r="D13" s="152"/>
      <c r="E13" s="152"/>
      <c r="F13" s="112"/>
      <c r="G13" s="136"/>
      <c r="H13" s="127"/>
      <c r="I13" s="112"/>
      <c r="J13" s="176">
        <f>IF($G$12=0,0,IFERROR(J16*$H$15,0))</f>
        <v>0</v>
      </c>
      <c r="K13" s="176">
        <f t="shared" ref="K13:AM13" si="4">IF($G$12=0,0,IFERROR(K16*$H$15,0))</f>
        <v>0</v>
      </c>
      <c r="L13" s="176">
        <f t="shared" si="4"/>
        <v>0</v>
      </c>
      <c r="M13" s="176">
        <f t="shared" si="4"/>
        <v>0</v>
      </c>
      <c r="N13" s="176">
        <f t="shared" si="4"/>
        <v>0</v>
      </c>
      <c r="O13" s="176">
        <f t="shared" si="4"/>
        <v>0</v>
      </c>
      <c r="P13" s="176">
        <f t="shared" si="4"/>
        <v>0</v>
      </c>
      <c r="Q13" s="176">
        <f t="shared" si="4"/>
        <v>0</v>
      </c>
      <c r="R13" s="176">
        <f t="shared" si="4"/>
        <v>0</v>
      </c>
      <c r="S13" s="176">
        <f t="shared" si="4"/>
        <v>0</v>
      </c>
      <c r="T13" s="176">
        <f t="shared" si="4"/>
        <v>0</v>
      </c>
      <c r="U13" s="176">
        <f t="shared" si="4"/>
        <v>0</v>
      </c>
      <c r="V13" s="176">
        <f t="shared" si="4"/>
        <v>0</v>
      </c>
      <c r="W13" s="176">
        <f t="shared" si="4"/>
        <v>0</v>
      </c>
      <c r="X13" s="176">
        <f t="shared" si="4"/>
        <v>0</v>
      </c>
      <c r="Y13" s="176">
        <f t="shared" si="4"/>
        <v>0</v>
      </c>
      <c r="Z13" s="176">
        <f t="shared" si="4"/>
        <v>0</v>
      </c>
      <c r="AA13" s="176">
        <f t="shared" si="4"/>
        <v>0</v>
      </c>
      <c r="AB13" s="176">
        <f t="shared" si="4"/>
        <v>0</v>
      </c>
      <c r="AC13" s="176">
        <f t="shared" si="4"/>
        <v>0</v>
      </c>
      <c r="AD13" s="176">
        <f t="shared" si="4"/>
        <v>0</v>
      </c>
      <c r="AE13" s="176">
        <f t="shared" si="4"/>
        <v>0</v>
      </c>
      <c r="AF13" s="176">
        <f t="shared" si="4"/>
        <v>0</v>
      </c>
      <c r="AG13" s="176">
        <f t="shared" si="4"/>
        <v>0</v>
      </c>
      <c r="AH13" s="176">
        <f t="shared" si="4"/>
        <v>0</v>
      </c>
      <c r="AI13" s="176">
        <f t="shared" si="4"/>
        <v>0</v>
      </c>
      <c r="AJ13" s="176">
        <f t="shared" si="4"/>
        <v>0</v>
      </c>
      <c r="AK13" s="176">
        <f t="shared" si="4"/>
        <v>0</v>
      </c>
      <c r="AL13" s="176">
        <f t="shared" si="4"/>
        <v>0</v>
      </c>
      <c r="AM13" s="176">
        <f t="shared" si="4"/>
        <v>0</v>
      </c>
    </row>
    <row r="14" spans="1:39" s="121" customFormat="1" ht="7.5" customHeight="1" outlineLevel="1" x14ac:dyDescent="0.25">
      <c r="B14" s="137"/>
      <c r="C14" s="138"/>
      <c r="D14" s="138"/>
      <c r="E14" s="138"/>
      <c r="F14" s="117"/>
      <c r="G14" s="139"/>
      <c r="H14" s="136"/>
      <c r="I14" s="117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</row>
    <row r="15" spans="1:39" s="110" customFormat="1" ht="30" customHeight="1" outlineLevel="1" x14ac:dyDescent="0.25">
      <c r="B15" s="111"/>
      <c r="C15" s="131"/>
      <c r="D15" s="161" t="s">
        <v>198</v>
      </c>
      <c r="E15" s="161" t="str">
        <f>'1 | Grundeinstellungen'!E68</f>
        <v>Freiräume</v>
      </c>
      <c r="F15" s="158"/>
      <c r="G15" s="159"/>
      <c r="H15" s="126">
        <f>'1 | Grundeinstellungen'!$H$68</f>
        <v>1</v>
      </c>
      <c r="I15" s="170"/>
      <c r="J15" s="148" t="str">
        <f>IF($H$15=0,"",CONCATENATE(IF(J16=1,'1 | Grundeinstellungen'!$J$68,IF(J16=2,'1 | Grundeinstellungen'!$K$68,IF('3b | Nutzerkomfort'!J16=3,'1 | Grundeinstellungen'!$L$68,IF(J16="","wird ausgefüllt")))),IF(J17="","",CONCATENATE(" (",J17,")"))))</f>
        <v>wird ausgefüllt</v>
      </c>
      <c r="K15" s="148" t="str">
        <f>IF($H$15=0,"",CONCATENATE(IF(K16=1,'1 | Grundeinstellungen'!$J$68,IF(K16=2,'1 | Grundeinstellungen'!$K$68,IF('3b | Nutzerkomfort'!K16=3,'1 | Grundeinstellungen'!$L$68,IF(K16="","wird ausgefüllt")))),IF(K17="","",CONCATENATE(" (",K17,")"))))</f>
        <v>wird ausgefüllt</v>
      </c>
      <c r="L15" s="148" t="str">
        <f>IF($H$15=0,"",CONCATENATE(IF(L16=1,'1 | Grundeinstellungen'!$J$68,IF(L16=2,'1 | Grundeinstellungen'!$K$68,IF('3b | Nutzerkomfort'!L16=3,'1 | Grundeinstellungen'!$L$68,IF(L16="","wird ausgefüllt")))),IF(L17="","",CONCATENATE(" (",L17,")"))))</f>
        <v>wird ausgefüllt</v>
      </c>
      <c r="M15" s="148" t="str">
        <f>IF($H$15=0,"",CONCATENATE(IF(M16=1,'1 | Grundeinstellungen'!$J$68,IF(M16=2,'1 | Grundeinstellungen'!$K$68,IF('3b | Nutzerkomfort'!M16=3,'1 | Grundeinstellungen'!$L$68,IF(M16="","wird ausgefüllt")))),IF(M17="","",CONCATENATE(" (",M17,")"))))</f>
        <v>wird ausgefüllt</v>
      </c>
      <c r="N15" s="148" t="str">
        <f>IF($H$15=0,"",CONCATENATE(IF(N16=1,'1 | Grundeinstellungen'!$J$68,IF(N16=2,'1 | Grundeinstellungen'!$K$68,IF('3b | Nutzerkomfort'!N16=3,'1 | Grundeinstellungen'!$L$68,IF(N16="","wird ausgefüllt")))),IF(N17="","",CONCATENATE(" (",N17,")"))))</f>
        <v>wird ausgefüllt</v>
      </c>
      <c r="O15" s="148" t="str">
        <f>IF($H$15=0,"",CONCATENATE(IF(O16=1,'1 | Grundeinstellungen'!$J$68,IF(O16=2,'1 | Grundeinstellungen'!$K$68,IF('3b | Nutzerkomfort'!O16=3,'1 | Grundeinstellungen'!$L$68,IF(O16="","wird ausgefüllt")))),IF(O17="","",CONCATENATE(" (",O17,")"))))</f>
        <v>wird ausgefüllt</v>
      </c>
      <c r="P15" s="148" t="str">
        <f>IF($H$15=0,"",CONCATENATE(IF(P16=1,'1 | Grundeinstellungen'!$J$68,IF(P16=2,'1 | Grundeinstellungen'!$K$68,IF('3b | Nutzerkomfort'!P16=3,'1 | Grundeinstellungen'!$L$68,IF(P16="","wird ausgefüllt")))),IF(P17="","",CONCATENATE(" (",P17,")"))))</f>
        <v>wird ausgefüllt</v>
      </c>
      <c r="Q15" s="148" t="str">
        <f>IF($H$15=0,"",CONCATENATE(IF(Q16=1,'1 | Grundeinstellungen'!$J$68,IF(Q16=2,'1 | Grundeinstellungen'!$K$68,IF('3b | Nutzerkomfort'!Q16=3,'1 | Grundeinstellungen'!$L$68,IF(Q16="","wird ausgefüllt")))),IF(Q17="","",CONCATENATE(" (",Q17,")"))))</f>
        <v>wird ausgefüllt</v>
      </c>
      <c r="R15" s="148" t="str">
        <f>IF($H$15=0,"",CONCATENATE(IF(R16=1,'1 | Grundeinstellungen'!$J$68,IF(R16=2,'1 | Grundeinstellungen'!$K$68,IF('3b | Nutzerkomfort'!R16=3,'1 | Grundeinstellungen'!$L$68,IF(R16="","wird ausgefüllt")))),IF(R17="","",CONCATENATE(" (",R17,")"))))</f>
        <v>wird ausgefüllt</v>
      </c>
      <c r="S15" s="148" t="str">
        <f>IF($H$15=0,"",CONCATENATE(IF(S16=1,'1 | Grundeinstellungen'!$J$68,IF(S16=2,'1 | Grundeinstellungen'!$K$68,IF('3b | Nutzerkomfort'!S16=3,'1 | Grundeinstellungen'!$L$68,IF(S16="","wird ausgefüllt")))),IF(S17="","",CONCATENATE(" (",S17,")"))))</f>
        <v>wird ausgefüllt</v>
      </c>
      <c r="T15" s="148" t="str">
        <f>IF($H$15=0,"",CONCATENATE(IF(T16=1,'1 | Grundeinstellungen'!$J$68,IF(T16=2,'1 | Grundeinstellungen'!$K$68,IF('3b | Nutzerkomfort'!T16=3,'1 | Grundeinstellungen'!$L$68,IF(T16="","wird ausgefüllt")))),IF(T17="","",CONCATENATE(" (",T17,")"))))</f>
        <v>wird ausgefüllt</v>
      </c>
      <c r="U15" s="148" t="str">
        <f>IF($H$15=0,"",CONCATENATE(IF(U16=1,'1 | Grundeinstellungen'!$J$68,IF(U16=2,'1 | Grundeinstellungen'!$K$68,IF('3b | Nutzerkomfort'!U16=3,'1 | Grundeinstellungen'!$L$68,IF(U16="","wird ausgefüllt")))),IF(U17="","",CONCATENATE(" (",U17,")"))))</f>
        <v>wird ausgefüllt</v>
      </c>
      <c r="V15" s="148" t="str">
        <f>IF($H$15=0,"",CONCATENATE(IF(V16=1,'1 | Grundeinstellungen'!$J$68,IF(V16=2,'1 | Grundeinstellungen'!$K$68,IF('3b | Nutzerkomfort'!V16=3,'1 | Grundeinstellungen'!$L$68,IF(V16="","wird ausgefüllt")))),IF(V17="","",CONCATENATE(" (",V17,")"))))</f>
        <v>wird ausgefüllt</v>
      </c>
      <c r="W15" s="148" t="str">
        <f>IF($H$15=0,"",CONCATENATE(IF(W16=1,'1 | Grundeinstellungen'!$J$68,IF(W16=2,'1 | Grundeinstellungen'!$K$68,IF('3b | Nutzerkomfort'!W16=3,'1 | Grundeinstellungen'!$L$68,IF(W16="","wird ausgefüllt")))),IF(W17="","",CONCATENATE(" (",W17,")"))))</f>
        <v>wird ausgefüllt</v>
      </c>
      <c r="X15" s="148" t="str">
        <f>IF($H$15=0,"",CONCATENATE(IF(X16=1,'1 | Grundeinstellungen'!$J$68,IF(X16=2,'1 | Grundeinstellungen'!$K$68,IF('3b | Nutzerkomfort'!X16=3,'1 | Grundeinstellungen'!$L$68,IF(X16="","wird ausgefüllt")))),IF(X17="","",CONCATENATE(" (",X17,")"))))</f>
        <v>wird ausgefüllt</v>
      </c>
      <c r="Y15" s="148" t="str">
        <f>IF($H$15=0,"",CONCATENATE(IF(Y16=1,'1 | Grundeinstellungen'!$J$68,IF(Y16=2,'1 | Grundeinstellungen'!$K$68,IF('3b | Nutzerkomfort'!Y16=3,'1 | Grundeinstellungen'!$L$68,IF(Y16="","wird ausgefüllt")))),IF(Y17="","",CONCATENATE(" (",Y17,")"))))</f>
        <v>wird ausgefüllt</v>
      </c>
      <c r="Z15" s="148" t="str">
        <f>IF($H$15=0,"",CONCATENATE(IF(Z16=1,'1 | Grundeinstellungen'!$J$68,IF(Z16=2,'1 | Grundeinstellungen'!$K$68,IF('3b | Nutzerkomfort'!Z16=3,'1 | Grundeinstellungen'!$L$68,IF(Z16="","wird ausgefüllt")))),IF(Z17="","",CONCATENATE(" (",Z17,")"))))</f>
        <v>wird ausgefüllt</v>
      </c>
      <c r="AA15" s="148" t="str">
        <f>IF($H$15=0,"",CONCATENATE(IF(AA16=1,'1 | Grundeinstellungen'!$J$68,IF(AA16=2,'1 | Grundeinstellungen'!$K$68,IF('3b | Nutzerkomfort'!AA16=3,'1 | Grundeinstellungen'!$L$68,IF(AA16="","wird ausgefüllt")))),IF(AA17="","",CONCATENATE(" (",AA17,")"))))</f>
        <v>wird ausgefüllt</v>
      </c>
      <c r="AB15" s="148" t="str">
        <f>IF($H$15=0,"",CONCATENATE(IF(AB16=1,'1 | Grundeinstellungen'!$J$68,IF(AB16=2,'1 | Grundeinstellungen'!$K$68,IF('3b | Nutzerkomfort'!AB16=3,'1 | Grundeinstellungen'!$L$68,IF(AB16="","wird ausgefüllt")))),IF(AB17="","",CONCATENATE(" (",AB17,")"))))</f>
        <v>wird ausgefüllt</v>
      </c>
      <c r="AC15" s="148" t="str">
        <f>IF($H$15=0,"",CONCATENATE(IF(AC16=1,'1 | Grundeinstellungen'!$J$68,IF(AC16=2,'1 | Grundeinstellungen'!$K$68,IF('3b | Nutzerkomfort'!AC16=3,'1 | Grundeinstellungen'!$L$68,IF(AC16="","wird ausgefüllt")))),IF(AC17="","",CONCATENATE(" (",AC17,")"))))</f>
        <v>wird ausgefüllt</v>
      </c>
      <c r="AD15" s="148" t="str">
        <f>IF($H$15=0,"",CONCATENATE(IF(AD16=1,'1 | Grundeinstellungen'!$J$68,IF(AD16=2,'1 | Grundeinstellungen'!$K$68,IF('3b | Nutzerkomfort'!AD16=3,'1 | Grundeinstellungen'!$L$68,IF(AD16="","wird ausgefüllt")))),IF(AD17="","",CONCATENATE(" (",AD17,")"))))</f>
        <v>wird ausgefüllt</v>
      </c>
      <c r="AE15" s="148" t="str">
        <f>IF($H$15=0,"",CONCATENATE(IF(AE16=1,'1 | Grundeinstellungen'!$J$68,IF(AE16=2,'1 | Grundeinstellungen'!$K$68,IF('3b | Nutzerkomfort'!AE16=3,'1 | Grundeinstellungen'!$L$68,IF(AE16="","wird ausgefüllt")))),IF(AE17="","",CONCATENATE(" (",AE17,")"))))</f>
        <v>wird ausgefüllt</v>
      </c>
      <c r="AF15" s="148" t="str">
        <f>IF($H$15=0,"",CONCATENATE(IF(AF16=1,'1 | Grundeinstellungen'!$J$68,IF(AF16=2,'1 | Grundeinstellungen'!$K$68,IF('3b | Nutzerkomfort'!AF16=3,'1 | Grundeinstellungen'!$L$68,IF(AF16="","wird ausgefüllt")))),IF(AF17="","",CONCATENATE(" (",AF17,")"))))</f>
        <v>wird ausgefüllt</v>
      </c>
      <c r="AG15" s="148" t="str">
        <f>IF($H$15=0,"",CONCATENATE(IF(AG16=1,'1 | Grundeinstellungen'!$J$68,IF(AG16=2,'1 | Grundeinstellungen'!$K$68,IF('3b | Nutzerkomfort'!AG16=3,'1 | Grundeinstellungen'!$L$68,IF(AG16="","wird ausgefüllt")))),IF(AG17="","",CONCATENATE(" (",AG17,")"))))</f>
        <v>wird ausgefüllt</v>
      </c>
      <c r="AH15" s="148" t="str">
        <f>IF($H$15=0,"",CONCATENATE(IF(AH16=1,'1 | Grundeinstellungen'!$J$68,IF(AH16=2,'1 | Grundeinstellungen'!$K$68,IF('3b | Nutzerkomfort'!AH16=3,'1 | Grundeinstellungen'!$L$68,IF(AH16="","wird ausgefüllt")))),IF(AH17="","",CONCATENATE(" (",AH17,")"))))</f>
        <v>wird ausgefüllt</v>
      </c>
      <c r="AI15" s="148" t="str">
        <f>IF($H$15=0,"",CONCATENATE(IF(AI16=1,'1 | Grundeinstellungen'!$J$68,IF(AI16=2,'1 | Grundeinstellungen'!$K$68,IF('3b | Nutzerkomfort'!AI16=3,'1 | Grundeinstellungen'!$L$68,IF(AI16="","wird ausgefüllt")))),IF(AI17="","",CONCATENATE(" (",AI17,")"))))</f>
        <v>wird ausgefüllt</v>
      </c>
      <c r="AJ15" s="148" t="str">
        <f>IF($H$15=0,"",CONCATENATE(IF(AJ16=1,'1 | Grundeinstellungen'!$J$68,IF(AJ16=2,'1 | Grundeinstellungen'!$K$68,IF('3b | Nutzerkomfort'!AJ16=3,'1 | Grundeinstellungen'!$L$68,IF(AJ16="","wird ausgefüllt")))),IF(AJ17="","",CONCATENATE(" (",AJ17,")"))))</f>
        <v>wird ausgefüllt</v>
      </c>
      <c r="AK15" s="148" t="str">
        <f>IF($H$15=0,"",CONCATENATE(IF(AK16=1,'1 | Grundeinstellungen'!$J$68,IF(AK16=2,'1 | Grundeinstellungen'!$K$68,IF('3b | Nutzerkomfort'!AK16=3,'1 | Grundeinstellungen'!$L$68,IF(AK16="","wird ausgefüllt")))),IF(AK17="","",CONCATENATE(" (",AK17,")"))))</f>
        <v>wird ausgefüllt</v>
      </c>
      <c r="AL15" s="148" t="str">
        <f>IF($H$15=0,"",CONCATENATE(IF(AL16=1,'1 | Grundeinstellungen'!$J$68,IF(AL16=2,'1 | Grundeinstellungen'!$K$68,IF('3b | Nutzerkomfort'!AL16=3,'1 | Grundeinstellungen'!$L$68,IF(AL16="","wird ausgefüllt")))),IF(AL17="","",CONCATENATE(" (",AL17,")"))))</f>
        <v>wird ausgefüllt</v>
      </c>
      <c r="AM15" s="148" t="str">
        <f>IF($H$15=0,"",CONCATENATE(IF(AM16=1,'1 | Grundeinstellungen'!$J$68,IF(AM16=2,'1 | Grundeinstellungen'!$K$68,IF('3b | Nutzerkomfort'!AM16=3,'1 | Grundeinstellungen'!$L$68,IF(AM16="","wird ausgefüllt")))),IF(AM17="","",CONCATENATE(" (",AM17,")"))))</f>
        <v>wird ausgefüllt</v>
      </c>
    </row>
    <row r="16" spans="1:39" s="121" customFormat="1" outlineLevel="1" x14ac:dyDescent="0.25">
      <c r="B16" s="137"/>
      <c r="C16" s="138"/>
      <c r="D16" s="138"/>
      <c r="E16" s="156" t="s">
        <v>197</v>
      </c>
      <c r="F16" s="157"/>
      <c r="G16" s="139"/>
      <c r="H16" s="136"/>
      <c r="I16" s="17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</row>
    <row r="17" spans="2:39" s="145" customFormat="1" ht="30" customHeight="1" outlineLevel="1" x14ac:dyDescent="0.25">
      <c r="B17" s="146"/>
      <c r="C17" s="147"/>
      <c r="D17" s="169"/>
      <c r="E17" s="162" t="s">
        <v>200</v>
      </c>
      <c r="F17" s="160"/>
      <c r="G17" s="178"/>
      <c r="H17" s="179"/>
      <c r="I17" s="1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</row>
    <row r="18" spans="2:39" s="121" customFormat="1" x14ac:dyDescent="0.25">
      <c r="B18" s="137"/>
      <c r="C18" s="138"/>
      <c r="D18" s="138"/>
      <c r="E18" s="138"/>
      <c r="F18" s="117"/>
      <c r="G18" s="139"/>
      <c r="H18" s="136"/>
      <c r="I18" s="117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</row>
    <row r="19" spans="2:39" s="110" customFormat="1" ht="45" customHeight="1" outlineLevel="1" x14ac:dyDescent="0.25">
      <c r="B19" s="111"/>
      <c r="C19" s="183">
        <v>2</v>
      </c>
      <c r="D19" s="183" t="str">
        <f>'1 | Grundeinstellungen'!D70</f>
        <v>Baulicher Schallschutz</v>
      </c>
      <c r="E19" s="161"/>
      <c r="F19" s="158"/>
      <c r="G19" s="126">
        <f>'1 | Grundeinstellungen'!$G$70</f>
        <v>0.33333333333333331</v>
      </c>
      <c r="H19" s="163">
        <f>'1 | Grundeinstellungen'!$H$70</f>
        <v>1</v>
      </c>
      <c r="I19" s="170"/>
      <c r="J19" s="129" t="str">
        <f>IF($G$19=0,"",CONCATENATE(IF(AND(J20&lt;1.5,J20&gt;0),'1 | Grundeinstellungen'!$J$70,IF(AND(J20&gt;=1.5,J20&lt;2.5),'1 | Grundeinstellungen'!$K$70,IF(J20&gt;=2.5,'1 | Grundeinstellungen'!$L$70,IF(J20=0,"wird ausgefüllt")))),IF(OR(J22&lt;&gt;"",J25&lt;&gt;"")," ("),IF(J22="","",J22),IF(AND(J22&lt;&gt;"",J25&lt;&gt;""),"; ",""),IF(J25="","",J25),IF(OR(J22&lt;&gt;"",J25&lt;&gt;""),")","")))</f>
        <v>wird ausgefüllt (wird ausgefüllt; wird ausgefüllt)</v>
      </c>
      <c r="K19" s="129" t="str">
        <f>IF($G$19=0,"",CONCATENATE(IF(AND(K20&lt;1.5,K20&gt;0),'1 | Grundeinstellungen'!$J$70,IF(AND(K20&gt;=1.5,K20&lt;2.5),'1 | Grundeinstellungen'!$K$70,IF(K20&gt;=2.5,'1 | Grundeinstellungen'!$L$70,IF(K20=0,"wird ausgefüllt")))),IF(OR(K22&lt;&gt;"",K25&lt;&gt;"")," ("),IF(K22="","",K22),IF(AND(K22&lt;&gt;"",K25&lt;&gt;""),"; ",""),IF(K25="","",K25),IF(OR(K22&lt;&gt;"",K25&lt;&gt;""),")","")))</f>
        <v>wird ausgefüllt (wird ausgefüllt; wird ausgefüllt)</v>
      </c>
      <c r="L19" s="129" t="str">
        <f>IF($G$19=0,"",CONCATENATE(IF(AND(L20&lt;1.5,L20&gt;0),'1 | Grundeinstellungen'!$J$70,IF(AND(L20&gt;=1.5,L20&lt;2.5),'1 | Grundeinstellungen'!$K$70,IF(L20&gt;=2.5,'1 | Grundeinstellungen'!$L$70,IF(L20=0,"wird ausgefüllt")))),IF(OR(L22&lt;&gt;"",L25&lt;&gt;"")," ("),IF(L22="","",L22),IF(AND(L22&lt;&gt;"",L25&lt;&gt;""),"; ",""),IF(L25="","",L25),IF(OR(L22&lt;&gt;"",L25&lt;&gt;""),")","")))</f>
        <v>wird ausgefüllt (wird ausgefüllt; wird ausgefüllt)</v>
      </c>
      <c r="M19" s="129" t="str">
        <f>IF($G$19=0,"",CONCATENATE(IF(AND(M20&lt;1.5,M20&gt;0),'1 | Grundeinstellungen'!$J$70,IF(AND(M20&gt;=1.5,M20&lt;2.5),'1 | Grundeinstellungen'!$K$70,IF(M20&gt;=2.5,'1 | Grundeinstellungen'!$L$70,IF(M20=0,"wird ausgefüllt")))),IF(OR(M22&lt;&gt;"",M25&lt;&gt;"")," ("),IF(M22="","",M22),IF(AND(M22&lt;&gt;"",M25&lt;&gt;""),"; ",""),IF(M25="","",M25),IF(OR(M22&lt;&gt;"",M25&lt;&gt;""),")","")))</f>
        <v>wird ausgefüllt (wird ausgefüllt; wird ausgefüllt)</v>
      </c>
      <c r="N19" s="129" t="str">
        <f>IF($G$19=0,"",CONCATENATE(IF(AND(N20&lt;1.5,N20&gt;0),'1 | Grundeinstellungen'!$J$70,IF(AND(N20&gt;=1.5,N20&lt;2.5),'1 | Grundeinstellungen'!$K$70,IF(N20&gt;=2.5,'1 | Grundeinstellungen'!$L$70,IF(N20=0,"wird ausgefüllt")))),IF(OR(N22&lt;&gt;"",N25&lt;&gt;"")," ("),IF(N22="","",N22),IF(AND(N22&lt;&gt;"",N25&lt;&gt;""),"; ",""),IF(N25="","",N25),IF(OR(N22&lt;&gt;"",N25&lt;&gt;""),")","")))</f>
        <v>wird ausgefüllt (wird ausgefüllt; wird ausgefüllt)</v>
      </c>
      <c r="O19" s="129" t="str">
        <f>IF($G$19=0,"",CONCATENATE(IF(AND(O20&lt;1.5,O20&gt;0),'1 | Grundeinstellungen'!$J$70,IF(AND(O20&gt;=1.5,O20&lt;2.5),'1 | Grundeinstellungen'!$K$70,IF(O20&gt;=2.5,'1 | Grundeinstellungen'!$L$70,IF(O20=0,"wird ausgefüllt")))),IF(OR(O22&lt;&gt;"",O25&lt;&gt;"")," ("),IF(O22="","",O22),IF(AND(O22&lt;&gt;"",O25&lt;&gt;""),"; ",""),IF(O25="","",O25),IF(OR(O22&lt;&gt;"",O25&lt;&gt;""),")","")))</f>
        <v>wird ausgefüllt (wird ausgefüllt; wird ausgefüllt)</v>
      </c>
      <c r="P19" s="129" t="str">
        <f>IF($G$19=0,"",CONCATENATE(IF(AND(P20&lt;1.5,P20&gt;0),'1 | Grundeinstellungen'!$J$70,IF(AND(P20&gt;=1.5,P20&lt;2.5),'1 | Grundeinstellungen'!$K$70,IF(P20&gt;=2.5,'1 | Grundeinstellungen'!$L$70,IF(P20=0,"wird ausgefüllt")))),IF(OR(P22&lt;&gt;"",P25&lt;&gt;"")," ("),IF(P22="","",P22),IF(AND(P22&lt;&gt;"",P25&lt;&gt;""),"; ",""),IF(P25="","",P25),IF(OR(P22&lt;&gt;"",P25&lt;&gt;""),")","")))</f>
        <v>wird ausgefüllt (wird ausgefüllt; wird ausgefüllt)</v>
      </c>
      <c r="Q19" s="129" t="str">
        <f>IF($G$19=0,"",CONCATENATE(IF(AND(Q20&lt;1.5,Q20&gt;0),'1 | Grundeinstellungen'!$J$70,IF(AND(Q20&gt;=1.5,Q20&lt;2.5),'1 | Grundeinstellungen'!$K$70,IF(Q20&gt;=2.5,'1 | Grundeinstellungen'!$L$70,IF(Q20=0,"wird ausgefüllt")))),IF(OR(Q22&lt;&gt;"",Q25&lt;&gt;"")," ("),IF(Q22="","",Q22),IF(AND(Q22&lt;&gt;"",Q25&lt;&gt;""),"; ",""),IF(Q25="","",Q25),IF(OR(Q22&lt;&gt;"",Q25&lt;&gt;""),")","")))</f>
        <v>wird ausgefüllt (wird ausgefüllt; wird ausgefüllt)</v>
      </c>
      <c r="R19" s="129" t="str">
        <f>IF($G$19=0,"",CONCATENATE(IF(AND(R20&lt;1.5,R20&gt;0),'1 | Grundeinstellungen'!$J$70,IF(AND(R20&gt;=1.5,R20&lt;2.5),'1 | Grundeinstellungen'!$K$70,IF(R20&gt;=2.5,'1 | Grundeinstellungen'!$L$70,IF(R20=0,"wird ausgefüllt")))),IF(OR(R22&lt;&gt;"",R25&lt;&gt;"")," ("),IF(R22="","",R22),IF(AND(R22&lt;&gt;"",R25&lt;&gt;""),"; ",""),IF(R25="","",R25),IF(OR(R22&lt;&gt;"",R25&lt;&gt;""),")","")))</f>
        <v>wird ausgefüllt (wird ausgefüllt; wird ausgefüllt)</v>
      </c>
      <c r="S19" s="129" t="str">
        <f>IF($G$19=0,"",CONCATENATE(IF(AND(S20&lt;1.5,S20&gt;0),'1 | Grundeinstellungen'!$J$70,IF(AND(S20&gt;=1.5,S20&lt;2.5),'1 | Grundeinstellungen'!$K$70,IF(S20&gt;=2.5,'1 | Grundeinstellungen'!$L$70,IF(S20=0,"wird ausgefüllt")))),IF(OR(S22&lt;&gt;"",S25&lt;&gt;"")," ("),IF(S22="","",S22),IF(AND(S22&lt;&gt;"",S25&lt;&gt;""),"; ",""),IF(S25="","",S25),IF(OR(S22&lt;&gt;"",S25&lt;&gt;""),")","")))</f>
        <v>wird ausgefüllt (wird ausgefüllt; wird ausgefüllt)</v>
      </c>
      <c r="T19" s="129" t="str">
        <f>IF($G$19=0,"",CONCATENATE(IF(AND(T20&lt;1.5,T20&gt;0),'1 | Grundeinstellungen'!$J$70,IF(AND(T20&gt;=1.5,T20&lt;2.5),'1 | Grundeinstellungen'!$K$70,IF(T20&gt;=2.5,'1 | Grundeinstellungen'!$L$70,IF(T20=0,"wird ausgefüllt")))),IF(OR(T22&lt;&gt;"",T25&lt;&gt;"")," ("),IF(T22="","",T22),IF(AND(T22&lt;&gt;"",T25&lt;&gt;""),"; ",""),IF(T25="","",T25),IF(OR(T22&lt;&gt;"",T25&lt;&gt;""),")","")))</f>
        <v>wird ausgefüllt (wird ausgefüllt; wird ausgefüllt)</v>
      </c>
      <c r="U19" s="129" t="str">
        <f>IF($G$19=0,"",CONCATENATE(IF(AND(U20&lt;1.5,U20&gt;0),'1 | Grundeinstellungen'!$J$70,IF(AND(U20&gt;=1.5,U20&lt;2.5),'1 | Grundeinstellungen'!$K$70,IF(U20&gt;=2.5,'1 | Grundeinstellungen'!$L$70,IF(U20=0,"wird ausgefüllt")))),IF(OR(U22&lt;&gt;"",U25&lt;&gt;"")," ("),IF(U22="","",U22),IF(AND(U22&lt;&gt;"",U25&lt;&gt;""),"; ",""),IF(U25="","",U25),IF(OR(U22&lt;&gt;"",U25&lt;&gt;""),")","")))</f>
        <v>wird ausgefüllt (wird ausgefüllt; wird ausgefüllt)</v>
      </c>
      <c r="V19" s="129" t="str">
        <f>IF($G$19=0,"",CONCATENATE(IF(AND(V20&lt;1.5,V20&gt;0),'1 | Grundeinstellungen'!$J$70,IF(AND(V20&gt;=1.5,V20&lt;2.5),'1 | Grundeinstellungen'!$K$70,IF(V20&gt;=2.5,'1 | Grundeinstellungen'!$L$70,IF(V20=0,"wird ausgefüllt")))),IF(OR(V22&lt;&gt;"",V25&lt;&gt;"")," ("),IF(V22="","",V22),IF(AND(V22&lt;&gt;"",V25&lt;&gt;""),"; ",""),IF(V25="","",V25),IF(OR(V22&lt;&gt;"",V25&lt;&gt;""),")","")))</f>
        <v>wird ausgefüllt (wird ausgefüllt; wird ausgefüllt)</v>
      </c>
      <c r="W19" s="129" t="str">
        <f>IF($G$19=0,"",CONCATENATE(IF(AND(W20&lt;1.5,W20&gt;0),'1 | Grundeinstellungen'!$J$70,IF(AND(W20&gt;=1.5,W20&lt;2.5),'1 | Grundeinstellungen'!$K$70,IF(W20&gt;=2.5,'1 | Grundeinstellungen'!$L$70,IF(W20=0,"wird ausgefüllt")))),IF(OR(W22&lt;&gt;"",W25&lt;&gt;"")," ("),IF(W22="","",W22),IF(AND(W22&lt;&gt;"",W25&lt;&gt;""),"; ",""),IF(W25="","",W25),IF(OR(W22&lt;&gt;"",W25&lt;&gt;""),")","")))</f>
        <v>wird ausgefüllt (wird ausgefüllt; wird ausgefüllt)</v>
      </c>
      <c r="X19" s="129" t="str">
        <f>IF($G$19=0,"",CONCATENATE(IF(AND(X20&lt;1.5,X20&gt;0),'1 | Grundeinstellungen'!$J$70,IF(AND(X20&gt;=1.5,X20&lt;2.5),'1 | Grundeinstellungen'!$K$70,IF(X20&gt;=2.5,'1 | Grundeinstellungen'!$L$70,IF(X20=0,"wird ausgefüllt")))),IF(OR(X22&lt;&gt;"",X25&lt;&gt;"")," ("),IF(X22="","",X22),IF(AND(X22&lt;&gt;"",X25&lt;&gt;""),"; ",""),IF(X25="","",X25),IF(OR(X22&lt;&gt;"",X25&lt;&gt;""),")","")))</f>
        <v>wird ausgefüllt (wird ausgefüllt; wird ausgefüllt)</v>
      </c>
      <c r="Y19" s="129" t="str">
        <f>IF($G$19=0,"",CONCATENATE(IF(AND(Y20&lt;1.5,Y20&gt;0),'1 | Grundeinstellungen'!$J$70,IF(AND(Y20&gt;=1.5,Y20&lt;2.5),'1 | Grundeinstellungen'!$K$70,IF(Y20&gt;=2.5,'1 | Grundeinstellungen'!$L$70,IF(Y20=0,"wird ausgefüllt")))),IF(OR(Y22&lt;&gt;"",Y25&lt;&gt;"")," ("),IF(Y22="","",Y22),IF(AND(Y22&lt;&gt;"",Y25&lt;&gt;""),"; ",""),IF(Y25="","",Y25),IF(OR(Y22&lt;&gt;"",Y25&lt;&gt;""),")","")))</f>
        <v>wird ausgefüllt (wird ausgefüllt; wird ausgefüllt)</v>
      </c>
      <c r="Z19" s="129" t="str">
        <f>IF($G$19=0,"",CONCATENATE(IF(AND(Z20&lt;1.5,Z20&gt;0),'1 | Grundeinstellungen'!$J$70,IF(AND(Z20&gt;=1.5,Z20&lt;2.5),'1 | Grundeinstellungen'!$K$70,IF(Z20&gt;=2.5,'1 | Grundeinstellungen'!$L$70,IF(Z20=0,"wird ausgefüllt")))),IF(OR(Z22&lt;&gt;"",Z25&lt;&gt;"")," ("),IF(Z22="","",Z22),IF(AND(Z22&lt;&gt;"",Z25&lt;&gt;""),"; ",""),IF(Z25="","",Z25),IF(OR(Z22&lt;&gt;"",Z25&lt;&gt;""),")","")))</f>
        <v>wird ausgefüllt (wird ausgefüllt; wird ausgefüllt)</v>
      </c>
      <c r="AA19" s="129" t="str">
        <f>IF($G$19=0,"",CONCATENATE(IF(AND(AA20&lt;1.5,AA20&gt;0),'1 | Grundeinstellungen'!$J$70,IF(AND(AA20&gt;=1.5,AA20&lt;2.5),'1 | Grundeinstellungen'!$K$70,IF(AA20&gt;=2.5,'1 | Grundeinstellungen'!$L$70,IF(AA20=0,"wird ausgefüllt")))),IF(OR(AA22&lt;&gt;"",AA25&lt;&gt;"")," ("),IF(AA22="","",AA22),IF(AND(AA22&lt;&gt;"",AA25&lt;&gt;""),"; ",""),IF(AA25="","",AA25),IF(OR(AA22&lt;&gt;"",AA25&lt;&gt;""),")","")))</f>
        <v>wird ausgefüllt (wird ausgefüllt; wird ausgefüllt)</v>
      </c>
      <c r="AB19" s="129" t="str">
        <f>IF($G$19=0,"",CONCATENATE(IF(AND(AB20&lt;1.5,AB20&gt;0),'1 | Grundeinstellungen'!$J$70,IF(AND(AB20&gt;=1.5,AB20&lt;2.5),'1 | Grundeinstellungen'!$K$70,IF(AB20&gt;=2.5,'1 | Grundeinstellungen'!$L$70,IF(AB20=0,"wird ausgefüllt")))),IF(OR(AB22&lt;&gt;"",AB25&lt;&gt;"")," ("),IF(AB22="","",AB22),IF(AND(AB22&lt;&gt;"",AB25&lt;&gt;""),"; ",""),IF(AB25="","",AB25),IF(OR(AB22&lt;&gt;"",AB25&lt;&gt;""),")","")))</f>
        <v>wird ausgefüllt (wird ausgefüllt; wird ausgefüllt)</v>
      </c>
      <c r="AC19" s="129" t="str">
        <f>IF($G$19=0,"",CONCATENATE(IF(AND(AC20&lt;1.5,AC20&gt;0),'1 | Grundeinstellungen'!$J$70,IF(AND(AC20&gt;=1.5,AC20&lt;2.5),'1 | Grundeinstellungen'!$K$70,IF(AC20&gt;=2.5,'1 | Grundeinstellungen'!$L$70,IF(AC20=0,"wird ausgefüllt")))),IF(OR(AC22&lt;&gt;"",AC25&lt;&gt;"")," ("),IF(AC22="","",AC22),IF(AND(AC22&lt;&gt;"",AC25&lt;&gt;""),"; ",""),IF(AC25="","",AC25),IF(OR(AC22&lt;&gt;"",AC25&lt;&gt;""),")","")))</f>
        <v>wird ausgefüllt (wird ausgefüllt; wird ausgefüllt)</v>
      </c>
      <c r="AD19" s="129" t="str">
        <f>IF($G$19=0,"",CONCATENATE(IF(AND(AD20&lt;1.5,AD20&gt;0),'1 | Grundeinstellungen'!$J$70,IF(AND(AD20&gt;=1.5,AD20&lt;2.5),'1 | Grundeinstellungen'!$K$70,IF(AD20&gt;=2.5,'1 | Grundeinstellungen'!$L$70,IF(AD20=0,"wird ausgefüllt")))),IF(OR(AD22&lt;&gt;"",AD25&lt;&gt;"")," ("),IF(AD22="","",AD22),IF(AND(AD22&lt;&gt;"",AD25&lt;&gt;""),"; ",""),IF(AD25="","",AD25),IF(OR(AD22&lt;&gt;"",AD25&lt;&gt;""),")","")))</f>
        <v>wird ausgefüllt (wird ausgefüllt; wird ausgefüllt)</v>
      </c>
      <c r="AE19" s="129" t="str">
        <f>IF($G$19=0,"",CONCATENATE(IF(AND(AE20&lt;1.5,AE20&gt;0),'1 | Grundeinstellungen'!$J$70,IF(AND(AE20&gt;=1.5,AE20&lt;2.5),'1 | Grundeinstellungen'!$K$70,IF(AE20&gt;=2.5,'1 | Grundeinstellungen'!$L$70,IF(AE20=0,"wird ausgefüllt")))),IF(OR(AE22&lt;&gt;"",AE25&lt;&gt;"")," ("),IF(AE22="","",AE22),IF(AND(AE22&lt;&gt;"",AE25&lt;&gt;""),"; ",""),IF(AE25="","",AE25),IF(OR(AE22&lt;&gt;"",AE25&lt;&gt;""),")","")))</f>
        <v>wird ausgefüllt (wird ausgefüllt; wird ausgefüllt)</v>
      </c>
      <c r="AF19" s="129" t="str">
        <f>IF($G$19=0,"",CONCATENATE(IF(AND(AF20&lt;1.5,AF20&gt;0),'1 | Grundeinstellungen'!$J$70,IF(AND(AF20&gt;=1.5,AF20&lt;2.5),'1 | Grundeinstellungen'!$K$70,IF(AF20&gt;=2.5,'1 | Grundeinstellungen'!$L$70,IF(AF20=0,"wird ausgefüllt")))),IF(OR(AF22&lt;&gt;"",AF25&lt;&gt;"")," ("),IF(AF22="","",AF22),IF(AND(AF22&lt;&gt;"",AF25&lt;&gt;""),"; ",""),IF(AF25="","",AF25),IF(OR(AF22&lt;&gt;"",AF25&lt;&gt;""),")","")))</f>
        <v>wird ausgefüllt (wird ausgefüllt; wird ausgefüllt)</v>
      </c>
      <c r="AG19" s="129" t="str">
        <f>IF($G$19=0,"",CONCATENATE(IF(AND(AG20&lt;1.5,AG20&gt;0),'1 | Grundeinstellungen'!$J$70,IF(AND(AG20&gt;=1.5,AG20&lt;2.5),'1 | Grundeinstellungen'!$K$70,IF(AG20&gt;=2.5,'1 | Grundeinstellungen'!$L$70,IF(AG20=0,"wird ausgefüllt")))),IF(OR(AG22&lt;&gt;"",AG25&lt;&gt;"")," ("),IF(AG22="","",AG22),IF(AND(AG22&lt;&gt;"",AG25&lt;&gt;""),"; ",""),IF(AG25="","",AG25),IF(OR(AG22&lt;&gt;"",AG25&lt;&gt;""),")","")))</f>
        <v>wird ausgefüllt (wird ausgefüllt; wird ausgefüllt)</v>
      </c>
      <c r="AH19" s="129" t="str">
        <f>IF($G$19=0,"",CONCATENATE(IF(AND(AH20&lt;1.5,AH20&gt;0),'1 | Grundeinstellungen'!$J$70,IF(AND(AH20&gt;=1.5,AH20&lt;2.5),'1 | Grundeinstellungen'!$K$70,IF(AH20&gt;=2.5,'1 | Grundeinstellungen'!$L$70,IF(AH20=0,"wird ausgefüllt")))),IF(OR(AH22&lt;&gt;"",AH25&lt;&gt;"")," ("),IF(AH22="","",AH22),IF(AND(AH22&lt;&gt;"",AH25&lt;&gt;""),"; ",""),IF(AH25="","",AH25),IF(OR(AH22&lt;&gt;"",AH25&lt;&gt;""),")","")))</f>
        <v>wird ausgefüllt (wird ausgefüllt; wird ausgefüllt)</v>
      </c>
      <c r="AI19" s="129" t="str">
        <f>IF($G$19=0,"",CONCATENATE(IF(AND(AI20&lt;1.5,AI20&gt;0),'1 | Grundeinstellungen'!$J$70,IF(AND(AI20&gt;=1.5,AI20&lt;2.5),'1 | Grundeinstellungen'!$K$70,IF(AI20&gt;=2.5,'1 | Grundeinstellungen'!$L$70,IF(AI20=0,"wird ausgefüllt")))),IF(OR(AI22&lt;&gt;"",AI25&lt;&gt;"")," ("),IF(AI22="","",AI22),IF(AND(AI22&lt;&gt;"",AI25&lt;&gt;""),"; ",""),IF(AI25="","",AI25),IF(OR(AI22&lt;&gt;"",AI25&lt;&gt;""),")","")))</f>
        <v>wird ausgefüllt (wird ausgefüllt; wird ausgefüllt)</v>
      </c>
      <c r="AJ19" s="129" t="str">
        <f>IF($G$19=0,"",CONCATENATE(IF(AND(AJ20&lt;1.5,AJ20&gt;0),'1 | Grundeinstellungen'!$J$70,IF(AND(AJ20&gt;=1.5,AJ20&lt;2.5),'1 | Grundeinstellungen'!$K$70,IF(AJ20&gt;=2.5,'1 | Grundeinstellungen'!$L$70,IF(AJ20=0,"wird ausgefüllt")))),IF(OR(AJ22&lt;&gt;"",AJ25&lt;&gt;"")," ("),IF(AJ22="","",AJ22),IF(AND(AJ22&lt;&gt;"",AJ25&lt;&gt;""),"; ",""),IF(AJ25="","",AJ25),IF(OR(AJ22&lt;&gt;"",AJ25&lt;&gt;""),")","")))</f>
        <v>wird ausgefüllt (wird ausgefüllt; wird ausgefüllt)</v>
      </c>
      <c r="AK19" s="129" t="str">
        <f>IF($G$19=0,"",CONCATENATE(IF(AND(AK20&lt;1.5,AK20&gt;0),'1 | Grundeinstellungen'!$J$70,IF(AND(AK20&gt;=1.5,AK20&lt;2.5),'1 | Grundeinstellungen'!$K$70,IF(AK20&gt;=2.5,'1 | Grundeinstellungen'!$L$70,IF(AK20=0,"wird ausgefüllt")))),IF(OR(AK22&lt;&gt;"",AK25&lt;&gt;"")," ("),IF(AK22="","",AK22),IF(AND(AK22&lt;&gt;"",AK25&lt;&gt;""),"; ",""),IF(AK25="","",AK25),IF(OR(AK22&lt;&gt;"",AK25&lt;&gt;""),")","")))</f>
        <v>wird ausgefüllt (wird ausgefüllt; wird ausgefüllt)</v>
      </c>
      <c r="AL19" s="129" t="str">
        <f>IF($G$19=0,"",CONCATENATE(IF(AND(AL20&lt;1.5,AL20&gt;0),'1 | Grundeinstellungen'!$J$70,IF(AND(AL20&gt;=1.5,AL20&lt;2.5),'1 | Grundeinstellungen'!$K$70,IF(AL20&gt;=2.5,'1 | Grundeinstellungen'!$L$70,IF(AL20=0,"wird ausgefüllt")))),IF(OR(AL22&lt;&gt;"",AL25&lt;&gt;"")," ("),IF(AL22="","",AL22),IF(AND(AL22&lt;&gt;"",AL25&lt;&gt;""),"; ",""),IF(AL25="","",AL25),IF(OR(AL22&lt;&gt;"",AL25&lt;&gt;""),")","")))</f>
        <v>wird ausgefüllt (wird ausgefüllt; wird ausgefüllt)</v>
      </c>
      <c r="AM19" s="129" t="str">
        <f>IF($G$19=0,"",CONCATENATE(IF(AND(AM20&lt;1.5,AM20&gt;0),'1 | Grundeinstellungen'!$J$70,IF(AND(AM20&gt;=1.5,AM20&lt;2.5),'1 | Grundeinstellungen'!$K$70,IF(AM20&gt;=2.5,'1 | Grundeinstellungen'!$L$70,IF(AM20=0,"wird ausgefüllt")))),IF(OR(AM22&lt;&gt;"",AM25&lt;&gt;"")," ("),IF(AM22="","",AM22),IF(AND(AM22&lt;&gt;"",AM25&lt;&gt;""),"; ",""),IF(AM25="","",AM25),IF(OR(AM22&lt;&gt;"",AM25&lt;&gt;""),")","")))</f>
        <v>wird ausgefüllt (wird ausgefüllt; wird ausgefüllt)</v>
      </c>
    </row>
    <row r="20" spans="2:39" s="150" customFormat="1" outlineLevel="1" x14ac:dyDescent="0.25">
      <c r="B20" s="151"/>
      <c r="C20" s="152"/>
      <c r="D20" s="152"/>
      <c r="E20" s="152"/>
      <c r="F20" s="112"/>
      <c r="G20" s="136"/>
      <c r="H20" s="127"/>
      <c r="I20" s="112"/>
      <c r="J20" s="176">
        <f>IF($G$19=0,0,IFERROR(J23*$H$22+J26*$H$25,0))</f>
        <v>0</v>
      </c>
      <c r="K20" s="176">
        <f t="shared" ref="K20:AM20" si="5">IF($G$19=0,0,IFERROR(K23*$H$22+K26*$H$25,0))</f>
        <v>0</v>
      </c>
      <c r="L20" s="176">
        <f t="shared" si="5"/>
        <v>0</v>
      </c>
      <c r="M20" s="176">
        <f t="shared" si="5"/>
        <v>0</v>
      </c>
      <c r="N20" s="176">
        <f t="shared" si="5"/>
        <v>0</v>
      </c>
      <c r="O20" s="176">
        <f t="shared" si="5"/>
        <v>0</v>
      </c>
      <c r="P20" s="176">
        <f t="shared" si="5"/>
        <v>0</v>
      </c>
      <c r="Q20" s="176">
        <f t="shared" si="5"/>
        <v>0</v>
      </c>
      <c r="R20" s="176">
        <f t="shared" si="5"/>
        <v>0</v>
      </c>
      <c r="S20" s="176">
        <f t="shared" si="5"/>
        <v>0</v>
      </c>
      <c r="T20" s="176">
        <f t="shared" si="5"/>
        <v>0</v>
      </c>
      <c r="U20" s="176">
        <f t="shared" si="5"/>
        <v>0</v>
      </c>
      <c r="V20" s="176">
        <f t="shared" si="5"/>
        <v>0</v>
      </c>
      <c r="W20" s="176">
        <f t="shared" si="5"/>
        <v>0</v>
      </c>
      <c r="X20" s="176">
        <f t="shared" si="5"/>
        <v>0</v>
      </c>
      <c r="Y20" s="176">
        <f t="shared" si="5"/>
        <v>0</v>
      </c>
      <c r="Z20" s="176">
        <f t="shared" si="5"/>
        <v>0</v>
      </c>
      <c r="AA20" s="176">
        <f t="shared" si="5"/>
        <v>0</v>
      </c>
      <c r="AB20" s="176">
        <f t="shared" si="5"/>
        <v>0</v>
      </c>
      <c r="AC20" s="176">
        <f t="shared" si="5"/>
        <v>0</v>
      </c>
      <c r="AD20" s="176">
        <f t="shared" si="5"/>
        <v>0</v>
      </c>
      <c r="AE20" s="176">
        <f t="shared" si="5"/>
        <v>0</v>
      </c>
      <c r="AF20" s="176">
        <f t="shared" si="5"/>
        <v>0</v>
      </c>
      <c r="AG20" s="176">
        <f t="shared" si="5"/>
        <v>0</v>
      </c>
      <c r="AH20" s="176">
        <f t="shared" si="5"/>
        <v>0</v>
      </c>
      <c r="AI20" s="176">
        <f t="shared" si="5"/>
        <v>0</v>
      </c>
      <c r="AJ20" s="176">
        <f t="shared" si="5"/>
        <v>0</v>
      </c>
      <c r="AK20" s="176">
        <f t="shared" si="5"/>
        <v>0</v>
      </c>
      <c r="AL20" s="176">
        <f t="shared" si="5"/>
        <v>0</v>
      </c>
      <c r="AM20" s="176">
        <f t="shared" si="5"/>
        <v>0</v>
      </c>
    </row>
    <row r="21" spans="2:39" s="121" customFormat="1" ht="7.5" customHeight="1" outlineLevel="1" x14ac:dyDescent="0.25">
      <c r="B21" s="137"/>
      <c r="C21" s="138"/>
      <c r="D21" s="138"/>
      <c r="E21" s="138"/>
      <c r="F21" s="117"/>
      <c r="G21" s="139"/>
      <c r="H21" s="136"/>
      <c r="I21" s="117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</row>
    <row r="22" spans="2:39" s="119" customFormat="1" ht="30" customHeight="1" outlineLevel="1" x14ac:dyDescent="0.25">
      <c r="B22" s="120"/>
      <c r="C22" s="135"/>
      <c r="D22" s="172" t="s">
        <v>198</v>
      </c>
      <c r="E22" s="172" t="str">
        <f>'1 | Grundeinstellungen'!E71</f>
        <v>Orientierung</v>
      </c>
      <c r="F22" s="173"/>
      <c r="G22" s="174"/>
      <c r="H22" s="126">
        <f>'1 | Grundeinstellungen'!$H$71</f>
        <v>0.5</v>
      </c>
      <c r="I22" s="175"/>
      <c r="J22" s="148" t="str">
        <f>IF($H$22=0,"",CONCATENATE(IF(J23=1,'1 | Grundeinstellungen'!$J$71,IF(J23=2,'1 | Grundeinstellungen'!$K$71,IF('3b | Nutzerkomfort'!J23=3,'1 | Grundeinstellungen'!$L$71,IF(J23="","wird ausgefüllt")))),IF(J24="","",CONCATENATE(" (",J24,")"))))</f>
        <v>wird ausgefüllt</v>
      </c>
      <c r="K22" s="148" t="str">
        <f>IF($H$22=0,"",CONCATENATE(IF(K23=1,'1 | Grundeinstellungen'!$J$71,IF(K23=2,'1 | Grundeinstellungen'!$K$71,IF('3b | Nutzerkomfort'!K23=3,'1 | Grundeinstellungen'!$L$71,IF(K23="","wird ausgefüllt")))),IF(K24="","",CONCATENATE(" (",K24,")"))))</f>
        <v>wird ausgefüllt</v>
      </c>
      <c r="L22" s="148" t="str">
        <f>IF($H$22=0,"",CONCATENATE(IF(L23=1,'1 | Grundeinstellungen'!$J$71,IF(L23=2,'1 | Grundeinstellungen'!$K$71,IF('3b | Nutzerkomfort'!L23=3,'1 | Grundeinstellungen'!$L$71,IF(L23="","wird ausgefüllt")))),IF(L24="","",CONCATENATE(" (",L24,")"))))</f>
        <v>wird ausgefüllt</v>
      </c>
      <c r="M22" s="148" t="str">
        <f>IF($H$22=0,"",CONCATENATE(IF(M23=1,'1 | Grundeinstellungen'!$J$71,IF(M23=2,'1 | Grundeinstellungen'!$K$71,IF('3b | Nutzerkomfort'!M23=3,'1 | Grundeinstellungen'!$L$71,IF(M23="","wird ausgefüllt")))),IF(M24="","",CONCATENATE(" (",M24,")"))))</f>
        <v>wird ausgefüllt</v>
      </c>
      <c r="N22" s="148" t="str">
        <f>IF($H$22=0,"",CONCATENATE(IF(N23=1,'1 | Grundeinstellungen'!$J$71,IF(N23=2,'1 | Grundeinstellungen'!$K$71,IF('3b | Nutzerkomfort'!N23=3,'1 | Grundeinstellungen'!$L$71,IF(N23="","wird ausgefüllt")))),IF(N24="","",CONCATENATE(" (",N24,")"))))</f>
        <v>wird ausgefüllt</v>
      </c>
      <c r="O22" s="148" t="str">
        <f>IF($H$22=0,"",CONCATENATE(IF(O23=1,'1 | Grundeinstellungen'!$J$71,IF(O23=2,'1 | Grundeinstellungen'!$K$71,IF('3b | Nutzerkomfort'!O23=3,'1 | Grundeinstellungen'!$L$71,IF(O23="","wird ausgefüllt")))),IF(O24="","",CONCATENATE(" (",O24,")"))))</f>
        <v>wird ausgefüllt</v>
      </c>
      <c r="P22" s="148" t="str">
        <f>IF($H$22=0,"",CONCATENATE(IF(P23=1,'1 | Grundeinstellungen'!$J$71,IF(P23=2,'1 | Grundeinstellungen'!$K$71,IF('3b | Nutzerkomfort'!P23=3,'1 | Grundeinstellungen'!$L$71,IF(P23="","wird ausgefüllt")))),IF(P24="","",CONCATENATE(" (",P24,")"))))</f>
        <v>wird ausgefüllt</v>
      </c>
      <c r="Q22" s="148" t="str">
        <f>IF($H$22=0,"",CONCATENATE(IF(Q23=1,'1 | Grundeinstellungen'!$J$71,IF(Q23=2,'1 | Grundeinstellungen'!$K$71,IF('3b | Nutzerkomfort'!Q23=3,'1 | Grundeinstellungen'!$L$71,IF(Q23="","wird ausgefüllt")))),IF(Q24="","",CONCATENATE(" (",Q24,")"))))</f>
        <v>wird ausgefüllt</v>
      </c>
      <c r="R22" s="148" t="str">
        <f>IF($H$22=0,"",CONCATENATE(IF(R23=1,'1 | Grundeinstellungen'!$J$71,IF(R23=2,'1 | Grundeinstellungen'!$K$71,IF('3b | Nutzerkomfort'!R23=3,'1 | Grundeinstellungen'!$L$71,IF(R23="","wird ausgefüllt")))),IF(R24="","",CONCATENATE(" (",R24,")"))))</f>
        <v>wird ausgefüllt</v>
      </c>
      <c r="S22" s="148" t="str">
        <f>IF($H$22=0,"",CONCATENATE(IF(S23=1,'1 | Grundeinstellungen'!$J$71,IF(S23=2,'1 | Grundeinstellungen'!$K$71,IF('3b | Nutzerkomfort'!S23=3,'1 | Grundeinstellungen'!$L$71,IF(S23="","wird ausgefüllt")))),IF(S24="","",CONCATENATE(" (",S24,")"))))</f>
        <v>wird ausgefüllt</v>
      </c>
      <c r="T22" s="148" t="str">
        <f>IF($H$22=0,"",CONCATENATE(IF(T23=1,'1 | Grundeinstellungen'!$J$71,IF(T23=2,'1 | Grundeinstellungen'!$K$71,IF('3b | Nutzerkomfort'!T23=3,'1 | Grundeinstellungen'!$L$71,IF(T23="","wird ausgefüllt")))),IF(T24="","",CONCATENATE(" (",T24,")"))))</f>
        <v>wird ausgefüllt</v>
      </c>
      <c r="U22" s="148" t="str">
        <f>IF($H$22=0,"",CONCATENATE(IF(U23=1,'1 | Grundeinstellungen'!$J$71,IF(U23=2,'1 | Grundeinstellungen'!$K$71,IF('3b | Nutzerkomfort'!U23=3,'1 | Grundeinstellungen'!$L$71,IF(U23="","wird ausgefüllt")))),IF(U24="","",CONCATENATE(" (",U24,")"))))</f>
        <v>wird ausgefüllt</v>
      </c>
      <c r="V22" s="148" t="str">
        <f>IF($H$22=0,"",CONCATENATE(IF(V23=1,'1 | Grundeinstellungen'!$J$71,IF(V23=2,'1 | Grundeinstellungen'!$K$71,IF('3b | Nutzerkomfort'!V23=3,'1 | Grundeinstellungen'!$L$71,IF(V23="","wird ausgefüllt")))),IF(V24="","",CONCATENATE(" (",V24,")"))))</f>
        <v>wird ausgefüllt</v>
      </c>
      <c r="W22" s="148" t="str">
        <f>IF($H$22=0,"",CONCATENATE(IF(W23=1,'1 | Grundeinstellungen'!$J$71,IF(W23=2,'1 | Grundeinstellungen'!$K$71,IF('3b | Nutzerkomfort'!W23=3,'1 | Grundeinstellungen'!$L$71,IF(W23="","wird ausgefüllt")))),IF(W24="","",CONCATENATE(" (",W24,")"))))</f>
        <v>wird ausgefüllt</v>
      </c>
      <c r="X22" s="148" t="str">
        <f>IF($H$22=0,"",CONCATENATE(IF(X23=1,'1 | Grundeinstellungen'!$J$71,IF(X23=2,'1 | Grundeinstellungen'!$K$71,IF('3b | Nutzerkomfort'!X23=3,'1 | Grundeinstellungen'!$L$71,IF(X23="","wird ausgefüllt")))),IF(X24="","",CONCATENATE(" (",X24,")"))))</f>
        <v>wird ausgefüllt</v>
      </c>
      <c r="Y22" s="148" t="str">
        <f>IF($H$22=0,"",CONCATENATE(IF(Y23=1,'1 | Grundeinstellungen'!$J$71,IF(Y23=2,'1 | Grundeinstellungen'!$K$71,IF('3b | Nutzerkomfort'!Y23=3,'1 | Grundeinstellungen'!$L$71,IF(Y23="","wird ausgefüllt")))),IF(Y24="","",CONCATENATE(" (",Y24,")"))))</f>
        <v>wird ausgefüllt</v>
      </c>
      <c r="Z22" s="148" t="str">
        <f>IF($H$22=0,"",CONCATENATE(IF(Z23=1,'1 | Grundeinstellungen'!$J$71,IF(Z23=2,'1 | Grundeinstellungen'!$K$71,IF('3b | Nutzerkomfort'!Z23=3,'1 | Grundeinstellungen'!$L$71,IF(Z23="","wird ausgefüllt")))),IF(Z24="","",CONCATENATE(" (",Z24,")"))))</f>
        <v>wird ausgefüllt</v>
      </c>
      <c r="AA22" s="148" t="str">
        <f>IF($H$22=0,"",CONCATENATE(IF(AA23=1,'1 | Grundeinstellungen'!$J$71,IF(AA23=2,'1 | Grundeinstellungen'!$K$71,IF('3b | Nutzerkomfort'!AA23=3,'1 | Grundeinstellungen'!$L$71,IF(AA23="","wird ausgefüllt")))),IF(AA24="","",CONCATENATE(" (",AA24,")"))))</f>
        <v>wird ausgefüllt</v>
      </c>
      <c r="AB22" s="148" t="str">
        <f>IF($H$22=0,"",CONCATENATE(IF(AB23=1,'1 | Grundeinstellungen'!$J$71,IF(AB23=2,'1 | Grundeinstellungen'!$K$71,IF('3b | Nutzerkomfort'!AB23=3,'1 | Grundeinstellungen'!$L$71,IF(AB23="","wird ausgefüllt")))),IF(AB24="","",CONCATENATE(" (",AB24,")"))))</f>
        <v>wird ausgefüllt</v>
      </c>
      <c r="AC22" s="148" t="str">
        <f>IF($H$22=0,"",CONCATENATE(IF(AC23=1,'1 | Grundeinstellungen'!$J$71,IF(AC23=2,'1 | Grundeinstellungen'!$K$71,IF('3b | Nutzerkomfort'!AC23=3,'1 | Grundeinstellungen'!$L$71,IF(AC23="","wird ausgefüllt")))),IF(AC24="","",CONCATENATE(" (",AC24,")"))))</f>
        <v>wird ausgefüllt</v>
      </c>
      <c r="AD22" s="148" t="str">
        <f>IF($H$22=0,"",CONCATENATE(IF(AD23=1,'1 | Grundeinstellungen'!$J$71,IF(AD23=2,'1 | Grundeinstellungen'!$K$71,IF('3b | Nutzerkomfort'!AD23=3,'1 | Grundeinstellungen'!$L$71,IF(AD23="","wird ausgefüllt")))),IF(AD24="","",CONCATENATE(" (",AD24,")"))))</f>
        <v>wird ausgefüllt</v>
      </c>
      <c r="AE22" s="148" t="str">
        <f>IF($H$22=0,"",CONCATENATE(IF(AE23=1,'1 | Grundeinstellungen'!$J$71,IF(AE23=2,'1 | Grundeinstellungen'!$K$71,IF('3b | Nutzerkomfort'!AE23=3,'1 | Grundeinstellungen'!$L$71,IF(AE23="","wird ausgefüllt")))),IF(AE24="","",CONCATENATE(" (",AE24,")"))))</f>
        <v>wird ausgefüllt</v>
      </c>
      <c r="AF22" s="148" t="str">
        <f>IF($H$22=0,"",CONCATENATE(IF(AF23=1,'1 | Grundeinstellungen'!$J$71,IF(AF23=2,'1 | Grundeinstellungen'!$K$71,IF('3b | Nutzerkomfort'!AF23=3,'1 | Grundeinstellungen'!$L$71,IF(AF23="","wird ausgefüllt")))),IF(AF24="","",CONCATENATE(" (",AF24,")"))))</f>
        <v>wird ausgefüllt</v>
      </c>
      <c r="AG22" s="148" t="str">
        <f>IF($H$22=0,"",CONCATENATE(IF(AG23=1,'1 | Grundeinstellungen'!$J$71,IF(AG23=2,'1 | Grundeinstellungen'!$K$71,IF('3b | Nutzerkomfort'!AG23=3,'1 | Grundeinstellungen'!$L$71,IF(AG23="","wird ausgefüllt")))),IF(AG24="","",CONCATENATE(" (",AG24,")"))))</f>
        <v>wird ausgefüllt</v>
      </c>
      <c r="AH22" s="148" t="str">
        <f>IF($H$22=0,"",CONCATENATE(IF(AH23=1,'1 | Grundeinstellungen'!$J$71,IF(AH23=2,'1 | Grundeinstellungen'!$K$71,IF('3b | Nutzerkomfort'!AH23=3,'1 | Grundeinstellungen'!$L$71,IF(AH23="","wird ausgefüllt")))),IF(AH24="","",CONCATENATE(" (",AH24,")"))))</f>
        <v>wird ausgefüllt</v>
      </c>
      <c r="AI22" s="148" t="str">
        <f>IF($H$22=0,"",CONCATENATE(IF(AI23=1,'1 | Grundeinstellungen'!$J$71,IF(AI23=2,'1 | Grundeinstellungen'!$K$71,IF('3b | Nutzerkomfort'!AI23=3,'1 | Grundeinstellungen'!$L$71,IF(AI23="","wird ausgefüllt")))),IF(AI24="","",CONCATENATE(" (",AI24,")"))))</f>
        <v>wird ausgefüllt</v>
      </c>
      <c r="AJ22" s="148" t="str">
        <f>IF($H$22=0,"",CONCATENATE(IF(AJ23=1,'1 | Grundeinstellungen'!$J$71,IF(AJ23=2,'1 | Grundeinstellungen'!$K$71,IF('3b | Nutzerkomfort'!AJ23=3,'1 | Grundeinstellungen'!$L$71,IF(AJ23="","wird ausgefüllt")))),IF(AJ24="","",CONCATENATE(" (",AJ24,")"))))</f>
        <v>wird ausgefüllt</v>
      </c>
      <c r="AK22" s="148" t="str">
        <f>IF($H$22=0,"",CONCATENATE(IF(AK23=1,'1 | Grundeinstellungen'!$J$71,IF(AK23=2,'1 | Grundeinstellungen'!$K$71,IF('3b | Nutzerkomfort'!AK23=3,'1 | Grundeinstellungen'!$L$71,IF(AK23="","wird ausgefüllt")))),IF(AK24="","",CONCATENATE(" (",AK24,")"))))</f>
        <v>wird ausgefüllt</v>
      </c>
      <c r="AL22" s="148" t="str">
        <f>IF($H$22=0,"",CONCATENATE(IF(AL23=1,'1 | Grundeinstellungen'!$J$71,IF(AL23=2,'1 | Grundeinstellungen'!$K$71,IF('3b | Nutzerkomfort'!AL23=3,'1 | Grundeinstellungen'!$L$71,IF(AL23="","wird ausgefüllt")))),IF(AL24="","",CONCATENATE(" (",AL24,")"))))</f>
        <v>wird ausgefüllt</v>
      </c>
      <c r="AM22" s="148" t="str">
        <f>IF($H$22=0,"",CONCATENATE(IF(AM23=1,'1 | Grundeinstellungen'!$J$71,IF(AM23=2,'1 | Grundeinstellungen'!$K$71,IF('3b | Nutzerkomfort'!AM23=3,'1 | Grundeinstellungen'!$L$71,IF(AM23="","wird ausgefüllt")))),IF(AM24="","",CONCATENATE(" (",AM24,")"))))</f>
        <v>wird ausgefüllt</v>
      </c>
    </row>
    <row r="23" spans="2:39" s="121" customFormat="1" outlineLevel="1" x14ac:dyDescent="0.25">
      <c r="B23" s="137"/>
      <c r="C23" s="138"/>
      <c r="D23" s="138"/>
      <c r="E23" s="156" t="s">
        <v>192</v>
      </c>
      <c r="F23" s="157"/>
      <c r="G23" s="139"/>
      <c r="H23" s="144"/>
      <c r="I23" s="17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</row>
    <row r="24" spans="2:39" s="145" customFormat="1" ht="30" customHeight="1" outlineLevel="1" x14ac:dyDescent="0.25">
      <c r="B24" s="146"/>
      <c r="C24" s="147"/>
      <c r="D24" s="169"/>
      <c r="E24" s="162" t="s">
        <v>200</v>
      </c>
      <c r="F24" s="160"/>
      <c r="G24" s="178"/>
      <c r="H24" s="179"/>
      <c r="I24" s="1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</row>
    <row r="25" spans="2:39" s="119" customFormat="1" ht="30" customHeight="1" outlineLevel="1" x14ac:dyDescent="0.25">
      <c r="B25" s="120"/>
      <c r="C25" s="135"/>
      <c r="D25" s="172" t="s">
        <v>199</v>
      </c>
      <c r="E25" s="172" t="str">
        <f>'1 | Grundeinstellungen'!E72</f>
        <v>Fassade</v>
      </c>
      <c r="F25" s="173"/>
      <c r="G25" s="174"/>
      <c r="H25" s="126">
        <f>'1 | Grundeinstellungen'!$H$72</f>
        <v>0.5</v>
      </c>
      <c r="I25" s="175"/>
      <c r="J25" s="148" t="str">
        <f>IF($H$25=0,"",CONCATENATE(IF(J26=1,'1 | Grundeinstellungen'!$J$72,IF(J26=2,'1 | Grundeinstellungen'!$K$72,IF('3b | Nutzerkomfort'!J26=3,'1 | Grundeinstellungen'!$L$72,IF(J26="","wird ausgefüllt")))),IF(J27="","",CONCATENATE(" (",J27,")"))))</f>
        <v>wird ausgefüllt</v>
      </c>
      <c r="K25" s="148" t="str">
        <f>IF($H$25=0,"",CONCATENATE(IF(K26=1,'1 | Grundeinstellungen'!$J$72,IF(K26=2,'1 | Grundeinstellungen'!$K$72,IF('3b | Nutzerkomfort'!K26=3,'1 | Grundeinstellungen'!$L$72,IF(K26="","wird ausgefüllt")))),IF(K27="","",CONCATENATE(" (",K27,")"))))</f>
        <v>wird ausgefüllt</v>
      </c>
      <c r="L25" s="148" t="str">
        <f>IF($H$25=0,"",CONCATENATE(IF(L26=1,'1 | Grundeinstellungen'!$J$72,IF(L26=2,'1 | Grundeinstellungen'!$K$72,IF('3b | Nutzerkomfort'!L26=3,'1 | Grundeinstellungen'!$L$72,IF(L26="","wird ausgefüllt")))),IF(L27="","",CONCATENATE(" (",L27,")"))))</f>
        <v>wird ausgefüllt</v>
      </c>
      <c r="M25" s="148" t="str">
        <f>IF($H$25=0,"",CONCATENATE(IF(M26=1,'1 | Grundeinstellungen'!$J$72,IF(M26=2,'1 | Grundeinstellungen'!$K$72,IF('3b | Nutzerkomfort'!M26=3,'1 | Grundeinstellungen'!$L$72,IF(M26="","wird ausgefüllt")))),IF(M27="","",CONCATENATE(" (",M27,")"))))</f>
        <v>wird ausgefüllt</v>
      </c>
      <c r="N25" s="148" t="str">
        <f>IF($H$25=0,"",CONCATENATE(IF(N26=1,'1 | Grundeinstellungen'!$J$72,IF(N26=2,'1 | Grundeinstellungen'!$K$72,IF('3b | Nutzerkomfort'!N26=3,'1 | Grundeinstellungen'!$L$72,IF(N26="","wird ausgefüllt")))),IF(N27="","",CONCATENATE(" (",N27,")"))))</f>
        <v>wird ausgefüllt</v>
      </c>
      <c r="O25" s="148" t="str">
        <f>IF($H$25=0,"",CONCATENATE(IF(O26=1,'1 | Grundeinstellungen'!$J$72,IF(O26=2,'1 | Grundeinstellungen'!$K$72,IF('3b | Nutzerkomfort'!O26=3,'1 | Grundeinstellungen'!$L$72,IF(O26="","wird ausgefüllt")))),IF(O27="","",CONCATENATE(" (",O27,")"))))</f>
        <v>wird ausgefüllt</v>
      </c>
      <c r="P25" s="148" t="str">
        <f>IF($H$25=0,"",CONCATENATE(IF(P26=1,'1 | Grundeinstellungen'!$J$72,IF(P26=2,'1 | Grundeinstellungen'!$K$72,IF('3b | Nutzerkomfort'!P26=3,'1 | Grundeinstellungen'!$L$72,IF(P26="","wird ausgefüllt")))),IF(P27="","",CONCATENATE(" (",P27,")"))))</f>
        <v>wird ausgefüllt</v>
      </c>
      <c r="Q25" s="148" t="str">
        <f>IF($H$25=0,"",CONCATENATE(IF(Q26=1,'1 | Grundeinstellungen'!$J$72,IF(Q26=2,'1 | Grundeinstellungen'!$K$72,IF('3b | Nutzerkomfort'!Q26=3,'1 | Grundeinstellungen'!$L$72,IF(Q26="","wird ausgefüllt")))),IF(Q27="","",CONCATENATE(" (",Q27,")"))))</f>
        <v>wird ausgefüllt</v>
      </c>
      <c r="R25" s="148" t="str">
        <f>IF($H$25=0,"",CONCATENATE(IF(R26=1,'1 | Grundeinstellungen'!$J$72,IF(R26=2,'1 | Grundeinstellungen'!$K$72,IF('3b | Nutzerkomfort'!R26=3,'1 | Grundeinstellungen'!$L$72,IF(R26="","wird ausgefüllt")))),IF(R27="","",CONCATENATE(" (",R27,")"))))</f>
        <v>wird ausgefüllt</v>
      </c>
      <c r="S25" s="148" t="str">
        <f>IF($H$25=0,"",CONCATENATE(IF(S26=1,'1 | Grundeinstellungen'!$J$72,IF(S26=2,'1 | Grundeinstellungen'!$K$72,IF('3b | Nutzerkomfort'!S26=3,'1 | Grundeinstellungen'!$L$72,IF(S26="","wird ausgefüllt")))),IF(S27="","",CONCATENATE(" (",S27,")"))))</f>
        <v>wird ausgefüllt</v>
      </c>
      <c r="T25" s="148" t="str">
        <f>IF($H$25=0,"",CONCATENATE(IF(T26=1,'1 | Grundeinstellungen'!$J$72,IF(T26=2,'1 | Grundeinstellungen'!$K$72,IF('3b | Nutzerkomfort'!T26=3,'1 | Grundeinstellungen'!$L$72,IF(T26="","wird ausgefüllt")))),IF(T27="","",CONCATENATE(" (",T27,")"))))</f>
        <v>wird ausgefüllt</v>
      </c>
      <c r="U25" s="148" t="str">
        <f>IF($H$25=0,"",CONCATENATE(IF(U26=1,'1 | Grundeinstellungen'!$J$72,IF(U26=2,'1 | Grundeinstellungen'!$K$72,IF('3b | Nutzerkomfort'!U26=3,'1 | Grundeinstellungen'!$L$72,IF(U26="","wird ausgefüllt")))),IF(U27="","",CONCATENATE(" (",U27,")"))))</f>
        <v>wird ausgefüllt</v>
      </c>
      <c r="V25" s="148" t="str">
        <f>IF($H$25=0,"",CONCATENATE(IF(V26=1,'1 | Grundeinstellungen'!$J$72,IF(V26=2,'1 | Grundeinstellungen'!$K$72,IF('3b | Nutzerkomfort'!V26=3,'1 | Grundeinstellungen'!$L$72,IF(V26="","wird ausgefüllt")))),IF(V27="","",CONCATENATE(" (",V27,")"))))</f>
        <v>wird ausgefüllt</v>
      </c>
      <c r="W25" s="148" t="str">
        <f>IF($H$25=0,"",CONCATENATE(IF(W26=1,'1 | Grundeinstellungen'!$J$72,IF(W26=2,'1 | Grundeinstellungen'!$K$72,IF('3b | Nutzerkomfort'!W26=3,'1 | Grundeinstellungen'!$L$72,IF(W26="","wird ausgefüllt")))),IF(W27="","",CONCATENATE(" (",W27,")"))))</f>
        <v>wird ausgefüllt</v>
      </c>
      <c r="X25" s="148" t="str">
        <f>IF($H$25=0,"",CONCATENATE(IF(X26=1,'1 | Grundeinstellungen'!$J$72,IF(X26=2,'1 | Grundeinstellungen'!$K$72,IF('3b | Nutzerkomfort'!X26=3,'1 | Grundeinstellungen'!$L$72,IF(X26="","wird ausgefüllt")))),IF(X27="","",CONCATENATE(" (",X27,")"))))</f>
        <v>wird ausgefüllt</v>
      </c>
      <c r="Y25" s="148" t="str">
        <f>IF($H$25=0,"",CONCATENATE(IF(Y26=1,'1 | Grundeinstellungen'!$J$72,IF(Y26=2,'1 | Grundeinstellungen'!$K$72,IF('3b | Nutzerkomfort'!Y26=3,'1 | Grundeinstellungen'!$L$72,IF(Y26="","wird ausgefüllt")))),IF(Y27="","",CONCATENATE(" (",Y27,")"))))</f>
        <v>wird ausgefüllt</v>
      </c>
      <c r="Z25" s="148" t="str">
        <f>IF($H$25=0,"",CONCATENATE(IF(Z26=1,'1 | Grundeinstellungen'!$J$72,IF(Z26=2,'1 | Grundeinstellungen'!$K$72,IF('3b | Nutzerkomfort'!Z26=3,'1 | Grundeinstellungen'!$L$72,IF(Z26="","wird ausgefüllt")))),IF(Z27="","",CONCATENATE(" (",Z27,")"))))</f>
        <v>wird ausgefüllt</v>
      </c>
      <c r="AA25" s="148" t="str">
        <f>IF($H$25=0,"",CONCATENATE(IF(AA26=1,'1 | Grundeinstellungen'!$J$72,IF(AA26=2,'1 | Grundeinstellungen'!$K$72,IF('3b | Nutzerkomfort'!AA26=3,'1 | Grundeinstellungen'!$L$72,IF(AA26="","wird ausgefüllt")))),IF(AA27="","",CONCATENATE(" (",AA27,")"))))</f>
        <v>wird ausgefüllt</v>
      </c>
      <c r="AB25" s="148" t="str">
        <f>IF($H$25=0,"",CONCATENATE(IF(AB26=1,'1 | Grundeinstellungen'!$J$72,IF(AB26=2,'1 | Grundeinstellungen'!$K$72,IF('3b | Nutzerkomfort'!AB26=3,'1 | Grundeinstellungen'!$L$72,IF(AB26="","wird ausgefüllt")))),IF(AB27="","",CONCATENATE(" (",AB27,")"))))</f>
        <v>wird ausgefüllt</v>
      </c>
      <c r="AC25" s="148" t="str">
        <f>IF($H$25=0,"",CONCATENATE(IF(AC26=1,'1 | Grundeinstellungen'!$J$72,IF(AC26=2,'1 | Grundeinstellungen'!$K$72,IF('3b | Nutzerkomfort'!AC26=3,'1 | Grundeinstellungen'!$L$72,IF(AC26="","wird ausgefüllt")))),IF(AC27="","",CONCATENATE(" (",AC27,")"))))</f>
        <v>wird ausgefüllt</v>
      </c>
      <c r="AD25" s="148" t="str">
        <f>IF($H$25=0,"",CONCATENATE(IF(AD26=1,'1 | Grundeinstellungen'!$J$72,IF(AD26=2,'1 | Grundeinstellungen'!$K$72,IF('3b | Nutzerkomfort'!AD26=3,'1 | Grundeinstellungen'!$L$72,IF(AD26="","wird ausgefüllt")))),IF(AD27="","",CONCATENATE(" (",AD27,")"))))</f>
        <v>wird ausgefüllt</v>
      </c>
      <c r="AE25" s="148" t="str">
        <f>IF($H$25=0,"",CONCATENATE(IF(AE26=1,'1 | Grundeinstellungen'!$J$72,IF(AE26=2,'1 | Grundeinstellungen'!$K$72,IF('3b | Nutzerkomfort'!AE26=3,'1 | Grundeinstellungen'!$L$72,IF(AE26="","wird ausgefüllt")))),IF(AE27="","",CONCATENATE(" (",AE27,")"))))</f>
        <v>wird ausgefüllt</v>
      </c>
      <c r="AF25" s="148" t="str">
        <f>IF($H$25=0,"",CONCATENATE(IF(AF26=1,'1 | Grundeinstellungen'!$J$72,IF(AF26=2,'1 | Grundeinstellungen'!$K$72,IF('3b | Nutzerkomfort'!AF26=3,'1 | Grundeinstellungen'!$L$72,IF(AF26="","wird ausgefüllt")))),IF(AF27="","",CONCATENATE(" (",AF27,")"))))</f>
        <v>wird ausgefüllt</v>
      </c>
      <c r="AG25" s="148" t="str">
        <f>IF($H$25=0,"",CONCATENATE(IF(AG26=1,'1 | Grundeinstellungen'!$J$72,IF(AG26=2,'1 | Grundeinstellungen'!$K$72,IF('3b | Nutzerkomfort'!AG26=3,'1 | Grundeinstellungen'!$L$72,IF(AG26="","wird ausgefüllt")))),IF(AG27="","",CONCATENATE(" (",AG27,")"))))</f>
        <v>wird ausgefüllt</v>
      </c>
      <c r="AH25" s="148" t="str">
        <f>IF($H$25=0,"",CONCATENATE(IF(AH26=1,'1 | Grundeinstellungen'!$J$72,IF(AH26=2,'1 | Grundeinstellungen'!$K$72,IF('3b | Nutzerkomfort'!AH26=3,'1 | Grundeinstellungen'!$L$72,IF(AH26="","wird ausgefüllt")))),IF(AH27="","",CONCATENATE(" (",AH27,")"))))</f>
        <v>wird ausgefüllt</v>
      </c>
      <c r="AI25" s="148" t="str">
        <f>IF($H$25=0,"",CONCATENATE(IF(AI26=1,'1 | Grundeinstellungen'!$J$72,IF(AI26=2,'1 | Grundeinstellungen'!$K$72,IF('3b | Nutzerkomfort'!AI26=3,'1 | Grundeinstellungen'!$L$72,IF(AI26="","wird ausgefüllt")))),IF(AI27="","",CONCATENATE(" (",AI27,")"))))</f>
        <v>wird ausgefüllt</v>
      </c>
      <c r="AJ25" s="148" t="str">
        <f>IF($H$25=0,"",CONCATENATE(IF(AJ26=1,'1 | Grundeinstellungen'!$J$72,IF(AJ26=2,'1 | Grundeinstellungen'!$K$72,IF('3b | Nutzerkomfort'!AJ26=3,'1 | Grundeinstellungen'!$L$72,IF(AJ26="","wird ausgefüllt")))),IF(AJ27="","",CONCATENATE(" (",AJ27,")"))))</f>
        <v>wird ausgefüllt</v>
      </c>
      <c r="AK25" s="148" t="str">
        <f>IF($H$25=0,"",CONCATENATE(IF(AK26=1,'1 | Grundeinstellungen'!$J$72,IF(AK26=2,'1 | Grundeinstellungen'!$K$72,IF('3b | Nutzerkomfort'!AK26=3,'1 | Grundeinstellungen'!$L$72,IF(AK26="","wird ausgefüllt")))),IF(AK27="","",CONCATENATE(" (",AK27,")"))))</f>
        <v>wird ausgefüllt</v>
      </c>
      <c r="AL25" s="148" t="str">
        <f>IF($H$25=0,"",CONCATENATE(IF(AL26=1,'1 | Grundeinstellungen'!$J$72,IF(AL26=2,'1 | Grundeinstellungen'!$K$72,IF('3b | Nutzerkomfort'!AL26=3,'1 | Grundeinstellungen'!$L$72,IF(AL26="","wird ausgefüllt")))),IF(AL27="","",CONCATENATE(" (",AL27,")"))))</f>
        <v>wird ausgefüllt</v>
      </c>
      <c r="AM25" s="148" t="str">
        <f>IF($H$25=0,"",CONCATENATE(IF(AM26=1,'1 | Grundeinstellungen'!$J$72,IF(AM26=2,'1 | Grundeinstellungen'!$K$72,IF('3b | Nutzerkomfort'!AM26=3,'1 | Grundeinstellungen'!$L$72,IF(AM26="","wird ausgefüllt")))),IF(AM27="","",CONCATENATE(" (",AM27,")"))))</f>
        <v>wird ausgefüllt</v>
      </c>
    </row>
    <row r="26" spans="2:39" s="121" customFormat="1" outlineLevel="1" x14ac:dyDescent="0.25">
      <c r="B26" s="137"/>
      <c r="C26" s="138"/>
      <c r="D26" s="138"/>
      <c r="E26" s="156" t="s">
        <v>192</v>
      </c>
      <c r="F26" s="157"/>
      <c r="G26" s="139"/>
      <c r="H26" s="144"/>
      <c r="I26" s="17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</row>
    <row r="27" spans="2:39" s="145" customFormat="1" ht="30" customHeight="1" outlineLevel="1" x14ac:dyDescent="0.25">
      <c r="B27" s="146"/>
      <c r="C27" s="147"/>
      <c r="D27" s="169"/>
      <c r="E27" s="162" t="s">
        <v>200</v>
      </c>
      <c r="F27" s="160"/>
      <c r="G27" s="178"/>
      <c r="H27" s="179"/>
      <c r="I27" s="1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</row>
    <row r="28" spans="2:39" s="121" customFormat="1" ht="7.5" customHeight="1" x14ac:dyDescent="0.25">
      <c r="B28" s="137"/>
      <c r="C28" s="168"/>
      <c r="D28" s="138"/>
      <c r="E28" s="154"/>
      <c r="F28" s="153"/>
      <c r="G28" s="155"/>
      <c r="H28" s="143"/>
      <c r="I28" s="117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</row>
    <row r="29" spans="2:39" s="110" customFormat="1" ht="30" customHeight="1" outlineLevel="1" x14ac:dyDescent="0.25">
      <c r="B29" s="111"/>
      <c r="C29" s="83">
        <v>3</v>
      </c>
      <c r="D29" s="83" t="str">
        <f>'1 | Grundeinstellungen'!D74</f>
        <v>Nutzungskonflikte</v>
      </c>
      <c r="E29" s="131"/>
      <c r="F29" s="112"/>
      <c r="G29" s="126">
        <f>'1 | Grundeinstellungen'!$G$74</f>
        <v>0.33333333333333331</v>
      </c>
      <c r="H29" s="127">
        <f>'1 | Grundeinstellungen'!$H$74</f>
        <v>1</v>
      </c>
      <c r="I29" s="112"/>
      <c r="J29" s="129" t="str">
        <f>IF($G$29=0,"",J32)</f>
        <v>wird ausgefüllt</v>
      </c>
      <c r="K29" s="129" t="str">
        <f t="shared" ref="K29:AM29" si="6">IF($G$29=0,"",K32)</f>
        <v>wird ausgefüllt</v>
      </c>
      <c r="L29" s="129" t="str">
        <f t="shared" si="6"/>
        <v>wird ausgefüllt</v>
      </c>
      <c r="M29" s="129" t="str">
        <f t="shared" si="6"/>
        <v>wird ausgefüllt</v>
      </c>
      <c r="N29" s="129" t="str">
        <f t="shared" si="6"/>
        <v>wird ausgefüllt</v>
      </c>
      <c r="O29" s="129" t="str">
        <f t="shared" si="6"/>
        <v>wird ausgefüllt</v>
      </c>
      <c r="P29" s="129" t="str">
        <f t="shared" si="6"/>
        <v>wird ausgefüllt</v>
      </c>
      <c r="Q29" s="129" t="str">
        <f t="shared" si="6"/>
        <v>wird ausgefüllt</v>
      </c>
      <c r="R29" s="129" t="str">
        <f t="shared" si="6"/>
        <v>wird ausgefüllt</v>
      </c>
      <c r="S29" s="129" t="str">
        <f t="shared" si="6"/>
        <v>wird ausgefüllt</v>
      </c>
      <c r="T29" s="129" t="str">
        <f t="shared" si="6"/>
        <v>wird ausgefüllt</v>
      </c>
      <c r="U29" s="129" t="str">
        <f t="shared" si="6"/>
        <v>wird ausgefüllt</v>
      </c>
      <c r="V29" s="129" t="str">
        <f t="shared" si="6"/>
        <v>wird ausgefüllt</v>
      </c>
      <c r="W29" s="129" t="str">
        <f t="shared" si="6"/>
        <v>wird ausgefüllt</v>
      </c>
      <c r="X29" s="129" t="str">
        <f t="shared" si="6"/>
        <v>wird ausgefüllt</v>
      </c>
      <c r="Y29" s="129" t="str">
        <f t="shared" si="6"/>
        <v>wird ausgefüllt</v>
      </c>
      <c r="Z29" s="129" t="str">
        <f t="shared" si="6"/>
        <v>wird ausgefüllt</v>
      </c>
      <c r="AA29" s="129" t="str">
        <f t="shared" si="6"/>
        <v>wird ausgefüllt</v>
      </c>
      <c r="AB29" s="129" t="str">
        <f t="shared" si="6"/>
        <v>wird ausgefüllt</v>
      </c>
      <c r="AC29" s="129" t="str">
        <f t="shared" si="6"/>
        <v>wird ausgefüllt</v>
      </c>
      <c r="AD29" s="129" t="str">
        <f t="shared" si="6"/>
        <v>wird ausgefüllt</v>
      </c>
      <c r="AE29" s="129" t="str">
        <f t="shared" si="6"/>
        <v>wird ausgefüllt</v>
      </c>
      <c r="AF29" s="129" t="str">
        <f t="shared" si="6"/>
        <v>wird ausgefüllt</v>
      </c>
      <c r="AG29" s="129" t="str">
        <f t="shared" si="6"/>
        <v>wird ausgefüllt</v>
      </c>
      <c r="AH29" s="129" t="str">
        <f t="shared" si="6"/>
        <v>wird ausgefüllt</v>
      </c>
      <c r="AI29" s="129" t="str">
        <f t="shared" si="6"/>
        <v>wird ausgefüllt</v>
      </c>
      <c r="AJ29" s="129" t="str">
        <f t="shared" si="6"/>
        <v>wird ausgefüllt</v>
      </c>
      <c r="AK29" s="129" t="str">
        <f t="shared" si="6"/>
        <v>wird ausgefüllt</v>
      </c>
      <c r="AL29" s="129" t="str">
        <f t="shared" si="6"/>
        <v>wird ausgefüllt</v>
      </c>
      <c r="AM29" s="129" t="str">
        <f t="shared" si="6"/>
        <v>wird ausgefüllt</v>
      </c>
    </row>
    <row r="30" spans="2:39" s="150" customFormat="1" outlineLevel="1" x14ac:dyDescent="0.25">
      <c r="B30" s="151"/>
      <c r="C30" s="152"/>
      <c r="D30" s="138"/>
      <c r="E30" s="138"/>
      <c r="F30" s="117"/>
      <c r="G30" s="136"/>
      <c r="H30" s="142"/>
      <c r="I30" s="112"/>
      <c r="J30" s="176">
        <f>IF($G$29=0,0,IFERROR(J33*$H$32,0))</f>
        <v>0</v>
      </c>
      <c r="K30" s="176">
        <f t="shared" ref="K30:AM30" si="7">IF($G$29=0,0,IFERROR(K33*$H$32,0))</f>
        <v>0</v>
      </c>
      <c r="L30" s="176">
        <f t="shared" si="7"/>
        <v>0</v>
      </c>
      <c r="M30" s="176">
        <f t="shared" si="7"/>
        <v>0</v>
      </c>
      <c r="N30" s="176">
        <f t="shared" si="7"/>
        <v>0</v>
      </c>
      <c r="O30" s="176">
        <f t="shared" si="7"/>
        <v>0</v>
      </c>
      <c r="P30" s="176">
        <f t="shared" si="7"/>
        <v>0</v>
      </c>
      <c r="Q30" s="176">
        <f t="shared" si="7"/>
        <v>0</v>
      </c>
      <c r="R30" s="176">
        <f t="shared" si="7"/>
        <v>0</v>
      </c>
      <c r="S30" s="176">
        <f t="shared" si="7"/>
        <v>0</v>
      </c>
      <c r="T30" s="176">
        <f t="shared" si="7"/>
        <v>0</v>
      </c>
      <c r="U30" s="176">
        <f t="shared" si="7"/>
        <v>0</v>
      </c>
      <c r="V30" s="176">
        <f t="shared" si="7"/>
        <v>0</v>
      </c>
      <c r="W30" s="176">
        <f t="shared" si="7"/>
        <v>0</v>
      </c>
      <c r="X30" s="176">
        <f t="shared" si="7"/>
        <v>0</v>
      </c>
      <c r="Y30" s="176">
        <f t="shared" si="7"/>
        <v>0</v>
      </c>
      <c r="Z30" s="176">
        <f t="shared" si="7"/>
        <v>0</v>
      </c>
      <c r="AA30" s="176">
        <f t="shared" si="7"/>
        <v>0</v>
      </c>
      <c r="AB30" s="176">
        <f t="shared" si="7"/>
        <v>0</v>
      </c>
      <c r="AC30" s="176">
        <f t="shared" si="7"/>
        <v>0</v>
      </c>
      <c r="AD30" s="176">
        <f t="shared" si="7"/>
        <v>0</v>
      </c>
      <c r="AE30" s="176">
        <f t="shared" si="7"/>
        <v>0</v>
      </c>
      <c r="AF30" s="176">
        <f t="shared" si="7"/>
        <v>0</v>
      </c>
      <c r="AG30" s="176">
        <f t="shared" si="7"/>
        <v>0</v>
      </c>
      <c r="AH30" s="176">
        <f t="shared" si="7"/>
        <v>0</v>
      </c>
      <c r="AI30" s="176">
        <f t="shared" si="7"/>
        <v>0</v>
      </c>
      <c r="AJ30" s="176">
        <f t="shared" si="7"/>
        <v>0</v>
      </c>
      <c r="AK30" s="176">
        <f t="shared" si="7"/>
        <v>0</v>
      </c>
      <c r="AL30" s="176">
        <f t="shared" si="7"/>
        <v>0</v>
      </c>
      <c r="AM30" s="176">
        <f t="shared" si="7"/>
        <v>0</v>
      </c>
    </row>
    <row r="31" spans="2:39" s="121" customFormat="1" ht="7.5" customHeight="1" outlineLevel="1" x14ac:dyDescent="0.25">
      <c r="B31" s="137"/>
      <c r="C31" s="138"/>
      <c r="D31" s="164"/>
      <c r="E31" s="164"/>
      <c r="F31" s="165"/>
      <c r="G31" s="166"/>
      <c r="H31" s="167"/>
      <c r="I31" s="165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</row>
    <row r="32" spans="2:39" s="110" customFormat="1" ht="30" customHeight="1" outlineLevel="1" x14ac:dyDescent="0.25">
      <c r="B32" s="111"/>
      <c r="C32" s="131"/>
      <c r="D32" s="131" t="s">
        <v>198</v>
      </c>
      <c r="E32" s="131" t="str">
        <f>'1 | Grundeinstellungen'!E75</f>
        <v>Nutzungskonflikte</v>
      </c>
      <c r="F32" s="117"/>
      <c r="G32" s="122"/>
      <c r="H32" s="126">
        <f>'1 | Grundeinstellungen'!$H$75</f>
        <v>1</v>
      </c>
      <c r="I32" s="117"/>
      <c r="J32" s="148" t="str">
        <f>IF($H$32=0,"",CONCATENATE(IF(J33=1,'1 | Grundeinstellungen'!$J$75,IF(J33=2,'1 | Grundeinstellungen'!$K$75,IF('3b | Nutzerkomfort'!J33=3,'1 | Grundeinstellungen'!$L$75,IF(J33=0,"wird ausgefüllt")))),IF(J34="","",CONCATENATE(" (",J34,")"))))</f>
        <v>wird ausgefüllt</v>
      </c>
      <c r="K32" s="148" t="str">
        <f>IF($H$32=0,"",CONCATENATE(IF(K33=1,'1 | Grundeinstellungen'!$J$75,IF(K33=2,'1 | Grundeinstellungen'!$K$75,IF('3b | Nutzerkomfort'!K33=3,'1 | Grundeinstellungen'!$L$75,IF(K33=0,"wird ausgefüllt")))),IF(K34="","",CONCATENATE(" (",K34,")"))))</f>
        <v>wird ausgefüllt</v>
      </c>
      <c r="L32" s="148" t="str">
        <f>IF($H$32=0,"",CONCATENATE(IF(L33=1,'1 | Grundeinstellungen'!$J$75,IF(L33=2,'1 | Grundeinstellungen'!$K$75,IF('3b | Nutzerkomfort'!L33=3,'1 | Grundeinstellungen'!$L$75,IF(L33=0,"wird ausgefüllt")))),IF(L34="","",CONCATENATE(" (",L34,")"))))</f>
        <v>wird ausgefüllt</v>
      </c>
      <c r="M32" s="148" t="str">
        <f>IF($H$32=0,"",CONCATENATE(IF(M33=1,'1 | Grundeinstellungen'!$J$75,IF(M33=2,'1 | Grundeinstellungen'!$K$75,IF('3b | Nutzerkomfort'!M33=3,'1 | Grundeinstellungen'!$L$75,IF(M33=0,"wird ausgefüllt")))),IF(M34="","",CONCATENATE(" (",M34,")"))))</f>
        <v>wird ausgefüllt</v>
      </c>
      <c r="N32" s="148" t="str">
        <f>IF($H$32=0,"",CONCATENATE(IF(N33=1,'1 | Grundeinstellungen'!$J$75,IF(N33=2,'1 | Grundeinstellungen'!$K$75,IF('3b | Nutzerkomfort'!N33=3,'1 | Grundeinstellungen'!$L$75,IF(N33=0,"wird ausgefüllt")))),IF(N34="","",CONCATENATE(" (",N34,")"))))</f>
        <v>wird ausgefüllt</v>
      </c>
      <c r="O32" s="148" t="str">
        <f>IF($H$32=0,"",CONCATENATE(IF(O33=1,'1 | Grundeinstellungen'!$J$75,IF(O33=2,'1 | Grundeinstellungen'!$K$75,IF('3b | Nutzerkomfort'!O33=3,'1 | Grundeinstellungen'!$L$75,IF(O33=0,"wird ausgefüllt")))),IF(O34="","",CONCATENATE(" (",O34,")"))))</f>
        <v>wird ausgefüllt</v>
      </c>
      <c r="P32" s="148" t="str">
        <f>IF($H$32=0,"",CONCATENATE(IF(P33=1,'1 | Grundeinstellungen'!$J$75,IF(P33=2,'1 | Grundeinstellungen'!$K$75,IF('3b | Nutzerkomfort'!P33=3,'1 | Grundeinstellungen'!$L$75,IF(P33=0,"wird ausgefüllt")))),IF(P34="","",CONCATENATE(" (",P34,")"))))</f>
        <v>wird ausgefüllt</v>
      </c>
      <c r="Q32" s="148" t="str">
        <f>IF($H$32=0,"",CONCATENATE(IF(Q33=1,'1 | Grundeinstellungen'!$J$75,IF(Q33=2,'1 | Grundeinstellungen'!$K$75,IF('3b | Nutzerkomfort'!Q33=3,'1 | Grundeinstellungen'!$L$75,IF(Q33=0,"wird ausgefüllt")))),IF(Q34="","",CONCATENATE(" (",Q34,")"))))</f>
        <v>wird ausgefüllt</v>
      </c>
      <c r="R32" s="148" t="str">
        <f>IF($H$32=0,"",CONCATENATE(IF(R33=1,'1 | Grundeinstellungen'!$J$75,IF(R33=2,'1 | Grundeinstellungen'!$K$75,IF('3b | Nutzerkomfort'!R33=3,'1 | Grundeinstellungen'!$L$75,IF(R33=0,"wird ausgefüllt")))),IF(R34="","",CONCATENATE(" (",R34,")"))))</f>
        <v>wird ausgefüllt</v>
      </c>
      <c r="S32" s="148" t="str">
        <f>IF($H$32=0,"",CONCATENATE(IF(S33=1,'1 | Grundeinstellungen'!$J$75,IF(S33=2,'1 | Grundeinstellungen'!$K$75,IF('3b | Nutzerkomfort'!S33=3,'1 | Grundeinstellungen'!$L$75,IF(S33=0,"wird ausgefüllt")))),IF(S34="","",CONCATENATE(" (",S34,")"))))</f>
        <v>wird ausgefüllt</v>
      </c>
      <c r="T32" s="148" t="str">
        <f>IF($H$32=0,"",CONCATENATE(IF(T33=1,'1 | Grundeinstellungen'!$J$75,IF(T33=2,'1 | Grundeinstellungen'!$K$75,IF('3b | Nutzerkomfort'!T33=3,'1 | Grundeinstellungen'!$L$75,IF(T33=0,"wird ausgefüllt")))),IF(T34="","",CONCATENATE(" (",T34,")"))))</f>
        <v>wird ausgefüllt</v>
      </c>
      <c r="U32" s="148" t="str">
        <f>IF($H$32=0,"",CONCATENATE(IF(U33=1,'1 | Grundeinstellungen'!$J$75,IF(U33=2,'1 | Grundeinstellungen'!$K$75,IF('3b | Nutzerkomfort'!U33=3,'1 | Grundeinstellungen'!$L$75,IF(U33=0,"wird ausgefüllt")))),IF(U34="","",CONCATENATE(" (",U34,")"))))</f>
        <v>wird ausgefüllt</v>
      </c>
      <c r="V32" s="148" t="str">
        <f>IF($H$32=0,"",CONCATENATE(IF(V33=1,'1 | Grundeinstellungen'!$J$75,IF(V33=2,'1 | Grundeinstellungen'!$K$75,IF('3b | Nutzerkomfort'!V33=3,'1 | Grundeinstellungen'!$L$75,IF(V33=0,"wird ausgefüllt")))),IF(V34="","",CONCATENATE(" (",V34,")"))))</f>
        <v>wird ausgefüllt</v>
      </c>
      <c r="W32" s="148" t="str">
        <f>IF($H$32=0,"",CONCATENATE(IF(W33=1,'1 | Grundeinstellungen'!$J$75,IF(W33=2,'1 | Grundeinstellungen'!$K$75,IF('3b | Nutzerkomfort'!W33=3,'1 | Grundeinstellungen'!$L$75,IF(W33=0,"wird ausgefüllt")))),IF(W34="","",CONCATENATE(" (",W34,")"))))</f>
        <v>wird ausgefüllt</v>
      </c>
      <c r="X32" s="148" t="str">
        <f>IF($H$32=0,"",CONCATENATE(IF(X33=1,'1 | Grundeinstellungen'!$J$75,IF(X33=2,'1 | Grundeinstellungen'!$K$75,IF('3b | Nutzerkomfort'!X33=3,'1 | Grundeinstellungen'!$L$75,IF(X33=0,"wird ausgefüllt")))),IF(X34="","",CONCATENATE(" (",X34,")"))))</f>
        <v>wird ausgefüllt</v>
      </c>
      <c r="Y32" s="148" t="str">
        <f>IF($H$32=0,"",CONCATENATE(IF(Y33=1,'1 | Grundeinstellungen'!$J$75,IF(Y33=2,'1 | Grundeinstellungen'!$K$75,IF('3b | Nutzerkomfort'!Y33=3,'1 | Grundeinstellungen'!$L$75,IF(Y33=0,"wird ausgefüllt")))),IF(Y34="","",CONCATENATE(" (",Y34,")"))))</f>
        <v>wird ausgefüllt</v>
      </c>
      <c r="Z32" s="148" t="str">
        <f>IF($H$32=0,"",CONCATENATE(IF(Z33=1,'1 | Grundeinstellungen'!$J$75,IF(Z33=2,'1 | Grundeinstellungen'!$K$75,IF('3b | Nutzerkomfort'!Z33=3,'1 | Grundeinstellungen'!$L$75,IF(Z33=0,"wird ausgefüllt")))),IF(Z34="","",CONCATENATE(" (",Z34,")"))))</f>
        <v>wird ausgefüllt</v>
      </c>
      <c r="AA32" s="148" t="str">
        <f>IF($H$32=0,"",CONCATENATE(IF(AA33=1,'1 | Grundeinstellungen'!$J$75,IF(AA33=2,'1 | Grundeinstellungen'!$K$75,IF('3b | Nutzerkomfort'!AA33=3,'1 | Grundeinstellungen'!$L$75,IF(AA33=0,"wird ausgefüllt")))),IF(AA34="","",CONCATENATE(" (",AA34,")"))))</f>
        <v>wird ausgefüllt</v>
      </c>
      <c r="AB32" s="148" t="str">
        <f>IF($H$32=0,"",CONCATENATE(IF(AB33=1,'1 | Grundeinstellungen'!$J$75,IF(AB33=2,'1 | Grundeinstellungen'!$K$75,IF('3b | Nutzerkomfort'!AB33=3,'1 | Grundeinstellungen'!$L$75,IF(AB33=0,"wird ausgefüllt")))),IF(AB34="","",CONCATENATE(" (",AB34,")"))))</f>
        <v>wird ausgefüllt</v>
      </c>
      <c r="AC32" s="148" t="str">
        <f>IF($H$32=0,"",CONCATENATE(IF(AC33=1,'1 | Grundeinstellungen'!$J$75,IF(AC33=2,'1 | Grundeinstellungen'!$K$75,IF('3b | Nutzerkomfort'!AC33=3,'1 | Grundeinstellungen'!$L$75,IF(AC33=0,"wird ausgefüllt")))),IF(AC34="","",CONCATENATE(" (",AC34,")"))))</f>
        <v>wird ausgefüllt</v>
      </c>
      <c r="AD32" s="148" t="str">
        <f>IF($H$32=0,"",CONCATENATE(IF(AD33=1,'1 | Grundeinstellungen'!$J$75,IF(AD33=2,'1 | Grundeinstellungen'!$K$75,IF('3b | Nutzerkomfort'!AD33=3,'1 | Grundeinstellungen'!$L$75,IF(AD33=0,"wird ausgefüllt")))),IF(AD34="","",CONCATENATE(" (",AD34,")"))))</f>
        <v>wird ausgefüllt</v>
      </c>
      <c r="AE32" s="148" t="str">
        <f>IF($H$32=0,"",CONCATENATE(IF(AE33=1,'1 | Grundeinstellungen'!$J$75,IF(AE33=2,'1 | Grundeinstellungen'!$K$75,IF('3b | Nutzerkomfort'!AE33=3,'1 | Grundeinstellungen'!$L$75,IF(AE33=0,"wird ausgefüllt")))),IF(AE34="","",CONCATENATE(" (",AE34,")"))))</f>
        <v>wird ausgefüllt</v>
      </c>
      <c r="AF32" s="148" t="str">
        <f>IF($H$32=0,"",CONCATENATE(IF(AF33=1,'1 | Grundeinstellungen'!$J$75,IF(AF33=2,'1 | Grundeinstellungen'!$K$75,IF('3b | Nutzerkomfort'!AF33=3,'1 | Grundeinstellungen'!$L$75,IF(AF33=0,"wird ausgefüllt")))),IF(AF34="","",CONCATENATE(" (",AF34,")"))))</f>
        <v>wird ausgefüllt</v>
      </c>
      <c r="AG32" s="148" t="str">
        <f>IF($H$32=0,"",CONCATENATE(IF(AG33=1,'1 | Grundeinstellungen'!$J$75,IF(AG33=2,'1 | Grundeinstellungen'!$K$75,IF('3b | Nutzerkomfort'!AG33=3,'1 | Grundeinstellungen'!$L$75,IF(AG33=0,"wird ausgefüllt")))),IF(AG34="","",CONCATENATE(" (",AG34,")"))))</f>
        <v>wird ausgefüllt</v>
      </c>
      <c r="AH32" s="148" t="str">
        <f>IF($H$32=0,"",CONCATENATE(IF(AH33=1,'1 | Grundeinstellungen'!$J$75,IF(AH33=2,'1 | Grundeinstellungen'!$K$75,IF('3b | Nutzerkomfort'!AH33=3,'1 | Grundeinstellungen'!$L$75,IF(AH33=0,"wird ausgefüllt")))),IF(AH34="","",CONCATENATE(" (",AH34,")"))))</f>
        <v>wird ausgefüllt</v>
      </c>
      <c r="AI32" s="148" t="str">
        <f>IF($H$32=0,"",CONCATENATE(IF(AI33=1,'1 | Grundeinstellungen'!$J$75,IF(AI33=2,'1 | Grundeinstellungen'!$K$75,IF('3b | Nutzerkomfort'!AI33=3,'1 | Grundeinstellungen'!$L$75,IF(AI33=0,"wird ausgefüllt")))),IF(AI34="","",CONCATENATE(" (",AI34,")"))))</f>
        <v>wird ausgefüllt</v>
      </c>
      <c r="AJ32" s="148" t="str">
        <f>IF($H$32=0,"",CONCATENATE(IF(AJ33=1,'1 | Grundeinstellungen'!$J$75,IF(AJ33=2,'1 | Grundeinstellungen'!$K$75,IF('3b | Nutzerkomfort'!AJ33=3,'1 | Grundeinstellungen'!$L$75,IF(AJ33=0,"wird ausgefüllt")))),IF(AJ34="","",CONCATENATE(" (",AJ34,")"))))</f>
        <v>wird ausgefüllt</v>
      </c>
      <c r="AK32" s="148" t="str">
        <f>IF($H$32=0,"",CONCATENATE(IF(AK33=1,'1 | Grundeinstellungen'!$J$75,IF(AK33=2,'1 | Grundeinstellungen'!$K$75,IF('3b | Nutzerkomfort'!AK33=3,'1 | Grundeinstellungen'!$L$75,IF(AK33=0,"wird ausgefüllt")))),IF(AK34="","",CONCATENATE(" (",AK34,")"))))</f>
        <v>wird ausgefüllt</v>
      </c>
      <c r="AL32" s="148" t="str">
        <f>IF($H$32=0,"",CONCATENATE(IF(AL33=1,'1 | Grundeinstellungen'!$J$75,IF(AL33=2,'1 | Grundeinstellungen'!$K$75,IF('3b | Nutzerkomfort'!AL33=3,'1 | Grundeinstellungen'!$L$75,IF(AL33=0,"wird ausgefüllt")))),IF(AL34="","",CONCATENATE(" (",AL34,")"))))</f>
        <v>wird ausgefüllt</v>
      </c>
      <c r="AM32" s="148" t="str">
        <f>IF($H$32=0,"",CONCATENATE(IF(AM33=1,'1 | Grundeinstellungen'!$J$75,IF(AM33=2,'1 | Grundeinstellungen'!$K$75,IF('3b | Nutzerkomfort'!AM33=3,'1 | Grundeinstellungen'!$L$75,IF(AM33=0,"wird ausgefüllt")))),IF(AM34="","",CONCATENATE(" (",AM34,")"))))</f>
        <v>wird ausgefüllt</v>
      </c>
    </row>
    <row r="33" spans="2:39" s="121" customFormat="1" ht="15" customHeight="1" outlineLevel="1" x14ac:dyDescent="0.25">
      <c r="B33" s="137"/>
      <c r="C33" s="138"/>
      <c r="D33" s="138"/>
      <c r="E33" s="156" t="s">
        <v>197</v>
      </c>
      <c r="F33" s="157"/>
      <c r="G33" s="139"/>
      <c r="H33" s="136"/>
      <c r="I33" s="17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</row>
    <row r="34" spans="2:39" s="145" customFormat="1" ht="30" customHeight="1" outlineLevel="1" x14ac:dyDescent="0.25">
      <c r="B34" s="146"/>
      <c r="C34" s="147"/>
      <c r="D34" s="169"/>
      <c r="E34" s="162" t="s">
        <v>200</v>
      </c>
      <c r="F34" s="160"/>
      <c r="G34" s="178"/>
      <c r="H34" s="179"/>
      <c r="I34" s="1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</row>
    <row r="35" spans="2:39" s="110" customFormat="1" ht="15.75" thickBot="1" x14ac:dyDescent="0.3">
      <c r="B35" s="111"/>
      <c r="C35" s="131"/>
      <c r="D35" s="131"/>
      <c r="E35" s="131"/>
      <c r="F35" s="112"/>
      <c r="G35" s="122"/>
      <c r="H35" s="122"/>
      <c r="I35" s="112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</row>
    <row r="36" spans="2:39" s="253" customFormat="1" ht="30" customHeight="1" thickBot="1" x14ac:dyDescent="0.3">
      <c r="B36" s="298">
        <v>7</v>
      </c>
      <c r="C36" s="250" t="str">
        <f>'1 | Grundeinstellungen'!C77</f>
        <v>Tageslicht</v>
      </c>
      <c r="D36" s="251"/>
      <c r="E36" s="251"/>
      <c r="F36" s="252"/>
      <c r="G36" s="94">
        <f>'1 | Grundeinstellungen'!$G$77</f>
        <v>1.0000000000000002</v>
      </c>
      <c r="H36" s="95"/>
      <c r="I36" s="96"/>
      <c r="J36" s="300">
        <f>IF($G$36=0,"",IFERROR(J40*$G$39+J47*$G$46+J54*$G$53+J61*$G$60+J68*$G$67+J75*$G$74+J82*$G$81+J89*$G$88,0))</f>
        <v>0</v>
      </c>
      <c r="K36" s="300">
        <f t="shared" ref="K36:AM36" si="8">IF($G$36=0,"",IFERROR(K40*$G$39+K47*$G$46+K54*$G$53+K61*$G$60+K68*$G$67+K75*$G$74+K82*$G$81+K89*$G$88,0))</f>
        <v>0</v>
      </c>
      <c r="L36" s="300">
        <f t="shared" si="8"/>
        <v>0</v>
      </c>
      <c r="M36" s="300">
        <f t="shared" si="8"/>
        <v>0</v>
      </c>
      <c r="N36" s="300">
        <f t="shared" si="8"/>
        <v>0</v>
      </c>
      <c r="O36" s="300">
        <f t="shared" si="8"/>
        <v>0</v>
      </c>
      <c r="P36" s="300">
        <f t="shared" si="8"/>
        <v>0</v>
      </c>
      <c r="Q36" s="300">
        <f t="shared" si="8"/>
        <v>0</v>
      </c>
      <c r="R36" s="300">
        <f t="shared" si="8"/>
        <v>0</v>
      </c>
      <c r="S36" s="300">
        <f t="shared" si="8"/>
        <v>0</v>
      </c>
      <c r="T36" s="300">
        <f t="shared" si="8"/>
        <v>0</v>
      </c>
      <c r="U36" s="300">
        <f t="shared" si="8"/>
        <v>0</v>
      </c>
      <c r="V36" s="300">
        <f t="shared" si="8"/>
        <v>0</v>
      </c>
      <c r="W36" s="300">
        <f t="shared" si="8"/>
        <v>0</v>
      </c>
      <c r="X36" s="300">
        <f t="shared" si="8"/>
        <v>0</v>
      </c>
      <c r="Y36" s="300">
        <f t="shared" si="8"/>
        <v>0</v>
      </c>
      <c r="Z36" s="300">
        <f t="shared" si="8"/>
        <v>0</v>
      </c>
      <c r="AA36" s="300">
        <f t="shared" si="8"/>
        <v>0</v>
      </c>
      <c r="AB36" s="300">
        <f t="shared" si="8"/>
        <v>0</v>
      </c>
      <c r="AC36" s="300">
        <f t="shared" si="8"/>
        <v>0</v>
      </c>
      <c r="AD36" s="300">
        <f t="shared" si="8"/>
        <v>0</v>
      </c>
      <c r="AE36" s="300">
        <f t="shared" si="8"/>
        <v>0</v>
      </c>
      <c r="AF36" s="300">
        <f t="shared" si="8"/>
        <v>0</v>
      </c>
      <c r="AG36" s="300">
        <f t="shared" si="8"/>
        <v>0</v>
      </c>
      <c r="AH36" s="300">
        <f t="shared" si="8"/>
        <v>0</v>
      </c>
      <c r="AI36" s="300">
        <f t="shared" si="8"/>
        <v>0</v>
      </c>
      <c r="AJ36" s="300">
        <f t="shared" si="8"/>
        <v>0</v>
      </c>
      <c r="AK36" s="300">
        <f t="shared" si="8"/>
        <v>0</v>
      </c>
      <c r="AL36" s="300">
        <f t="shared" si="8"/>
        <v>0</v>
      </c>
      <c r="AM36" s="300">
        <f t="shared" si="8"/>
        <v>0</v>
      </c>
    </row>
    <row r="37" spans="2:39" s="110" customFormat="1" ht="157.5" hidden="1" thickBot="1" x14ac:dyDescent="0.3">
      <c r="B37" s="111"/>
      <c r="C37" s="181"/>
      <c r="D37" s="138"/>
      <c r="E37" s="92" t="s">
        <v>201</v>
      </c>
      <c r="F37" s="158"/>
      <c r="G37" s="90"/>
      <c r="H37" s="159"/>
      <c r="I37" s="91"/>
      <c r="J37" s="185" t="str">
        <f>CONCATENATE(IF(J39="","",J39),IF(AND(J39&lt;&gt;"",J46&lt;&gt;""),"; ",""),IF(AND(J39&lt;&gt;"",J53&lt;&gt;"",J46=""),"; ",""),IF(AND(J39&lt;&gt;"",J60&lt;&gt;"",J46="",J53=""),"; ",""),IF(AND(J39&lt;&gt;"",J67&lt;&gt;"",J46="",J53="",J60=""),"; ",""),IF(AND(J39&lt;&gt;"",J74&lt;&gt;"",J46="",J53="",J60="",J67=""),"; ",""),IF(AND(J39&lt;&gt;"",J81&lt;&gt;"",J46="",J53="",J60="",J67="",J74=""),"; ",""),IF(AND(J39&lt;&gt;"",J88&lt;&gt;"",J46="",J53="",J60="",J67="",J74="",J81=""),"; ",""),IF(J46="","",J46),IF(AND(J46&lt;&gt;"",J53&lt;&gt;""),"; ",""),IF(AND(J46&lt;&gt;"",J60&lt;&gt;"",J53=""),"; ",""),IF(AND(J46&lt;&gt;"",J67&lt;&gt;"",J53="",J60=""),"; ",""),IF(AND(J46&lt;&gt;"",J74&lt;&gt;"",J53="",J60="",J67=""),"; ",""),IF(AND(J46&lt;&gt;"",J81&lt;&gt;"",J53="",J60="",J67="",J74=""),"; ",""),IF(AND(J46&lt;&gt;"",J88&lt;&gt;"",J53="",J60="",J67="",J74="",J81=""),"; ",""),IF(J53="","",J53),IF(AND(J53&lt;&gt;"",J60&lt;&gt;""),"; ",""),IF(AND(J53&lt;&gt;"",J67&lt;&gt;"",J60=""),"; ",""),IF(AND(J53&lt;&gt;"",J74&lt;&gt;"",J60="",J67=""),"; ",""),IF(AND(J53&lt;&gt;"",J81&lt;&gt;"",J60="",J67="",J74=""),"; ",""),IF(AND(J53&lt;&gt;"",J88&lt;&gt;"",J60="",J67="",J74="",J81=""),"; ",""),IF(J60="","",J60),IF(AND(J60&lt;&gt;"",J67&lt;&gt;""),"; ",""),IF(AND(J60&lt;&gt;"",J74&lt;&gt;"",J67=""),"; ",""),IF(AND(J60&lt;&gt;"",J81&lt;&gt;"",J67="",J74=""),"; ",""),IF(AND(J60&lt;&gt;"",J88&lt;&gt;"",J67="",J74="",J81=""),"; ",""),IF(J67="","",J67),IF(AND(J67&lt;&gt;"",J74&lt;&gt;""),"; ",""),IF(AND(J67&lt;&gt;"",J81&lt;&gt;"",J74=""),"; ",""),IF(AND(J67&lt;&gt;"",J88&lt;&gt;"",J74="",J81=""),"; ",""),IF(J74="","",J74),IF(AND(J74&lt;&gt;"",J81&lt;&gt;""),"; ",""),IF(AND(J74&lt;&gt;"",J88&lt;&gt;"",J81=""),"; ",""),IF(J81="","",J81),IF(AND(J81&lt;&gt;"",J88&lt;&gt;""),"; ",""),IF(J88="","",J88))</f>
        <v>wird ausgefüllt; wird ausgefüllt; wird ausgefüllt; wird ausgefüllt; wird ausgefüllt; wird ausgefüllt; wird ausgefüllt; wird ausgefüllt (wird ausgefüllt; wird ausgefüllt)</v>
      </c>
      <c r="K37" s="185" t="str">
        <f t="shared" ref="K37:AM37" si="9">CONCATENATE(IF(K39="","",K39),IF(AND(K39&lt;&gt;"",K46&lt;&gt;""),"; ",""),IF(AND(K39&lt;&gt;"",K53&lt;&gt;"",K46=""),"; ",""),IF(AND(K39&lt;&gt;"",K60&lt;&gt;"",K46="",K53=""),"; ",""),IF(AND(K39&lt;&gt;"",K67&lt;&gt;"",K46="",K53="",K60=""),"; ",""),IF(AND(K39&lt;&gt;"",K74&lt;&gt;"",K46="",K53="",K60="",K67=""),"; ",""),IF(AND(K39&lt;&gt;"",K81&lt;&gt;"",K46="",K53="",K60="",K67="",K74=""),"; ",""),IF(AND(K39&lt;&gt;"",K88&lt;&gt;"",K46="",K53="",K60="",K67="",K74="",K81=""),"; ",""),IF(K46="","",K46),IF(AND(K46&lt;&gt;"",K53&lt;&gt;""),"; ",""),IF(AND(K46&lt;&gt;"",K60&lt;&gt;"",K53=""),"; ",""),IF(AND(K46&lt;&gt;"",K67&lt;&gt;"",K53="",K60=""),"; ",""),IF(AND(K46&lt;&gt;"",K74&lt;&gt;"",K53="",K60="",K67=""),"; ",""),IF(AND(K46&lt;&gt;"",K81&lt;&gt;"",K53="",K60="",K67="",K74=""),"; ",""),IF(AND(K46&lt;&gt;"",K88&lt;&gt;"",K53="",K60="",K67="",K74="",K81=""),"; ",""),IF(K53="","",K53),IF(AND(K53&lt;&gt;"",K60&lt;&gt;""),"; ",""),IF(AND(K53&lt;&gt;"",K67&lt;&gt;"",K60=""),"; ",""),IF(AND(K53&lt;&gt;"",K74&lt;&gt;"",K60="",K67=""),"; ",""),IF(AND(K53&lt;&gt;"",K81&lt;&gt;"",K60="",K67="",K74=""),"; ",""),IF(AND(K53&lt;&gt;"",K88&lt;&gt;"",K60="",K67="",K74="",K81=""),"; ",""),IF(K60="","",K60),IF(AND(K60&lt;&gt;"",K67&lt;&gt;""),"; ",""),IF(AND(K60&lt;&gt;"",K74&lt;&gt;"",K67=""),"; ",""),IF(AND(K60&lt;&gt;"",K81&lt;&gt;"",K67="",K74=""),"; ",""),IF(AND(K60&lt;&gt;"",K88&lt;&gt;"",K67="",K74="",K81=""),"; ",""),IF(K67="","",K67),IF(AND(K67&lt;&gt;"",K74&lt;&gt;""),"; ",""),IF(AND(K67&lt;&gt;"",K81&lt;&gt;"",K74=""),"; ",""),IF(AND(K67&lt;&gt;"",K88&lt;&gt;"",K74="",K81=""),"; ",""),IF(K74="","",K74),IF(AND(K74&lt;&gt;"",K81&lt;&gt;""),"; ",""),IF(AND(K74&lt;&gt;"",K88&lt;&gt;"",K81=""),"; ",""),IF(K81="","",K81),IF(AND(K81&lt;&gt;"",K88&lt;&gt;""),"; ",""),IF(K88="","",K88))</f>
        <v>wird ausgefüllt; wird ausgefüllt; wird ausgefüllt; wird ausgefüllt; wird ausgefüllt; wird ausgefüllt; wird ausgefüllt; wird ausgefüllt (wird ausgefüllt; wird ausgefüllt)</v>
      </c>
      <c r="L37" s="185" t="str">
        <f t="shared" si="9"/>
        <v>wird ausgefüllt; wird ausgefüllt; wird ausgefüllt; wird ausgefüllt; wird ausgefüllt; wird ausgefüllt; wird ausgefüllt; wird ausgefüllt (wird ausgefüllt; wird ausgefüllt)</v>
      </c>
      <c r="M37" s="185" t="str">
        <f t="shared" si="9"/>
        <v>wird ausgefüllt; wird ausgefüllt; wird ausgefüllt; wird ausgefüllt; wird ausgefüllt; wird ausgefüllt; wird ausgefüllt; wird ausgefüllt (wird ausgefüllt; wird ausgefüllt)</v>
      </c>
      <c r="N37" s="185" t="str">
        <f t="shared" si="9"/>
        <v>wird ausgefüllt; wird ausgefüllt; wird ausgefüllt; wird ausgefüllt; wird ausgefüllt; wird ausgefüllt; wird ausgefüllt; wird ausgefüllt (wird ausgefüllt; wird ausgefüllt)</v>
      </c>
      <c r="O37" s="185" t="str">
        <f t="shared" si="9"/>
        <v>wird ausgefüllt; wird ausgefüllt; wird ausgefüllt; wird ausgefüllt; wird ausgefüllt; wird ausgefüllt; wird ausgefüllt; wird ausgefüllt (wird ausgefüllt; wird ausgefüllt)</v>
      </c>
      <c r="P37" s="185" t="str">
        <f t="shared" si="9"/>
        <v>wird ausgefüllt; wird ausgefüllt; wird ausgefüllt; wird ausgefüllt; wird ausgefüllt; wird ausgefüllt; wird ausgefüllt; wird ausgefüllt (wird ausgefüllt; wird ausgefüllt)</v>
      </c>
      <c r="Q37" s="185" t="str">
        <f t="shared" si="9"/>
        <v>wird ausgefüllt; wird ausgefüllt; wird ausgefüllt; wird ausgefüllt; wird ausgefüllt; wird ausgefüllt; wird ausgefüllt; wird ausgefüllt (wird ausgefüllt; wird ausgefüllt)</v>
      </c>
      <c r="R37" s="185" t="str">
        <f t="shared" si="9"/>
        <v>wird ausgefüllt; wird ausgefüllt; wird ausgefüllt; wird ausgefüllt; wird ausgefüllt; wird ausgefüllt; wird ausgefüllt; wird ausgefüllt (wird ausgefüllt; wird ausgefüllt)</v>
      </c>
      <c r="S37" s="185" t="str">
        <f t="shared" si="9"/>
        <v>wird ausgefüllt; wird ausgefüllt; wird ausgefüllt; wird ausgefüllt; wird ausgefüllt; wird ausgefüllt; wird ausgefüllt; wird ausgefüllt (wird ausgefüllt; wird ausgefüllt)</v>
      </c>
      <c r="T37" s="185" t="str">
        <f t="shared" si="9"/>
        <v>wird ausgefüllt; wird ausgefüllt; wird ausgefüllt; wird ausgefüllt; wird ausgefüllt; wird ausgefüllt; wird ausgefüllt; wird ausgefüllt (wird ausgefüllt; wird ausgefüllt)</v>
      </c>
      <c r="U37" s="185" t="str">
        <f t="shared" si="9"/>
        <v>wird ausgefüllt; wird ausgefüllt; wird ausgefüllt; wird ausgefüllt; wird ausgefüllt; wird ausgefüllt; wird ausgefüllt; wird ausgefüllt (wird ausgefüllt; wird ausgefüllt)</v>
      </c>
      <c r="V37" s="185" t="str">
        <f t="shared" si="9"/>
        <v>wird ausgefüllt; wird ausgefüllt; wird ausgefüllt; wird ausgefüllt; wird ausgefüllt; wird ausgefüllt; wird ausgefüllt; wird ausgefüllt (wird ausgefüllt; wird ausgefüllt)</v>
      </c>
      <c r="W37" s="185" t="str">
        <f t="shared" si="9"/>
        <v>wird ausgefüllt; wird ausgefüllt; wird ausgefüllt; wird ausgefüllt; wird ausgefüllt; wird ausgefüllt; wird ausgefüllt; wird ausgefüllt (wird ausgefüllt; wird ausgefüllt)</v>
      </c>
      <c r="X37" s="185" t="str">
        <f t="shared" si="9"/>
        <v>wird ausgefüllt; wird ausgefüllt; wird ausgefüllt; wird ausgefüllt; wird ausgefüllt; wird ausgefüllt; wird ausgefüllt; wird ausgefüllt (wird ausgefüllt; wird ausgefüllt)</v>
      </c>
      <c r="Y37" s="185" t="str">
        <f t="shared" si="9"/>
        <v>wird ausgefüllt; wird ausgefüllt; wird ausgefüllt; wird ausgefüllt; wird ausgefüllt; wird ausgefüllt; wird ausgefüllt; wird ausgefüllt (wird ausgefüllt; wird ausgefüllt)</v>
      </c>
      <c r="Z37" s="185" t="str">
        <f t="shared" si="9"/>
        <v>wird ausgefüllt; wird ausgefüllt; wird ausgefüllt; wird ausgefüllt; wird ausgefüllt; wird ausgefüllt; wird ausgefüllt; wird ausgefüllt (wird ausgefüllt; wird ausgefüllt)</v>
      </c>
      <c r="AA37" s="185" t="str">
        <f t="shared" si="9"/>
        <v>wird ausgefüllt; wird ausgefüllt; wird ausgefüllt; wird ausgefüllt; wird ausgefüllt; wird ausgefüllt; wird ausgefüllt; wird ausgefüllt (wird ausgefüllt; wird ausgefüllt)</v>
      </c>
      <c r="AB37" s="185" t="str">
        <f t="shared" si="9"/>
        <v>wird ausgefüllt; wird ausgefüllt; wird ausgefüllt; wird ausgefüllt; wird ausgefüllt; wird ausgefüllt; wird ausgefüllt; wird ausgefüllt (wird ausgefüllt; wird ausgefüllt)</v>
      </c>
      <c r="AC37" s="185" t="str">
        <f t="shared" si="9"/>
        <v>wird ausgefüllt; wird ausgefüllt; wird ausgefüllt; wird ausgefüllt; wird ausgefüllt; wird ausgefüllt; wird ausgefüllt; wird ausgefüllt (wird ausgefüllt; wird ausgefüllt)</v>
      </c>
      <c r="AD37" s="185" t="str">
        <f t="shared" si="9"/>
        <v>wird ausgefüllt; wird ausgefüllt; wird ausgefüllt; wird ausgefüllt; wird ausgefüllt; wird ausgefüllt; wird ausgefüllt; wird ausgefüllt (wird ausgefüllt; wird ausgefüllt)</v>
      </c>
      <c r="AE37" s="185" t="str">
        <f t="shared" si="9"/>
        <v>wird ausgefüllt; wird ausgefüllt; wird ausgefüllt; wird ausgefüllt; wird ausgefüllt; wird ausgefüllt; wird ausgefüllt; wird ausgefüllt (wird ausgefüllt; wird ausgefüllt)</v>
      </c>
      <c r="AF37" s="185" t="str">
        <f t="shared" si="9"/>
        <v>wird ausgefüllt; wird ausgefüllt; wird ausgefüllt; wird ausgefüllt; wird ausgefüllt; wird ausgefüllt; wird ausgefüllt; wird ausgefüllt (wird ausgefüllt; wird ausgefüllt)</v>
      </c>
      <c r="AG37" s="185" t="str">
        <f t="shared" si="9"/>
        <v>wird ausgefüllt; wird ausgefüllt; wird ausgefüllt; wird ausgefüllt; wird ausgefüllt; wird ausgefüllt; wird ausgefüllt; wird ausgefüllt (wird ausgefüllt; wird ausgefüllt)</v>
      </c>
      <c r="AH37" s="185" t="str">
        <f t="shared" si="9"/>
        <v>wird ausgefüllt; wird ausgefüllt; wird ausgefüllt; wird ausgefüllt; wird ausgefüllt; wird ausgefüllt; wird ausgefüllt; wird ausgefüllt (wird ausgefüllt; wird ausgefüllt)</v>
      </c>
      <c r="AI37" s="185" t="str">
        <f t="shared" si="9"/>
        <v>wird ausgefüllt; wird ausgefüllt; wird ausgefüllt; wird ausgefüllt; wird ausgefüllt; wird ausgefüllt; wird ausgefüllt; wird ausgefüllt (wird ausgefüllt; wird ausgefüllt)</v>
      </c>
      <c r="AJ37" s="185" t="str">
        <f t="shared" si="9"/>
        <v>wird ausgefüllt; wird ausgefüllt; wird ausgefüllt; wird ausgefüllt; wird ausgefüllt; wird ausgefüllt; wird ausgefüllt; wird ausgefüllt (wird ausgefüllt; wird ausgefüllt)</v>
      </c>
      <c r="AK37" s="185" t="str">
        <f t="shared" si="9"/>
        <v>wird ausgefüllt; wird ausgefüllt; wird ausgefüllt; wird ausgefüllt; wird ausgefüllt; wird ausgefüllt; wird ausgefüllt; wird ausgefüllt (wird ausgefüllt; wird ausgefüllt)</v>
      </c>
      <c r="AL37" s="185" t="str">
        <f t="shared" si="9"/>
        <v>wird ausgefüllt; wird ausgefüllt; wird ausgefüllt; wird ausgefüllt; wird ausgefüllt; wird ausgefüllt; wird ausgefüllt; wird ausgefüllt (wird ausgefüllt; wird ausgefüllt)</v>
      </c>
      <c r="AM37" s="185" t="str">
        <f t="shared" si="9"/>
        <v>wird ausgefüllt; wird ausgefüllt; wird ausgefüllt; wird ausgefüllt; wird ausgefüllt; wird ausgefüllt; wird ausgefüllt; wird ausgefüllt (wird ausgefüllt; wird ausgefüllt)</v>
      </c>
    </row>
    <row r="38" spans="2:39" s="121" customFormat="1" ht="7.5" customHeight="1" x14ac:dyDescent="0.25">
      <c r="B38" s="137"/>
      <c r="C38" s="138"/>
      <c r="D38" s="138"/>
      <c r="E38" s="138"/>
      <c r="F38" s="117"/>
      <c r="G38" s="139"/>
      <c r="H38" s="136"/>
      <c r="I38" s="117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</row>
    <row r="39" spans="2:39" s="110" customFormat="1" ht="30" customHeight="1" outlineLevel="1" x14ac:dyDescent="0.25">
      <c r="B39" s="111"/>
      <c r="C39" s="161">
        <v>1</v>
      </c>
      <c r="D39" s="161" t="str">
        <f>'1 | Grundeinstellungen'!D78</f>
        <v xml:space="preserve">Gesamtfensterflächenanteil
</v>
      </c>
      <c r="E39" s="161"/>
      <c r="F39" s="170"/>
      <c r="G39" s="126">
        <f>'1 | Grundeinstellungen'!$G$78</f>
        <v>0.2</v>
      </c>
      <c r="H39" s="98">
        <f>'1 | Grundeinstellungen'!$H$78</f>
        <v>1</v>
      </c>
      <c r="I39" s="170"/>
      <c r="J39" s="129" t="str">
        <f>IF($G$39=0,"",J42)</f>
        <v>wird ausgefüllt</v>
      </c>
      <c r="K39" s="129" t="str">
        <f t="shared" ref="K39:AM39" si="10">IF($G$39=0,"",K42)</f>
        <v>wird ausgefüllt</v>
      </c>
      <c r="L39" s="129" t="str">
        <f t="shared" si="10"/>
        <v>wird ausgefüllt</v>
      </c>
      <c r="M39" s="129" t="str">
        <f t="shared" si="10"/>
        <v>wird ausgefüllt</v>
      </c>
      <c r="N39" s="129" t="str">
        <f t="shared" si="10"/>
        <v>wird ausgefüllt</v>
      </c>
      <c r="O39" s="129" t="str">
        <f t="shared" si="10"/>
        <v>wird ausgefüllt</v>
      </c>
      <c r="P39" s="129" t="str">
        <f t="shared" si="10"/>
        <v>wird ausgefüllt</v>
      </c>
      <c r="Q39" s="129" t="str">
        <f t="shared" si="10"/>
        <v>wird ausgefüllt</v>
      </c>
      <c r="R39" s="129" t="str">
        <f t="shared" si="10"/>
        <v>wird ausgefüllt</v>
      </c>
      <c r="S39" s="129" t="str">
        <f t="shared" si="10"/>
        <v>wird ausgefüllt</v>
      </c>
      <c r="T39" s="129" t="str">
        <f t="shared" si="10"/>
        <v>wird ausgefüllt</v>
      </c>
      <c r="U39" s="129" t="str">
        <f t="shared" si="10"/>
        <v>wird ausgefüllt</v>
      </c>
      <c r="V39" s="129" t="str">
        <f t="shared" si="10"/>
        <v>wird ausgefüllt</v>
      </c>
      <c r="W39" s="129" t="str">
        <f t="shared" si="10"/>
        <v>wird ausgefüllt</v>
      </c>
      <c r="X39" s="129" t="str">
        <f t="shared" si="10"/>
        <v>wird ausgefüllt</v>
      </c>
      <c r="Y39" s="129" t="str">
        <f t="shared" si="10"/>
        <v>wird ausgefüllt</v>
      </c>
      <c r="Z39" s="129" t="str">
        <f t="shared" si="10"/>
        <v>wird ausgefüllt</v>
      </c>
      <c r="AA39" s="129" t="str">
        <f t="shared" si="10"/>
        <v>wird ausgefüllt</v>
      </c>
      <c r="AB39" s="129" t="str">
        <f t="shared" si="10"/>
        <v>wird ausgefüllt</v>
      </c>
      <c r="AC39" s="129" t="str">
        <f t="shared" si="10"/>
        <v>wird ausgefüllt</v>
      </c>
      <c r="AD39" s="129" t="str">
        <f t="shared" si="10"/>
        <v>wird ausgefüllt</v>
      </c>
      <c r="AE39" s="129" t="str">
        <f t="shared" si="10"/>
        <v>wird ausgefüllt</v>
      </c>
      <c r="AF39" s="129" t="str">
        <f t="shared" si="10"/>
        <v>wird ausgefüllt</v>
      </c>
      <c r="AG39" s="129" t="str">
        <f t="shared" si="10"/>
        <v>wird ausgefüllt</v>
      </c>
      <c r="AH39" s="129" t="str">
        <f t="shared" si="10"/>
        <v>wird ausgefüllt</v>
      </c>
      <c r="AI39" s="129" t="str">
        <f t="shared" si="10"/>
        <v>wird ausgefüllt</v>
      </c>
      <c r="AJ39" s="129" t="str">
        <f t="shared" si="10"/>
        <v>wird ausgefüllt</v>
      </c>
      <c r="AK39" s="129" t="str">
        <f t="shared" si="10"/>
        <v>wird ausgefüllt</v>
      </c>
      <c r="AL39" s="129" t="str">
        <f t="shared" si="10"/>
        <v>wird ausgefüllt</v>
      </c>
      <c r="AM39" s="129" t="str">
        <f t="shared" si="10"/>
        <v>wird ausgefüllt</v>
      </c>
    </row>
    <row r="40" spans="2:39" s="150" customFormat="1" ht="15" customHeight="1" outlineLevel="1" x14ac:dyDescent="0.25">
      <c r="B40" s="151"/>
      <c r="C40" s="152"/>
      <c r="D40" s="138"/>
      <c r="E40" s="138"/>
      <c r="F40" s="117"/>
      <c r="G40" s="136"/>
      <c r="H40" s="142"/>
      <c r="I40" s="112"/>
      <c r="J40" s="176">
        <f>IF($G$39=0,0,IFERROR(J43*$H$42,0))</f>
        <v>0</v>
      </c>
      <c r="K40" s="176">
        <f t="shared" ref="K40:AM40" si="11">IF($G$39=0,0,IFERROR(K43*$H$42,0))</f>
        <v>0</v>
      </c>
      <c r="L40" s="176">
        <f t="shared" si="11"/>
        <v>0</v>
      </c>
      <c r="M40" s="176">
        <f t="shared" si="11"/>
        <v>0</v>
      </c>
      <c r="N40" s="176">
        <f t="shared" si="11"/>
        <v>0</v>
      </c>
      <c r="O40" s="176">
        <f t="shared" si="11"/>
        <v>0</v>
      </c>
      <c r="P40" s="176">
        <f t="shared" si="11"/>
        <v>0</v>
      </c>
      <c r="Q40" s="176">
        <f t="shared" si="11"/>
        <v>0</v>
      </c>
      <c r="R40" s="176">
        <f t="shared" si="11"/>
        <v>0</v>
      </c>
      <c r="S40" s="176">
        <f t="shared" si="11"/>
        <v>0</v>
      </c>
      <c r="T40" s="176">
        <f t="shared" si="11"/>
        <v>0</v>
      </c>
      <c r="U40" s="176">
        <f t="shared" si="11"/>
        <v>0</v>
      </c>
      <c r="V40" s="176">
        <f t="shared" si="11"/>
        <v>0</v>
      </c>
      <c r="W40" s="176">
        <f t="shared" si="11"/>
        <v>0</v>
      </c>
      <c r="X40" s="176">
        <f t="shared" si="11"/>
        <v>0</v>
      </c>
      <c r="Y40" s="176">
        <f t="shared" si="11"/>
        <v>0</v>
      </c>
      <c r="Z40" s="176">
        <f t="shared" si="11"/>
        <v>0</v>
      </c>
      <c r="AA40" s="176">
        <f t="shared" si="11"/>
        <v>0</v>
      </c>
      <c r="AB40" s="176">
        <f t="shared" si="11"/>
        <v>0</v>
      </c>
      <c r="AC40" s="176">
        <f t="shared" si="11"/>
        <v>0</v>
      </c>
      <c r="AD40" s="176">
        <f t="shared" si="11"/>
        <v>0</v>
      </c>
      <c r="AE40" s="176">
        <f t="shared" si="11"/>
        <v>0</v>
      </c>
      <c r="AF40" s="176">
        <f t="shared" si="11"/>
        <v>0</v>
      </c>
      <c r="AG40" s="176">
        <f t="shared" si="11"/>
        <v>0</v>
      </c>
      <c r="AH40" s="176">
        <f t="shared" si="11"/>
        <v>0</v>
      </c>
      <c r="AI40" s="176">
        <f t="shared" si="11"/>
        <v>0</v>
      </c>
      <c r="AJ40" s="176">
        <f t="shared" si="11"/>
        <v>0</v>
      </c>
      <c r="AK40" s="176">
        <f t="shared" si="11"/>
        <v>0</v>
      </c>
      <c r="AL40" s="176">
        <f t="shared" si="11"/>
        <v>0</v>
      </c>
      <c r="AM40" s="176">
        <f t="shared" si="11"/>
        <v>0</v>
      </c>
    </row>
    <row r="41" spans="2:39" s="121" customFormat="1" ht="7.5" customHeight="1" outlineLevel="1" x14ac:dyDescent="0.25">
      <c r="B41" s="137"/>
      <c r="C41" s="138"/>
      <c r="D41" s="164"/>
      <c r="E41" s="164"/>
      <c r="F41" s="165"/>
      <c r="G41" s="166"/>
      <c r="H41" s="167"/>
      <c r="I41" s="165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</row>
    <row r="42" spans="2:39" s="110" customFormat="1" ht="30" customHeight="1" outlineLevel="1" x14ac:dyDescent="0.25">
      <c r="B42" s="111"/>
      <c r="C42" s="131"/>
      <c r="D42" s="152"/>
      <c r="E42" s="152"/>
      <c r="F42" s="112"/>
      <c r="G42" s="122"/>
      <c r="H42" s="126">
        <f>'1 | Grundeinstellungen'!$H$79</f>
        <v>1</v>
      </c>
      <c r="I42" s="112"/>
      <c r="J42" s="148" t="str">
        <f>IF($H$42=0,"",CONCATENATE(IF(J43=1,'1 | Grundeinstellungen'!$J$79,IF(J43=2,'1 | Grundeinstellungen'!$K$79,IF('3b | Nutzerkomfort'!J43=3,'1 | Grundeinstellungen'!$L$79,IF(J43="","wird ausgefüllt")))),IF('2 | Kennwerte'!I39="wird berechnet","",CONCATENATE(" ","[",TEXT('2 | Kennwerte'!I39,"0%"),"]")),IF(J44="","",CONCATENATE(" ","(",J44,")"))))</f>
        <v>wird ausgefüllt</v>
      </c>
      <c r="K42" s="148" t="str">
        <f>IF($H$42=0,"",CONCATENATE(IF(K43=1,'1 | Grundeinstellungen'!$J$79,IF(K43=2,'1 | Grundeinstellungen'!$K$79,IF('3b | Nutzerkomfort'!K43=3,'1 | Grundeinstellungen'!$L$79,IF(K43="","wird ausgefüllt")))),IF('2 | Kennwerte'!J39="wird berechnet","",CONCATENATE(" ","[",TEXT('2 | Kennwerte'!J39,"0%"),"]")),IF(K44="","",CONCATENATE(" ","(",K44,")"))))</f>
        <v>wird ausgefüllt</v>
      </c>
      <c r="L42" s="148" t="str">
        <f>IF($H$42=0,"",CONCATENATE(IF(L43=1,'1 | Grundeinstellungen'!$J$79,IF(L43=2,'1 | Grundeinstellungen'!$K$79,IF('3b | Nutzerkomfort'!L43=3,'1 | Grundeinstellungen'!$L$79,IF(L43="","wird ausgefüllt")))),IF('2 | Kennwerte'!K39="wird berechnet","",CONCATENATE(" ","[",TEXT('2 | Kennwerte'!K39,"0%"),"]")),IF(L44="","",CONCATENATE(" ","(",L44,")"))))</f>
        <v>wird ausgefüllt</v>
      </c>
      <c r="M42" s="148" t="str">
        <f>IF($H$42=0,"",CONCATENATE(IF(M43=1,'1 | Grundeinstellungen'!$J$79,IF(M43=2,'1 | Grundeinstellungen'!$K$79,IF('3b | Nutzerkomfort'!M43=3,'1 | Grundeinstellungen'!$L$79,IF(M43="","wird ausgefüllt")))),IF('2 | Kennwerte'!L39="wird berechnet","",CONCATENATE(" ","[",TEXT('2 | Kennwerte'!L39,"0%"),"]")),IF(M44="","",CONCATENATE(" ","(",M44,")"))))</f>
        <v>wird ausgefüllt</v>
      </c>
      <c r="N42" s="148" t="str">
        <f>IF($H$42=0,"",CONCATENATE(IF(N43=1,'1 | Grundeinstellungen'!$J$79,IF(N43=2,'1 | Grundeinstellungen'!$K$79,IF('3b | Nutzerkomfort'!N43=3,'1 | Grundeinstellungen'!$L$79,IF(N43="","wird ausgefüllt")))),IF('2 | Kennwerte'!M39="wird berechnet","",CONCATENATE(" ","[",TEXT('2 | Kennwerte'!M39,"0%"),"]")),IF(N44="","",CONCATENATE(" ","(",N44,")"))))</f>
        <v>wird ausgefüllt</v>
      </c>
      <c r="O42" s="148" t="str">
        <f>IF($H$42=0,"",CONCATENATE(IF(O43=1,'1 | Grundeinstellungen'!$J$79,IF(O43=2,'1 | Grundeinstellungen'!$K$79,IF('3b | Nutzerkomfort'!O43=3,'1 | Grundeinstellungen'!$L$79,IF(O43="","wird ausgefüllt")))),IF('2 | Kennwerte'!N39="wird berechnet","",CONCATENATE(" ","[",TEXT('2 | Kennwerte'!N39,"0%"),"]")),IF(O44="","",CONCATENATE(" ","(",O44,")"))))</f>
        <v>wird ausgefüllt</v>
      </c>
      <c r="P42" s="148" t="str">
        <f>IF($H$42=0,"",CONCATENATE(IF(P43=1,'1 | Grundeinstellungen'!$J$79,IF(P43=2,'1 | Grundeinstellungen'!$K$79,IF('3b | Nutzerkomfort'!P43=3,'1 | Grundeinstellungen'!$L$79,IF(P43="","wird ausgefüllt")))),IF('2 | Kennwerte'!O39="wird berechnet","",CONCATENATE(" ","[",TEXT('2 | Kennwerte'!O39,"0%"),"]")),IF(P44="","",CONCATENATE(" ","(",P44,")"))))</f>
        <v>wird ausgefüllt</v>
      </c>
      <c r="Q42" s="148" t="str">
        <f>IF($H$42=0,"",CONCATENATE(IF(Q43=1,'1 | Grundeinstellungen'!$J$79,IF(Q43=2,'1 | Grundeinstellungen'!$K$79,IF('3b | Nutzerkomfort'!Q43=3,'1 | Grundeinstellungen'!$L$79,IF(Q43="","wird ausgefüllt")))),IF('2 | Kennwerte'!P39="wird berechnet","",CONCATENATE(" ","[",TEXT('2 | Kennwerte'!P39,"0%"),"]")),IF(Q44="","",CONCATENATE(" ","(",Q44,")"))))</f>
        <v>wird ausgefüllt</v>
      </c>
      <c r="R42" s="148" t="str">
        <f>IF($H$42=0,"",CONCATENATE(IF(R43=1,'1 | Grundeinstellungen'!$J$79,IF(R43=2,'1 | Grundeinstellungen'!$K$79,IF('3b | Nutzerkomfort'!R43=3,'1 | Grundeinstellungen'!$L$79,IF(R43="","wird ausgefüllt")))),IF('2 | Kennwerte'!Q39="wird berechnet","",CONCATENATE(" ","[",TEXT('2 | Kennwerte'!Q39,"0%"),"]")),IF(R44="","",CONCATENATE(" ","(",R44,")"))))</f>
        <v>wird ausgefüllt</v>
      </c>
      <c r="S42" s="148" t="str">
        <f>IF($H$42=0,"",CONCATENATE(IF(S43=1,'1 | Grundeinstellungen'!$J$79,IF(S43=2,'1 | Grundeinstellungen'!$K$79,IF('3b | Nutzerkomfort'!S43=3,'1 | Grundeinstellungen'!$L$79,IF(S43="","wird ausgefüllt")))),IF('2 | Kennwerte'!R39="wird berechnet","",CONCATENATE(" ","[",TEXT('2 | Kennwerte'!R39,"0%"),"]")),IF(S44="","",CONCATENATE(" ","(",S44,")"))))</f>
        <v>wird ausgefüllt</v>
      </c>
      <c r="T42" s="148" t="str">
        <f>IF($H$42=0,"",CONCATENATE(IF(T43=1,'1 | Grundeinstellungen'!$J$79,IF(T43=2,'1 | Grundeinstellungen'!$K$79,IF('3b | Nutzerkomfort'!T43=3,'1 | Grundeinstellungen'!$L$79,IF(T43="","wird ausgefüllt")))),IF('2 | Kennwerte'!S39="wird berechnet","",CONCATENATE(" ","[",TEXT('2 | Kennwerte'!S39,"0%"),"]")),IF(T44="","",CONCATENATE(" ","(",T44,")"))))</f>
        <v>wird ausgefüllt</v>
      </c>
      <c r="U42" s="148" t="str">
        <f>IF($H$42=0,"",CONCATENATE(IF(U43=1,'1 | Grundeinstellungen'!$J$79,IF(U43=2,'1 | Grundeinstellungen'!$K$79,IF('3b | Nutzerkomfort'!U43=3,'1 | Grundeinstellungen'!$L$79,IF(U43="","wird ausgefüllt")))),IF('2 | Kennwerte'!T39="wird berechnet","",CONCATENATE(" ","[",TEXT('2 | Kennwerte'!T39,"0%"),"]")),IF(U44="","",CONCATENATE(" ","(",U44,")"))))</f>
        <v>wird ausgefüllt</v>
      </c>
      <c r="V42" s="148" t="str">
        <f>IF($H$42=0,"",CONCATENATE(IF(V43=1,'1 | Grundeinstellungen'!$J$79,IF(V43=2,'1 | Grundeinstellungen'!$K$79,IF('3b | Nutzerkomfort'!V43=3,'1 | Grundeinstellungen'!$L$79,IF(V43="","wird ausgefüllt")))),IF('2 | Kennwerte'!U39="wird berechnet","",CONCATENATE(" ","[",TEXT('2 | Kennwerte'!U39,"0%"),"]")),IF(V44="","",CONCATENATE(" ","(",V44,")"))))</f>
        <v>wird ausgefüllt</v>
      </c>
      <c r="W42" s="148" t="str">
        <f>IF($H$42=0,"",CONCATENATE(IF(W43=1,'1 | Grundeinstellungen'!$J$79,IF(W43=2,'1 | Grundeinstellungen'!$K$79,IF('3b | Nutzerkomfort'!W43=3,'1 | Grundeinstellungen'!$L$79,IF(W43="","wird ausgefüllt")))),IF('2 | Kennwerte'!V39="wird berechnet","",CONCATENATE(" ","[",TEXT('2 | Kennwerte'!V39,"0%"),"]")),IF(W44="","",CONCATENATE(" ","(",W44,")"))))</f>
        <v>wird ausgefüllt</v>
      </c>
      <c r="X42" s="148" t="str">
        <f>IF($H$42=0,"",CONCATENATE(IF(X43=1,'1 | Grundeinstellungen'!$J$79,IF(X43=2,'1 | Grundeinstellungen'!$K$79,IF('3b | Nutzerkomfort'!X43=3,'1 | Grundeinstellungen'!$L$79,IF(X43="","wird ausgefüllt")))),IF('2 | Kennwerte'!W39="wird berechnet","",CONCATENATE(" ","[",TEXT('2 | Kennwerte'!W39,"0%"),"]")),IF(X44="","",CONCATENATE(" ","(",X44,")"))))</f>
        <v>wird ausgefüllt</v>
      </c>
      <c r="Y42" s="148" t="str">
        <f>IF($H$42=0,"",CONCATENATE(IF(Y43=1,'1 | Grundeinstellungen'!$J$79,IF(Y43=2,'1 | Grundeinstellungen'!$K$79,IF('3b | Nutzerkomfort'!Y43=3,'1 | Grundeinstellungen'!$L$79,IF(Y43="","wird ausgefüllt")))),IF('2 | Kennwerte'!X39="wird berechnet","",CONCATENATE(" ","[",TEXT('2 | Kennwerte'!X39,"0%"),"]")),IF(Y44="","",CONCATENATE(" ","(",Y44,")"))))</f>
        <v>wird ausgefüllt</v>
      </c>
      <c r="Z42" s="148" t="str">
        <f>IF($H$42=0,"",CONCATENATE(IF(Z43=1,'1 | Grundeinstellungen'!$J$79,IF(Z43=2,'1 | Grundeinstellungen'!$K$79,IF('3b | Nutzerkomfort'!Z43=3,'1 | Grundeinstellungen'!$L$79,IF(Z43="","wird ausgefüllt")))),IF('2 | Kennwerte'!Y39="wird berechnet","",CONCATENATE(" ","[",TEXT('2 | Kennwerte'!Y39,"0%"),"]")),IF(Z44="","",CONCATENATE(" ","(",Z44,")"))))</f>
        <v>wird ausgefüllt</v>
      </c>
      <c r="AA42" s="148" t="str">
        <f>IF($H$42=0,"",CONCATENATE(IF(AA43=1,'1 | Grundeinstellungen'!$J$79,IF(AA43=2,'1 | Grundeinstellungen'!$K$79,IF('3b | Nutzerkomfort'!AA43=3,'1 | Grundeinstellungen'!$L$79,IF(AA43="","wird ausgefüllt")))),IF('2 | Kennwerte'!Z39="wird berechnet","",CONCATENATE(" ","[",TEXT('2 | Kennwerte'!Z39,"0%"),"]")),IF(AA44="","",CONCATENATE(" ","(",AA44,")"))))</f>
        <v>wird ausgefüllt</v>
      </c>
      <c r="AB42" s="148" t="str">
        <f>IF($H$42=0,"",CONCATENATE(IF(AB43=1,'1 | Grundeinstellungen'!$J$79,IF(AB43=2,'1 | Grundeinstellungen'!$K$79,IF('3b | Nutzerkomfort'!AB43=3,'1 | Grundeinstellungen'!$L$79,IF(AB43="","wird ausgefüllt")))),IF('2 | Kennwerte'!AA39="wird berechnet","",CONCATENATE(" ","[",TEXT('2 | Kennwerte'!AA39,"0%"),"]")),IF(AB44="","",CONCATENATE(" ","(",AB44,")"))))</f>
        <v>wird ausgefüllt</v>
      </c>
      <c r="AC42" s="148" t="str">
        <f>IF($H$42=0,"",CONCATENATE(IF(AC43=1,'1 | Grundeinstellungen'!$J$79,IF(AC43=2,'1 | Grundeinstellungen'!$K$79,IF('3b | Nutzerkomfort'!AC43=3,'1 | Grundeinstellungen'!$L$79,IF(AC43="","wird ausgefüllt")))),IF('2 | Kennwerte'!AB39="wird berechnet","",CONCATENATE(" ","[",TEXT('2 | Kennwerte'!AB39,"0%"),"]")),IF(AC44="","",CONCATENATE(" ","(",AC44,")"))))</f>
        <v>wird ausgefüllt</v>
      </c>
      <c r="AD42" s="148" t="str">
        <f>IF($H$42=0,"",CONCATENATE(IF(AD43=1,'1 | Grundeinstellungen'!$J$79,IF(AD43=2,'1 | Grundeinstellungen'!$K$79,IF('3b | Nutzerkomfort'!AD43=3,'1 | Grundeinstellungen'!$L$79,IF(AD43="","wird ausgefüllt")))),IF('2 | Kennwerte'!AC39="wird berechnet","",CONCATENATE(" ","[",TEXT('2 | Kennwerte'!AC39,"0%"),"]")),IF(AD44="","",CONCATENATE(" ","(",AD44,")"))))</f>
        <v>wird ausgefüllt</v>
      </c>
      <c r="AE42" s="148" t="str">
        <f>IF($H$42=0,"",CONCATENATE(IF(AE43=1,'1 | Grundeinstellungen'!$J$79,IF(AE43=2,'1 | Grundeinstellungen'!$K$79,IF('3b | Nutzerkomfort'!AE43=3,'1 | Grundeinstellungen'!$L$79,IF(AE43="","wird ausgefüllt")))),IF('2 | Kennwerte'!AD39="wird berechnet","",CONCATENATE(" ","[",TEXT('2 | Kennwerte'!AD39,"0%"),"]")),IF(AE44="","",CONCATENATE(" ","(",AE44,")"))))</f>
        <v>wird ausgefüllt</v>
      </c>
      <c r="AF42" s="148" t="str">
        <f>IF($H$42=0,"",CONCATENATE(IF(AF43=1,'1 | Grundeinstellungen'!$J$79,IF(AF43=2,'1 | Grundeinstellungen'!$K$79,IF('3b | Nutzerkomfort'!AF43=3,'1 | Grundeinstellungen'!$L$79,IF(AF43="","wird ausgefüllt")))),IF('2 | Kennwerte'!AE39="wird berechnet","",CONCATENATE(" ","[",TEXT('2 | Kennwerte'!AE39,"0%"),"]")),IF(AF44="","",CONCATENATE(" ","(",AF44,")"))))</f>
        <v>wird ausgefüllt</v>
      </c>
      <c r="AG42" s="148" t="str">
        <f>IF($H$42=0,"",CONCATENATE(IF(AG43=1,'1 | Grundeinstellungen'!$J$79,IF(AG43=2,'1 | Grundeinstellungen'!$K$79,IF('3b | Nutzerkomfort'!AG43=3,'1 | Grundeinstellungen'!$L$79,IF(AG43="","wird ausgefüllt")))),IF('2 | Kennwerte'!AF39="wird berechnet","",CONCATENATE(" ","[",TEXT('2 | Kennwerte'!AF39,"0%"),"]")),IF(AG44="","",CONCATENATE(" ","(",AG44,")"))))</f>
        <v>wird ausgefüllt</v>
      </c>
      <c r="AH42" s="148" t="str">
        <f>IF($H$42=0,"",CONCATENATE(IF(AH43=1,'1 | Grundeinstellungen'!$J$79,IF(AH43=2,'1 | Grundeinstellungen'!$K$79,IF('3b | Nutzerkomfort'!AH43=3,'1 | Grundeinstellungen'!$L$79,IF(AH43="","wird ausgefüllt")))),IF('2 | Kennwerte'!AG39="wird berechnet","",CONCATENATE(" ","[",TEXT('2 | Kennwerte'!AG39,"0%"),"]")),IF(AH44="","",CONCATENATE(" ","(",AH44,")"))))</f>
        <v>wird ausgefüllt</v>
      </c>
      <c r="AI42" s="148" t="str">
        <f>IF($H$42=0,"",CONCATENATE(IF(AI43=1,'1 | Grundeinstellungen'!$J$79,IF(AI43=2,'1 | Grundeinstellungen'!$K$79,IF('3b | Nutzerkomfort'!AI43=3,'1 | Grundeinstellungen'!$L$79,IF(AI43="","wird ausgefüllt")))),IF('2 | Kennwerte'!AH39="wird berechnet","",CONCATENATE(" ","[",TEXT('2 | Kennwerte'!AH39,"0%"),"]")),IF(AI44="","",CONCATENATE(" ","(",AI44,")"))))</f>
        <v>wird ausgefüllt</v>
      </c>
      <c r="AJ42" s="148" t="str">
        <f>IF($H$42=0,"",CONCATENATE(IF(AJ43=1,'1 | Grundeinstellungen'!$J$79,IF(AJ43=2,'1 | Grundeinstellungen'!$K$79,IF('3b | Nutzerkomfort'!AJ43=3,'1 | Grundeinstellungen'!$L$79,IF(AJ43="","wird ausgefüllt")))),IF('2 | Kennwerte'!AI39="wird berechnet","",CONCATENATE(" ","[",TEXT('2 | Kennwerte'!AI39,"0%"),"]")),IF(AJ44="","",CONCATENATE(" ","(",AJ44,")"))))</f>
        <v>wird ausgefüllt</v>
      </c>
      <c r="AK42" s="148" t="str">
        <f>IF($H$42=0,"",CONCATENATE(IF(AK43=1,'1 | Grundeinstellungen'!$J$79,IF(AK43=2,'1 | Grundeinstellungen'!$K$79,IF('3b | Nutzerkomfort'!AK43=3,'1 | Grundeinstellungen'!$L$79,IF(AK43="","wird ausgefüllt")))),IF('2 | Kennwerte'!AJ39="wird berechnet","",CONCATENATE(" ","[",TEXT('2 | Kennwerte'!AJ39,"0%"),"]")),IF(AK44="","",CONCATENATE(" ","(",AK44,")"))))</f>
        <v>wird ausgefüllt</v>
      </c>
      <c r="AL42" s="148" t="str">
        <f>IF($H$42=0,"",CONCATENATE(IF(AL43=1,'1 | Grundeinstellungen'!$J$79,IF(AL43=2,'1 | Grundeinstellungen'!$K$79,IF('3b | Nutzerkomfort'!AL43=3,'1 | Grundeinstellungen'!$L$79,IF(AL43="","wird ausgefüllt")))),IF('2 | Kennwerte'!AK39="wird berechnet","",CONCATENATE(" ","[",TEXT('2 | Kennwerte'!AK39,"0%"),"]")),IF(AL44="","",CONCATENATE(" ","(",AL44,")"))))</f>
        <v>wird ausgefüllt</v>
      </c>
      <c r="AM42" s="148" t="str">
        <f>IF($H$42=0,"",CONCATENATE(IF(AM43=1,'1 | Grundeinstellungen'!$J$79,IF(AM43=2,'1 | Grundeinstellungen'!$K$79,IF('3b | Nutzerkomfort'!AM43=3,'1 | Grundeinstellungen'!$L$79,IF(AM43="","wird ausgefüllt")))),IF('2 | Kennwerte'!AL39="wird berechnet","",CONCATENATE(" ","[",TEXT('2 | Kennwerte'!AL39,"0%"),"]")),IF(AM44="","",CONCATENATE(" ","(",AM44,")"))))</f>
        <v>wird ausgefüllt</v>
      </c>
    </row>
    <row r="43" spans="2:39" s="121" customFormat="1" ht="15" customHeight="1" outlineLevel="1" x14ac:dyDescent="0.25">
      <c r="B43" s="137"/>
      <c r="C43" s="138"/>
      <c r="D43" s="138"/>
      <c r="E43" s="156" t="s">
        <v>197</v>
      </c>
      <c r="F43" s="157"/>
      <c r="G43" s="139"/>
      <c r="H43" s="136"/>
      <c r="I43" s="171"/>
      <c r="J43" s="148" t="str">
        <f>IF('2 | Kennwerte'!I40="","",'2 | Kennwerte'!I40)</f>
        <v/>
      </c>
      <c r="K43" s="148" t="str">
        <f>IF('2 | Kennwerte'!J40="","",'2 | Kennwerte'!J40)</f>
        <v/>
      </c>
      <c r="L43" s="148" t="str">
        <f>IF('2 | Kennwerte'!K40="","",'2 | Kennwerte'!K40)</f>
        <v/>
      </c>
      <c r="M43" s="148" t="str">
        <f>IF('2 | Kennwerte'!L40="","",'2 | Kennwerte'!L40)</f>
        <v/>
      </c>
      <c r="N43" s="148" t="str">
        <f>IF('2 | Kennwerte'!M40="","",'2 | Kennwerte'!M40)</f>
        <v/>
      </c>
      <c r="O43" s="148" t="str">
        <f>IF('2 | Kennwerte'!N40="","",'2 | Kennwerte'!N40)</f>
        <v/>
      </c>
      <c r="P43" s="148" t="str">
        <f>IF('2 | Kennwerte'!O40="","",'2 | Kennwerte'!O40)</f>
        <v/>
      </c>
      <c r="Q43" s="148" t="str">
        <f>IF('2 | Kennwerte'!P40="","",'2 | Kennwerte'!P40)</f>
        <v/>
      </c>
      <c r="R43" s="148" t="str">
        <f>IF('2 | Kennwerte'!Q40="","",'2 | Kennwerte'!Q40)</f>
        <v/>
      </c>
      <c r="S43" s="148" t="str">
        <f>IF('2 | Kennwerte'!R40="","",'2 | Kennwerte'!R40)</f>
        <v/>
      </c>
      <c r="T43" s="148" t="str">
        <f>IF('2 | Kennwerte'!S40="","",'2 | Kennwerte'!S40)</f>
        <v/>
      </c>
      <c r="U43" s="148" t="str">
        <f>IF('2 | Kennwerte'!T40="","",'2 | Kennwerte'!T40)</f>
        <v/>
      </c>
      <c r="V43" s="148" t="str">
        <f>IF('2 | Kennwerte'!U40="","",'2 | Kennwerte'!U40)</f>
        <v/>
      </c>
      <c r="W43" s="148" t="str">
        <f>IF('2 | Kennwerte'!V40="","",'2 | Kennwerte'!V40)</f>
        <v/>
      </c>
      <c r="X43" s="148" t="str">
        <f>IF('2 | Kennwerte'!W40="","",'2 | Kennwerte'!W40)</f>
        <v/>
      </c>
      <c r="Y43" s="148" t="str">
        <f>IF('2 | Kennwerte'!X40="","",'2 | Kennwerte'!X40)</f>
        <v/>
      </c>
      <c r="Z43" s="148" t="str">
        <f>IF('2 | Kennwerte'!Y40="","",'2 | Kennwerte'!Y40)</f>
        <v/>
      </c>
      <c r="AA43" s="148" t="str">
        <f>IF('2 | Kennwerte'!Z40="","",'2 | Kennwerte'!Z40)</f>
        <v/>
      </c>
      <c r="AB43" s="148" t="str">
        <f>IF('2 | Kennwerte'!AA40="","",'2 | Kennwerte'!AA40)</f>
        <v/>
      </c>
      <c r="AC43" s="148" t="str">
        <f>IF('2 | Kennwerte'!AB40="","",'2 | Kennwerte'!AB40)</f>
        <v/>
      </c>
      <c r="AD43" s="148" t="str">
        <f>IF('2 | Kennwerte'!AC40="","",'2 | Kennwerte'!AC40)</f>
        <v/>
      </c>
      <c r="AE43" s="148" t="str">
        <f>IF('2 | Kennwerte'!AD40="","",'2 | Kennwerte'!AD40)</f>
        <v/>
      </c>
      <c r="AF43" s="148" t="str">
        <f>IF('2 | Kennwerte'!AE40="","",'2 | Kennwerte'!AE40)</f>
        <v/>
      </c>
      <c r="AG43" s="148" t="str">
        <f>IF('2 | Kennwerte'!AF40="","",'2 | Kennwerte'!AF40)</f>
        <v/>
      </c>
      <c r="AH43" s="148" t="str">
        <f>IF('2 | Kennwerte'!AG40="","",'2 | Kennwerte'!AG40)</f>
        <v/>
      </c>
      <c r="AI43" s="148" t="str">
        <f>IF('2 | Kennwerte'!AH40="","",'2 | Kennwerte'!AH40)</f>
        <v/>
      </c>
      <c r="AJ43" s="148" t="str">
        <f>IF('2 | Kennwerte'!AI40="","",'2 | Kennwerte'!AI40)</f>
        <v/>
      </c>
      <c r="AK43" s="148" t="str">
        <f>IF('2 | Kennwerte'!AJ40="","",'2 | Kennwerte'!AJ40)</f>
        <v/>
      </c>
      <c r="AL43" s="148" t="str">
        <f>IF('2 | Kennwerte'!AK40="","",'2 | Kennwerte'!AK40)</f>
        <v/>
      </c>
      <c r="AM43" s="148" t="str">
        <f>IF('2 | Kennwerte'!AL40="","",'2 | Kennwerte'!AL40)</f>
        <v/>
      </c>
    </row>
    <row r="44" spans="2:39" s="145" customFormat="1" ht="30" customHeight="1" outlineLevel="1" x14ac:dyDescent="0.25">
      <c r="B44" s="146"/>
      <c r="C44" s="147"/>
      <c r="D44" s="169"/>
      <c r="E44" s="162" t="s">
        <v>196</v>
      </c>
      <c r="F44" s="160"/>
      <c r="G44" s="178"/>
      <c r="H44" s="179"/>
      <c r="I44" s="1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</row>
    <row r="45" spans="2:39" s="110" customFormat="1" x14ac:dyDescent="0.25">
      <c r="B45" s="111"/>
      <c r="C45" s="131"/>
      <c r="D45" s="131"/>
      <c r="E45" s="131"/>
      <c r="F45" s="112"/>
      <c r="G45" s="122"/>
      <c r="H45" s="122"/>
      <c r="I45" s="112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</row>
    <row r="46" spans="2:39" s="110" customFormat="1" ht="30" customHeight="1" outlineLevel="1" x14ac:dyDescent="0.25">
      <c r="B46" s="111"/>
      <c r="C46" s="161">
        <v>2</v>
      </c>
      <c r="D46" s="161" t="str">
        <f>'1 | Grundeinstellungen'!D81</f>
        <v>Gebäudetiefe</v>
      </c>
      <c r="E46" s="161"/>
      <c r="F46" s="170"/>
      <c r="G46" s="126">
        <f>'1 | Grundeinstellungen'!$G$81</f>
        <v>0.1142857142857143</v>
      </c>
      <c r="H46" s="98">
        <f>'1 | Grundeinstellungen'!$H$81</f>
        <v>1</v>
      </c>
      <c r="I46" s="170"/>
      <c r="J46" s="129" t="str">
        <f>IF($G$46=0,"",J49)</f>
        <v>wird ausgefüllt</v>
      </c>
      <c r="K46" s="129" t="str">
        <f t="shared" ref="K46:AM46" si="12">IF($G$46=0,"",K49)</f>
        <v>wird ausgefüllt</v>
      </c>
      <c r="L46" s="129" t="str">
        <f t="shared" si="12"/>
        <v>wird ausgefüllt</v>
      </c>
      <c r="M46" s="129" t="str">
        <f t="shared" si="12"/>
        <v>wird ausgefüllt</v>
      </c>
      <c r="N46" s="129" t="str">
        <f t="shared" si="12"/>
        <v>wird ausgefüllt</v>
      </c>
      <c r="O46" s="129" t="str">
        <f t="shared" si="12"/>
        <v>wird ausgefüllt</v>
      </c>
      <c r="P46" s="129" t="str">
        <f t="shared" si="12"/>
        <v>wird ausgefüllt</v>
      </c>
      <c r="Q46" s="129" t="str">
        <f t="shared" si="12"/>
        <v>wird ausgefüllt</v>
      </c>
      <c r="R46" s="129" t="str">
        <f t="shared" si="12"/>
        <v>wird ausgefüllt</v>
      </c>
      <c r="S46" s="129" t="str">
        <f t="shared" si="12"/>
        <v>wird ausgefüllt</v>
      </c>
      <c r="T46" s="129" t="str">
        <f t="shared" si="12"/>
        <v>wird ausgefüllt</v>
      </c>
      <c r="U46" s="129" t="str">
        <f t="shared" si="12"/>
        <v>wird ausgefüllt</v>
      </c>
      <c r="V46" s="129" t="str">
        <f t="shared" si="12"/>
        <v>wird ausgefüllt</v>
      </c>
      <c r="W46" s="129" t="str">
        <f t="shared" si="12"/>
        <v>wird ausgefüllt</v>
      </c>
      <c r="X46" s="129" t="str">
        <f t="shared" si="12"/>
        <v>wird ausgefüllt</v>
      </c>
      <c r="Y46" s="129" t="str">
        <f t="shared" si="12"/>
        <v>wird ausgefüllt</v>
      </c>
      <c r="Z46" s="129" t="str">
        <f t="shared" si="12"/>
        <v>wird ausgefüllt</v>
      </c>
      <c r="AA46" s="129" t="str">
        <f t="shared" si="12"/>
        <v>wird ausgefüllt</v>
      </c>
      <c r="AB46" s="129" t="str">
        <f t="shared" si="12"/>
        <v>wird ausgefüllt</v>
      </c>
      <c r="AC46" s="129" t="str">
        <f t="shared" si="12"/>
        <v>wird ausgefüllt</v>
      </c>
      <c r="AD46" s="129" t="str">
        <f t="shared" si="12"/>
        <v>wird ausgefüllt</v>
      </c>
      <c r="AE46" s="129" t="str">
        <f t="shared" si="12"/>
        <v>wird ausgefüllt</v>
      </c>
      <c r="AF46" s="129" t="str">
        <f t="shared" si="12"/>
        <v>wird ausgefüllt</v>
      </c>
      <c r="AG46" s="129" t="str">
        <f t="shared" si="12"/>
        <v>wird ausgefüllt</v>
      </c>
      <c r="AH46" s="129" t="str">
        <f t="shared" si="12"/>
        <v>wird ausgefüllt</v>
      </c>
      <c r="AI46" s="129" t="str">
        <f t="shared" si="12"/>
        <v>wird ausgefüllt</v>
      </c>
      <c r="AJ46" s="129" t="str">
        <f t="shared" si="12"/>
        <v>wird ausgefüllt</v>
      </c>
      <c r="AK46" s="129" t="str">
        <f t="shared" si="12"/>
        <v>wird ausgefüllt</v>
      </c>
      <c r="AL46" s="129" t="str">
        <f t="shared" si="12"/>
        <v>wird ausgefüllt</v>
      </c>
      <c r="AM46" s="129" t="str">
        <f t="shared" si="12"/>
        <v>wird ausgefüllt</v>
      </c>
    </row>
    <row r="47" spans="2:39" s="150" customFormat="1" ht="15" customHeight="1" outlineLevel="1" x14ac:dyDescent="0.25">
      <c r="B47" s="151"/>
      <c r="C47" s="152"/>
      <c r="D47" s="138"/>
      <c r="E47" s="138"/>
      <c r="F47" s="117"/>
      <c r="G47" s="136"/>
      <c r="H47" s="142"/>
      <c r="I47" s="112"/>
      <c r="J47" s="176">
        <f>IF($G$46=0,0,IFERROR(J50*$H$49,0))</f>
        <v>0</v>
      </c>
      <c r="K47" s="176">
        <f t="shared" ref="K47:AM47" si="13">IF($G$46=0,0,IFERROR(K50*$H$49,0))</f>
        <v>0</v>
      </c>
      <c r="L47" s="176">
        <f t="shared" si="13"/>
        <v>0</v>
      </c>
      <c r="M47" s="176">
        <f t="shared" si="13"/>
        <v>0</v>
      </c>
      <c r="N47" s="176">
        <f t="shared" si="13"/>
        <v>0</v>
      </c>
      <c r="O47" s="176">
        <f t="shared" si="13"/>
        <v>0</v>
      </c>
      <c r="P47" s="176">
        <f t="shared" si="13"/>
        <v>0</v>
      </c>
      <c r="Q47" s="176">
        <f t="shared" si="13"/>
        <v>0</v>
      </c>
      <c r="R47" s="176">
        <f t="shared" si="13"/>
        <v>0</v>
      </c>
      <c r="S47" s="176">
        <f t="shared" si="13"/>
        <v>0</v>
      </c>
      <c r="T47" s="176">
        <f t="shared" si="13"/>
        <v>0</v>
      </c>
      <c r="U47" s="176">
        <f t="shared" si="13"/>
        <v>0</v>
      </c>
      <c r="V47" s="176">
        <f t="shared" si="13"/>
        <v>0</v>
      </c>
      <c r="W47" s="176">
        <f t="shared" si="13"/>
        <v>0</v>
      </c>
      <c r="X47" s="176">
        <f t="shared" si="13"/>
        <v>0</v>
      </c>
      <c r="Y47" s="176">
        <f t="shared" si="13"/>
        <v>0</v>
      </c>
      <c r="Z47" s="176">
        <f t="shared" si="13"/>
        <v>0</v>
      </c>
      <c r="AA47" s="176">
        <f t="shared" si="13"/>
        <v>0</v>
      </c>
      <c r="AB47" s="176">
        <f t="shared" si="13"/>
        <v>0</v>
      </c>
      <c r="AC47" s="176">
        <f t="shared" si="13"/>
        <v>0</v>
      </c>
      <c r="AD47" s="176">
        <f t="shared" si="13"/>
        <v>0</v>
      </c>
      <c r="AE47" s="176">
        <f t="shared" si="13"/>
        <v>0</v>
      </c>
      <c r="AF47" s="176">
        <f t="shared" si="13"/>
        <v>0</v>
      </c>
      <c r="AG47" s="176">
        <f t="shared" si="13"/>
        <v>0</v>
      </c>
      <c r="AH47" s="176">
        <f t="shared" si="13"/>
        <v>0</v>
      </c>
      <c r="AI47" s="176">
        <f t="shared" si="13"/>
        <v>0</v>
      </c>
      <c r="AJ47" s="176">
        <f t="shared" si="13"/>
        <v>0</v>
      </c>
      <c r="AK47" s="176">
        <f t="shared" si="13"/>
        <v>0</v>
      </c>
      <c r="AL47" s="176">
        <f t="shared" si="13"/>
        <v>0</v>
      </c>
      <c r="AM47" s="176">
        <f t="shared" si="13"/>
        <v>0</v>
      </c>
    </row>
    <row r="48" spans="2:39" s="121" customFormat="1" ht="7.5" customHeight="1" outlineLevel="1" x14ac:dyDescent="0.25">
      <c r="B48" s="137"/>
      <c r="C48" s="138"/>
      <c r="D48" s="164"/>
      <c r="E48" s="164"/>
      <c r="F48" s="165"/>
      <c r="G48" s="166"/>
      <c r="H48" s="167"/>
      <c r="I48" s="165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</row>
    <row r="49" spans="2:39" s="110" customFormat="1" ht="30" customHeight="1" outlineLevel="1" x14ac:dyDescent="0.25">
      <c r="B49" s="111"/>
      <c r="C49" s="131"/>
      <c r="D49" s="152"/>
      <c r="E49" s="152"/>
      <c r="F49" s="112"/>
      <c r="G49" s="122"/>
      <c r="H49" s="126">
        <f>'1 | Grundeinstellungen'!$H$82</f>
        <v>1</v>
      </c>
      <c r="I49" s="112"/>
      <c r="J49" s="148" t="str">
        <f>IF($H$49=0,"",CONCATENATE(IF(J50=1,'1 | Grundeinstellungen'!$J$82,IF(J50=2,'1 | Grundeinstellungen'!$K$82,IF('3b | Nutzerkomfort'!J50=3,'1 | Grundeinstellungen'!$L$82,IF(J50="","wird ausgefüllt")))),IF('2 | Kennwerte'!I43="","",CONCATENATE(" ","[",'2 | Kennwerte'!I43,"m","]")),IF(J51="","",CONCATENATE(" ","(",J51,")"))))</f>
        <v>wird ausgefüllt</v>
      </c>
      <c r="K49" s="148" t="str">
        <f>IF($H$49=0,"",CONCATENATE(IF(K50=1,'1 | Grundeinstellungen'!$J$82,IF(K50=2,'1 | Grundeinstellungen'!$K$82,IF('3b | Nutzerkomfort'!K50=3,'1 | Grundeinstellungen'!$L$82,IF(K50="","wird ausgefüllt")))),IF('2 | Kennwerte'!J43="","",CONCATENATE(" ","[",'2 | Kennwerte'!J43,"m","]")),IF(K51="","",CONCATENATE(" ","(",K51,")"))))</f>
        <v>wird ausgefüllt</v>
      </c>
      <c r="L49" s="148" t="str">
        <f>IF($H$49=0,"",CONCATENATE(IF(L50=1,'1 | Grundeinstellungen'!$J$82,IF(L50=2,'1 | Grundeinstellungen'!$K$82,IF('3b | Nutzerkomfort'!L50=3,'1 | Grundeinstellungen'!$L$82,IF(L50="","wird ausgefüllt")))),IF('2 | Kennwerte'!K43="","",CONCATENATE(" ","[",'2 | Kennwerte'!K43,"m","]")),IF(L51="","",CONCATENATE(" ","(",L51,")"))))</f>
        <v>wird ausgefüllt</v>
      </c>
      <c r="M49" s="148" t="str">
        <f>IF($H$49=0,"",CONCATENATE(IF(M50=1,'1 | Grundeinstellungen'!$J$82,IF(M50=2,'1 | Grundeinstellungen'!$K$82,IF('3b | Nutzerkomfort'!M50=3,'1 | Grundeinstellungen'!$L$82,IF(M50="","wird ausgefüllt")))),IF('2 | Kennwerte'!L43="","",CONCATENATE(" ","[",'2 | Kennwerte'!L43,"m","]")),IF(M51="","",CONCATENATE(" ","(",M51,")"))))</f>
        <v>wird ausgefüllt</v>
      </c>
      <c r="N49" s="148" t="str">
        <f>IF($H$49=0,"",CONCATENATE(IF(N50=1,'1 | Grundeinstellungen'!$J$82,IF(N50=2,'1 | Grundeinstellungen'!$K$82,IF('3b | Nutzerkomfort'!N50=3,'1 | Grundeinstellungen'!$L$82,IF(N50="","wird ausgefüllt")))),IF('2 | Kennwerte'!M43="","",CONCATENATE(" ","[",'2 | Kennwerte'!M43,"m","]")),IF(N51="","",CONCATENATE(" ","(",N51,")"))))</f>
        <v>wird ausgefüllt</v>
      </c>
      <c r="O49" s="148" t="str">
        <f>IF($H$49=0,"",CONCATENATE(IF(O50=1,'1 | Grundeinstellungen'!$J$82,IF(O50=2,'1 | Grundeinstellungen'!$K$82,IF('3b | Nutzerkomfort'!O50=3,'1 | Grundeinstellungen'!$L$82,IF(O50="","wird ausgefüllt")))),IF('2 | Kennwerte'!N43="","",CONCATENATE(" ","[",'2 | Kennwerte'!N43,"m","]")),IF(O51="","",CONCATENATE(" ","(",O51,")"))))</f>
        <v>wird ausgefüllt</v>
      </c>
      <c r="P49" s="148" t="str">
        <f>IF($H$49=0,"",CONCATENATE(IF(P50=1,'1 | Grundeinstellungen'!$J$82,IF(P50=2,'1 | Grundeinstellungen'!$K$82,IF('3b | Nutzerkomfort'!P50=3,'1 | Grundeinstellungen'!$L$82,IF(P50="","wird ausgefüllt")))),IF('2 | Kennwerte'!O43="","",CONCATENATE(" ","[",'2 | Kennwerte'!O43,"m","]")),IF(P51="","",CONCATENATE(" ","(",P51,")"))))</f>
        <v>wird ausgefüllt</v>
      </c>
      <c r="Q49" s="148" t="str">
        <f>IF($H$49=0,"",CONCATENATE(IF(Q50=1,'1 | Grundeinstellungen'!$J$82,IF(Q50=2,'1 | Grundeinstellungen'!$K$82,IF('3b | Nutzerkomfort'!Q50=3,'1 | Grundeinstellungen'!$L$82,IF(Q50="","wird ausgefüllt")))),IF('2 | Kennwerte'!P43="","",CONCATENATE(" ","[",'2 | Kennwerte'!P43,"m","]")),IF(Q51="","",CONCATENATE(" ","(",Q51,")"))))</f>
        <v>wird ausgefüllt</v>
      </c>
      <c r="R49" s="148" t="str">
        <f>IF($H$49=0,"",CONCATENATE(IF(R50=1,'1 | Grundeinstellungen'!$J$82,IF(R50=2,'1 | Grundeinstellungen'!$K$82,IF('3b | Nutzerkomfort'!R50=3,'1 | Grundeinstellungen'!$L$82,IF(R50="","wird ausgefüllt")))),IF('2 | Kennwerte'!Q43="","",CONCATENATE(" ","[",'2 | Kennwerte'!Q43,"m","]")),IF(R51="","",CONCATENATE(" ","(",R51,")"))))</f>
        <v>wird ausgefüllt</v>
      </c>
      <c r="S49" s="148" t="str">
        <f>IF($H$49=0,"",CONCATENATE(IF(S50=1,'1 | Grundeinstellungen'!$J$82,IF(S50=2,'1 | Grundeinstellungen'!$K$82,IF('3b | Nutzerkomfort'!S50=3,'1 | Grundeinstellungen'!$L$82,IF(S50="","wird ausgefüllt")))),IF('2 | Kennwerte'!R43="","",CONCATENATE(" ","[",'2 | Kennwerte'!R43,"m","]")),IF(S51="","",CONCATENATE(" ","(",S51,")"))))</f>
        <v>wird ausgefüllt</v>
      </c>
      <c r="T49" s="148" t="str">
        <f>IF($H$49=0,"",CONCATENATE(IF(T50=1,'1 | Grundeinstellungen'!$J$82,IF(T50=2,'1 | Grundeinstellungen'!$K$82,IF('3b | Nutzerkomfort'!T50=3,'1 | Grundeinstellungen'!$L$82,IF(T50="","wird ausgefüllt")))),IF('2 | Kennwerte'!S43="","",CONCATENATE(" ","[",'2 | Kennwerte'!S43,"m","]")),IF(T51="","",CONCATENATE(" ","(",T51,")"))))</f>
        <v>wird ausgefüllt</v>
      </c>
      <c r="U49" s="148" t="str">
        <f>IF($H$49=0,"",CONCATENATE(IF(U50=1,'1 | Grundeinstellungen'!$J$82,IF(U50=2,'1 | Grundeinstellungen'!$K$82,IF('3b | Nutzerkomfort'!U50=3,'1 | Grundeinstellungen'!$L$82,IF(U50="","wird ausgefüllt")))),IF('2 | Kennwerte'!T43="","",CONCATENATE(" ","[",'2 | Kennwerte'!T43,"m","]")),IF(U51="","",CONCATENATE(" ","(",U51,")"))))</f>
        <v>wird ausgefüllt</v>
      </c>
      <c r="V49" s="148" t="str">
        <f>IF($H$49=0,"",CONCATENATE(IF(V50=1,'1 | Grundeinstellungen'!$J$82,IF(V50=2,'1 | Grundeinstellungen'!$K$82,IF('3b | Nutzerkomfort'!V50=3,'1 | Grundeinstellungen'!$L$82,IF(V50="","wird ausgefüllt")))),IF('2 | Kennwerte'!U43="","",CONCATENATE(" ","[",'2 | Kennwerte'!U43,"m","]")),IF(V51="","",CONCATENATE(" ","(",V51,")"))))</f>
        <v>wird ausgefüllt</v>
      </c>
      <c r="W49" s="148" t="str">
        <f>IF($H$49=0,"",CONCATENATE(IF(W50=1,'1 | Grundeinstellungen'!$J$82,IF(W50=2,'1 | Grundeinstellungen'!$K$82,IF('3b | Nutzerkomfort'!W50=3,'1 | Grundeinstellungen'!$L$82,IF(W50="","wird ausgefüllt")))),IF('2 | Kennwerte'!V43="","",CONCATENATE(" ","[",'2 | Kennwerte'!V43,"m","]")),IF(W51="","",CONCATENATE(" ","(",W51,")"))))</f>
        <v>wird ausgefüllt</v>
      </c>
      <c r="X49" s="148" t="str">
        <f>IF($H$49=0,"",CONCATENATE(IF(X50=1,'1 | Grundeinstellungen'!$J$82,IF(X50=2,'1 | Grundeinstellungen'!$K$82,IF('3b | Nutzerkomfort'!X50=3,'1 | Grundeinstellungen'!$L$82,IF(X50="","wird ausgefüllt")))),IF('2 | Kennwerte'!W43="","",CONCATENATE(" ","[",'2 | Kennwerte'!W43,"m","]")),IF(X51="","",CONCATENATE(" ","(",X51,")"))))</f>
        <v>wird ausgefüllt</v>
      </c>
      <c r="Y49" s="148" t="str">
        <f>IF($H$49=0,"",CONCATENATE(IF(Y50=1,'1 | Grundeinstellungen'!$J$82,IF(Y50=2,'1 | Grundeinstellungen'!$K$82,IF('3b | Nutzerkomfort'!Y50=3,'1 | Grundeinstellungen'!$L$82,IF(Y50="","wird ausgefüllt")))),IF('2 | Kennwerte'!X43="","",CONCATENATE(" ","[",'2 | Kennwerte'!X43,"m","]")),IF(Y51="","",CONCATENATE(" ","(",Y51,")"))))</f>
        <v>wird ausgefüllt</v>
      </c>
      <c r="Z49" s="148" t="str">
        <f>IF($H$49=0,"",CONCATENATE(IF(Z50=1,'1 | Grundeinstellungen'!$J$82,IF(Z50=2,'1 | Grundeinstellungen'!$K$82,IF('3b | Nutzerkomfort'!Z50=3,'1 | Grundeinstellungen'!$L$82,IF(Z50="","wird ausgefüllt")))),IF('2 | Kennwerte'!Y43="","",CONCATENATE(" ","[",'2 | Kennwerte'!Y43,"m","]")),IF(Z51="","",CONCATENATE(" ","(",Z51,")"))))</f>
        <v>wird ausgefüllt</v>
      </c>
      <c r="AA49" s="148" t="str">
        <f>IF($H$49=0,"",CONCATENATE(IF(AA50=1,'1 | Grundeinstellungen'!$J$82,IF(AA50=2,'1 | Grundeinstellungen'!$K$82,IF('3b | Nutzerkomfort'!AA50=3,'1 | Grundeinstellungen'!$L$82,IF(AA50="","wird ausgefüllt")))),IF('2 | Kennwerte'!Z43="","",CONCATENATE(" ","[",'2 | Kennwerte'!Z43,"m","]")),IF(AA51="","",CONCATENATE(" ","(",AA51,")"))))</f>
        <v>wird ausgefüllt</v>
      </c>
      <c r="AB49" s="148" t="str">
        <f>IF($H$49=0,"",CONCATENATE(IF(AB50=1,'1 | Grundeinstellungen'!$J$82,IF(AB50=2,'1 | Grundeinstellungen'!$K$82,IF('3b | Nutzerkomfort'!AB50=3,'1 | Grundeinstellungen'!$L$82,IF(AB50="","wird ausgefüllt")))),IF('2 | Kennwerte'!AA43="","",CONCATENATE(" ","[",'2 | Kennwerte'!AA43,"m","]")),IF(AB51="","",CONCATENATE(" ","(",AB51,")"))))</f>
        <v>wird ausgefüllt</v>
      </c>
      <c r="AC49" s="148" t="str">
        <f>IF($H$49=0,"",CONCATENATE(IF(AC50=1,'1 | Grundeinstellungen'!$J$82,IF(AC50=2,'1 | Grundeinstellungen'!$K$82,IF('3b | Nutzerkomfort'!AC50=3,'1 | Grundeinstellungen'!$L$82,IF(AC50="","wird ausgefüllt")))),IF('2 | Kennwerte'!AB43="","",CONCATENATE(" ","[",'2 | Kennwerte'!AB43,"m","]")),IF(AC51="","",CONCATENATE(" ","(",AC51,")"))))</f>
        <v>wird ausgefüllt</v>
      </c>
      <c r="AD49" s="148" t="str">
        <f>IF($H$49=0,"",CONCATENATE(IF(AD50=1,'1 | Grundeinstellungen'!$J$82,IF(AD50=2,'1 | Grundeinstellungen'!$K$82,IF('3b | Nutzerkomfort'!AD50=3,'1 | Grundeinstellungen'!$L$82,IF(AD50="","wird ausgefüllt")))),IF('2 | Kennwerte'!AC43="","",CONCATENATE(" ","[",'2 | Kennwerte'!AC43,"m","]")),IF(AD51="","",CONCATENATE(" ","(",AD51,")"))))</f>
        <v>wird ausgefüllt</v>
      </c>
      <c r="AE49" s="148" t="str">
        <f>IF($H$49=0,"",CONCATENATE(IF(AE50=1,'1 | Grundeinstellungen'!$J$82,IF(AE50=2,'1 | Grundeinstellungen'!$K$82,IF('3b | Nutzerkomfort'!AE50=3,'1 | Grundeinstellungen'!$L$82,IF(AE50="","wird ausgefüllt")))),IF('2 | Kennwerte'!AD43="","",CONCATENATE(" ","[",'2 | Kennwerte'!AD43,"m","]")),IF(AE51="","",CONCATENATE(" ","(",AE51,")"))))</f>
        <v>wird ausgefüllt</v>
      </c>
      <c r="AF49" s="148" t="str">
        <f>IF($H$49=0,"",CONCATENATE(IF(AF50=1,'1 | Grundeinstellungen'!$J$82,IF(AF50=2,'1 | Grundeinstellungen'!$K$82,IF('3b | Nutzerkomfort'!AF50=3,'1 | Grundeinstellungen'!$L$82,IF(AF50="","wird ausgefüllt")))),IF('2 | Kennwerte'!AE43="","",CONCATENATE(" ","[",'2 | Kennwerte'!AE43,"m","]")),IF(AF51="","",CONCATENATE(" ","(",AF51,")"))))</f>
        <v>wird ausgefüllt</v>
      </c>
      <c r="AG49" s="148" t="str">
        <f>IF($H$49=0,"",CONCATENATE(IF(AG50=1,'1 | Grundeinstellungen'!$J$82,IF(AG50=2,'1 | Grundeinstellungen'!$K$82,IF('3b | Nutzerkomfort'!AG50=3,'1 | Grundeinstellungen'!$L$82,IF(AG50="","wird ausgefüllt")))),IF('2 | Kennwerte'!AF43="","",CONCATENATE(" ","[",'2 | Kennwerte'!AF43,"m","]")),IF(AG51="","",CONCATENATE(" ","(",AG51,")"))))</f>
        <v>wird ausgefüllt</v>
      </c>
      <c r="AH49" s="148" t="str">
        <f>IF($H$49=0,"",CONCATENATE(IF(AH50=1,'1 | Grundeinstellungen'!$J$82,IF(AH50=2,'1 | Grundeinstellungen'!$K$82,IF('3b | Nutzerkomfort'!AH50=3,'1 | Grundeinstellungen'!$L$82,IF(AH50="","wird ausgefüllt")))),IF('2 | Kennwerte'!AG43="","",CONCATENATE(" ","[",'2 | Kennwerte'!AG43,"m","]")),IF(AH51="","",CONCATENATE(" ","(",AH51,")"))))</f>
        <v>wird ausgefüllt</v>
      </c>
      <c r="AI49" s="148" t="str">
        <f>IF($H$49=0,"",CONCATENATE(IF(AI50=1,'1 | Grundeinstellungen'!$J$82,IF(AI50=2,'1 | Grundeinstellungen'!$K$82,IF('3b | Nutzerkomfort'!AI50=3,'1 | Grundeinstellungen'!$L$82,IF(AI50="","wird ausgefüllt")))),IF('2 | Kennwerte'!AH43="","",CONCATENATE(" ","[",'2 | Kennwerte'!AH43,"m","]")),IF(AI51="","",CONCATENATE(" ","(",AI51,")"))))</f>
        <v>wird ausgefüllt</v>
      </c>
      <c r="AJ49" s="148" t="str">
        <f>IF($H$49=0,"",CONCATENATE(IF(AJ50=1,'1 | Grundeinstellungen'!$J$82,IF(AJ50=2,'1 | Grundeinstellungen'!$K$82,IF('3b | Nutzerkomfort'!AJ50=3,'1 | Grundeinstellungen'!$L$82,IF(AJ50="","wird ausgefüllt")))),IF('2 | Kennwerte'!AI43="","",CONCATENATE(" ","[",'2 | Kennwerte'!AI43,"m","]")),IF(AJ51="","",CONCATENATE(" ","(",AJ51,")"))))</f>
        <v>wird ausgefüllt</v>
      </c>
      <c r="AK49" s="148" t="str">
        <f>IF($H$49=0,"",CONCATENATE(IF(AK50=1,'1 | Grundeinstellungen'!$J$82,IF(AK50=2,'1 | Grundeinstellungen'!$K$82,IF('3b | Nutzerkomfort'!AK50=3,'1 | Grundeinstellungen'!$L$82,IF(AK50="","wird ausgefüllt")))),IF('2 | Kennwerte'!AJ43="","",CONCATENATE(" ","[",'2 | Kennwerte'!AJ43,"m","]")),IF(AK51="","",CONCATENATE(" ","(",AK51,")"))))</f>
        <v>wird ausgefüllt</v>
      </c>
      <c r="AL49" s="148" t="str">
        <f>IF($H$49=0,"",CONCATENATE(IF(AL50=1,'1 | Grundeinstellungen'!$J$82,IF(AL50=2,'1 | Grundeinstellungen'!$K$82,IF('3b | Nutzerkomfort'!AL50=3,'1 | Grundeinstellungen'!$L$82,IF(AL50="","wird ausgefüllt")))),IF('2 | Kennwerte'!AK43="","",CONCATENATE(" ","[",'2 | Kennwerte'!AK43,"m","]")),IF(AL51="","",CONCATENATE(" ","(",AL51,")"))))</f>
        <v>wird ausgefüllt</v>
      </c>
      <c r="AM49" s="148" t="str">
        <f>IF($H$49=0,"",CONCATENATE(IF(AM50=1,'1 | Grundeinstellungen'!$J$82,IF(AM50=2,'1 | Grundeinstellungen'!$K$82,IF('3b | Nutzerkomfort'!AM50=3,'1 | Grundeinstellungen'!$L$82,IF(AM50="","wird ausgefüllt")))),IF('2 | Kennwerte'!AL43="","",CONCATENATE(" ","[",'2 | Kennwerte'!AL43,"m","]")),IF(AM51="","",CONCATENATE(" ","(",AM51,")"))))</f>
        <v>wird ausgefüllt</v>
      </c>
    </row>
    <row r="50" spans="2:39" s="121" customFormat="1" ht="15" customHeight="1" outlineLevel="1" x14ac:dyDescent="0.25">
      <c r="B50" s="137"/>
      <c r="C50" s="138"/>
      <c r="D50" s="138"/>
      <c r="E50" s="156" t="s">
        <v>197</v>
      </c>
      <c r="F50" s="157"/>
      <c r="G50" s="139"/>
      <c r="H50" s="136"/>
      <c r="I50" s="171"/>
      <c r="J50" s="148" t="str">
        <f>IF('2 | Kennwerte'!I45="","",'2 | Kennwerte'!I45)</f>
        <v/>
      </c>
      <c r="K50" s="148" t="str">
        <f>IF('2 | Kennwerte'!J45="","",'2 | Kennwerte'!J45)</f>
        <v/>
      </c>
      <c r="L50" s="148" t="str">
        <f>IF('2 | Kennwerte'!K45="","",'2 | Kennwerte'!K45)</f>
        <v/>
      </c>
      <c r="M50" s="148" t="str">
        <f>IF('2 | Kennwerte'!L45="","",'2 | Kennwerte'!L45)</f>
        <v/>
      </c>
      <c r="N50" s="148" t="str">
        <f>IF('2 | Kennwerte'!M45="","",'2 | Kennwerte'!M45)</f>
        <v/>
      </c>
      <c r="O50" s="148" t="str">
        <f>IF('2 | Kennwerte'!N45="","",'2 | Kennwerte'!N45)</f>
        <v/>
      </c>
      <c r="P50" s="148" t="str">
        <f>IF('2 | Kennwerte'!O45="","",'2 | Kennwerte'!O45)</f>
        <v/>
      </c>
      <c r="Q50" s="148" t="str">
        <f>IF('2 | Kennwerte'!P45="","",'2 | Kennwerte'!P45)</f>
        <v/>
      </c>
      <c r="R50" s="148" t="str">
        <f>IF('2 | Kennwerte'!Q45="","",'2 | Kennwerte'!Q45)</f>
        <v/>
      </c>
      <c r="S50" s="148" t="str">
        <f>IF('2 | Kennwerte'!R45="","",'2 | Kennwerte'!R45)</f>
        <v/>
      </c>
      <c r="T50" s="148" t="str">
        <f>IF('2 | Kennwerte'!S45="","",'2 | Kennwerte'!S45)</f>
        <v/>
      </c>
      <c r="U50" s="148" t="str">
        <f>IF('2 | Kennwerte'!T45="","",'2 | Kennwerte'!T45)</f>
        <v/>
      </c>
      <c r="V50" s="148" t="str">
        <f>IF('2 | Kennwerte'!U45="","",'2 | Kennwerte'!U45)</f>
        <v/>
      </c>
      <c r="W50" s="148" t="str">
        <f>IF('2 | Kennwerte'!V45="","",'2 | Kennwerte'!V45)</f>
        <v/>
      </c>
      <c r="X50" s="148" t="str">
        <f>IF('2 | Kennwerte'!W45="","",'2 | Kennwerte'!W45)</f>
        <v/>
      </c>
      <c r="Y50" s="148" t="str">
        <f>IF('2 | Kennwerte'!X45="","",'2 | Kennwerte'!X45)</f>
        <v/>
      </c>
      <c r="Z50" s="148" t="str">
        <f>IF('2 | Kennwerte'!Y45="","",'2 | Kennwerte'!Y45)</f>
        <v/>
      </c>
      <c r="AA50" s="148" t="str">
        <f>IF('2 | Kennwerte'!Z45="","",'2 | Kennwerte'!Z45)</f>
        <v/>
      </c>
      <c r="AB50" s="148" t="str">
        <f>IF('2 | Kennwerte'!AA45="","",'2 | Kennwerte'!AA45)</f>
        <v/>
      </c>
      <c r="AC50" s="148" t="str">
        <f>IF('2 | Kennwerte'!AB45="","",'2 | Kennwerte'!AB45)</f>
        <v/>
      </c>
      <c r="AD50" s="148" t="str">
        <f>IF('2 | Kennwerte'!AC45="","",'2 | Kennwerte'!AC45)</f>
        <v/>
      </c>
      <c r="AE50" s="148" t="str">
        <f>IF('2 | Kennwerte'!AD45="","",'2 | Kennwerte'!AD45)</f>
        <v/>
      </c>
      <c r="AF50" s="148" t="str">
        <f>IF('2 | Kennwerte'!AE45="","",'2 | Kennwerte'!AE45)</f>
        <v/>
      </c>
      <c r="AG50" s="148" t="str">
        <f>IF('2 | Kennwerte'!AF45="","",'2 | Kennwerte'!AF45)</f>
        <v/>
      </c>
      <c r="AH50" s="148" t="str">
        <f>IF('2 | Kennwerte'!AG45="","",'2 | Kennwerte'!AG45)</f>
        <v/>
      </c>
      <c r="AI50" s="148" t="str">
        <f>IF('2 | Kennwerte'!AH45="","",'2 | Kennwerte'!AH45)</f>
        <v/>
      </c>
      <c r="AJ50" s="148" t="str">
        <f>IF('2 | Kennwerte'!AI45="","",'2 | Kennwerte'!AI45)</f>
        <v/>
      </c>
      <c r="AK50" s="148" t="str">
        <f>IF('2 | Kennwerte'!AJ45="","",'2 | Kennwerte'!AJ45)</f>
        <v/>
      </c>
      <c r="AL50" s="148" t="str">
        <f>IF('2 | Kennwerte'!AK45="","",'2 | Kennwerte'!AK45)</f>
        <v/>
      </c>
      <c r="AM50" s="148" t="str">
        <f>IF('2 | Kennwerte'!AL45="","",'2 | Kennwerte'!AL45)</f>
        <v/>
      </c>
    </row>
    <row r="51" spans="2:39" s="145" customFormat="1" ht="30" customHeight="1" outlineLevel="1" x14ac:dyDescent="0.25">
      <c r="B51" s="146"/>
      <c r="C51" s="147"/>
      <c r="D51" s="169"/>
      <c r="E51" s="162" t="s">
        <v>196</v>
      </c>
      <c r="F51" s="160"/>
      <c r="G51" s="178"/>
      <c r="H51" s="179"/>
      <c r="I51" s="1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</row>
    <row r="52" spans="2:39" s="110" customFormat="1" x14ac:dyDescent="0.25">
      <c r="B52" s="111"/>
      <c r="C52" s="131"/>
      <c r="D52" s="131"/>
      <c r="E52" s="131"/>
      <c r="F52" s="112"/>
      <c r="G52" s="122"/>
      <c r="H52" s="122"/>
      <c r="I52" s="112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</row>
    <row r="53" spans="2:39" s="110" customFormat="1" ht="30" customHeight="1" outlineLevel="1" x14ac:dyDescent="0.25">
      <c r="B53" s="111"/>
      <c r="C53" s="161">
        <v>3</v>
      </c>
      <c r="D53" s="161" t="str">
        <f>'1 | Grundeinstellungen'!D84</f>
        <v>Raumtiefe Hauptnutzung</v>
      </c>
      <c r="E53" s="161"/>
      <c r="F53" s="170"/>
      <c r="G53" s="126">
        <f>'1 | Grundeinstellungen'!$G$84</f>
        <v>0.1142857142857143</v>
      </c>
      <c r="H53" s="98">
        <f>'1 | Grundeinstellungen'!$H$84</f>
        <v>1</v>
      </c>
      <c r="I53" s="170"/>
      <c r="J53" s="129" t="str">
        <f>IF($G$53=0,"",J56)</f>
        <v>wird ausgefüllt</v>
      </c>
      <c r="K53" s="129" t="str">
        <f t="shared" ref="K53:AM53" si="14">IF($G$53=0,"",K56)</f>
        <v>wird ausgefüllt</v>
      </c>
      <c r="L53" s="129" t="str">
        <f t="shared" si="14"/>
        <v>wird ausgefüllt</v>
      </c>
      <c r="M53" s="129" t="str">
        <f t="shared" si="14"/>
        <v>wird ausgefüllt</v>
      </c>
      <c r="N53" s="129" t="str">
        <f t="shared" si="14"/>
        <v>wird ausgefüllt</v>
      </c>
      <c r="O53" s="129" t="str">
        <f t="shared" si="14"/>
        <v>wird ausgefüllt</v>
      </c>
      <c r="P53" s="129" t="str">
        <f t="shared" si="14"/>
        <v>wird ausgefüllt</v>
      </c>
      <c r="Q53" s="129" t="str">
        <f t="shared" si="14"/>
        <v>wird ausgefüllt</v>
      </c>
      <c r="R53" s="129" t="str">
        <f t="shared" si="14"/>
        <v>wird ausgefüllt</v>
      </c>
      <c r="S53" s="129" t="str">
        <f t="shared" si="14"/>
        <v>wird ausgefüllt</v>
      </c>
      <c r="T53" s="129" t="str">
        <f t="shared" si="14"/>
        <v>wird ausgefüllt</v>
      </c>
      <c r="U53" s="129" t="str">
        <f t="shared" si="14"/>
        <v>wird ausgefüllt</v>
      </c>
      <c r="V53" s="129" t="str">
        <f t="shared" si="14"/>
        <v>wird ausgefüllt</v>
      </c>
      <c r="W53" s="129" t="str">
        <f t="shared" si="14"/>
        <v>wird ausgefüllt</v>
      </c>
      <c r="X53" s="129" t="str">
        <f t="shared" si="14"/>
        <v>wird ausgefüllt</v>
      </c>
      <c r="Y53" s="129" t="str">
        <f t="shared" si="14"/>
        <v>wird ausgefüllt</v>
      </c>
      <c r="Z53" s="129" t="str">
        <f t="shared" si="14"/>
        <v>wird ausgefüllt</v>
      </c>
      <c r="AA53" s="129" t="str">
        <f t="shared" si="14"/>
        <v>wird ausgefüllt</v>
      </c>
      <c r="AB53" s="129" t="str">
        <f t="shared" si="14"/>
        <v>wird ausgefüllt</v>
      </c>
      <c r="AC53" s="129" t="str">
        <f t="shared" si="14"/>
        <v>wird ausgefüllt</v>
      </c>
      <c r="AD53" s="129" t="str">
        <f t="shared" si="14"/>
        <v>wird ausgefüllt</v>
      </c>
      <c r="AE53" s="129" t="str">
        <f t="shared" si="14"/>
        <v>wird ausgefüllt</v>
      </c>
      <c r="AF53" s="129" t="str">
        <f t="shared" si="14"/>
        <v>wird ausgefüllt</v>
      </c>
      <c r="AG53" s="129" t="str">
        <f t="shared" si="14"/>
        <v>wird ausgefüllt</v>
      </c>
      <c r="AH53" s="129" t="str">
        <f t="shared" si="14"/>
        <v>wird ausgefüllt</v>
      </c>
      <c r="AI53" s="129" t="str">
        <f t="shared" si="14"/>
        <v>wird ausgefüllt</v>
      </c>
      <c r="AJ53" s="129" t="str">
        <f t="shared" si="14"/>
        <v>wird ausgefüllt</v>
      </c>
      <c r="AK53" s="129" t="str">
        <f t="shared" si="14"/>
        <v>wird ausgefüllt</v>
      </c>
      <c r="AL53" s="129" t="str">
        <f t="shared" si="14"/>
        <v>wird ausgefüllt</v>
      </c>
      <c r="AM53" s="129" t="str">
        <f t="shared" si="14"/>
        <v>wird ausgefüllt</v>
      </c>
    </row>
    <row r="54" spans="2:39" s="150" customFormat="1" outlineLevel="1" x14ac:dyDescent="0.25">
      <c r="B54" s="151"/>
      <c r="C54" s="152"/>
      <c r="D54" s="138"/>
      <c r="E54" s="138"/>
      <c r="F54" s="117"/>
      <c r="G54" s="136"/>
      <c r="H54" s="142"/>
      <c r="I54" s="112"/>
      <c r="J54" s="176">
        <f>IF($G$53=0,0,IFERROR(J57*$H$56,0))</f>
        <v>0</v>
      </c>
      <c r="K54" s="176">
        <f t="shared" ref="K54:AM54" si="15">IF($G$53=0,0,IFERROR(K57*$H$56,0))</f>
        <v>0</v>
      </c>
      <c r="L54" s="176">
        <f t="shared" si="15"/>
        <v>0</v>
      </c>
      <c r="M54" s="176">
        <f t="shared" si="15"/>
        <v>0</v>
      </c>
      <c r="N54" s="176">
        <f t="shared" si="15"/>
        <v>0</v>
      </c>
      <c r="O54" s="176">
        <f t="shared" si="15"/>
        <v>0</v>
      </c>
      <c r="P54" s="176">
        <f t="shared" si="15"/>
        <v>0</v>
      </c>
      <c r="Q54" s="176">
        <f t="shared" si="15"/>
        <v>0</v>
      </c>
      <c r="R54" s="176">
        <f t="shared" si="15"/>
        <v>0</v>
      </c>
      <c r="S54" s="176">
        <f t="shared" si="15"/>
        <v>0</v>
      </c>
      <c r="T54" s="176">
        <f t="shared" si="15"/>
        <v>0</v>
      </c>
      <c r="U54" s="176">
        <f t="shared" si="15"/>
        <v>0</v>
      </c>
      <c r="V54" s="176">
        <f t="shared" si="15"/>
        <v>0</v>
      </c>
      <c r="W54" s="176">
        <f t="shared" si="15"/>
        <v>0</v>
      </c>
      <c r="X54" s="176">
        <f t="shared" si="15"/>
        <v>0</v>
      </c>
      <c r="Y54" s="176">
        <f t="shared" si="15"/>
        <v>0</v>
      </c>
      <c r="Z54" s="176">
        <f t="shared" si="15"/>
        <v>0</v>
      </c>
      <c r="AA54" s="176">
        <f t="shared" si="15"/>
        <v>0</v>
      </c>
      <c r="AB54" s="176">
        <f t="shared" si="15"/>
        <v>0</v>
      </c>
      <c r="AC54" s="176">
        <f t="shared" si="15"/>
        <v>0</v>
      </c>
      <c r="AD54" s="176">
        <f t="shared" si="15"/>
        <v>0</v>
      </c>
      <c r="AE54" s="176">
        <f t="shared" si="15"/>
        <v>0</v>
      </c>
      <c r="AF54" s="176">
        <f t="shared" si="15"/>
        <v>0</v>
      </c>
      <c r="AG54" s="176">
        <f t="shared" si="15"/>
        <v>0</v>
      </c>
      <c r="AH54" s="176">
        <f t="shared" si="15"/>
        <v>0</v>
      </c>
      <c r="AI54" s="176">
        <f t="shared" si="15"/>
        <v>0</v>
      </c>
      <c r="AJ54" s="176">
        <f t="shared" si="15"/>
        <v>0</v>
      </c>
      <c r="AK54" s="176">
        <f t="shared" si="15"/>
        <v>0</v>
      </c>
      <c r="AL54" s="176">
        <f t="shared" si="15"/>
        <v>0</v>
      </c>
      <c r="AM54" s="176">
        <f t="shared" si="15"/>
        <v>0</v>
      </c>
    </row>
    <row r="55" spans="2:39" s="121" customFormat="1" ht="7.5" customHeight="1" outlineLevel="1" x14ac:dyDescent="0.25">
      <c r="B55" s="137"/>
      <c r="C55" s="138"/>
      <c r="D55" s="164"/>
      <c r="E55" s="164"/>
      <c r="F55" s="165"/>
      <c r="G55" s="166"/>
      <c r="H55" s="167"/>
      <c r="I55" s="165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</row>
    <row r="56" spans="2:39" s="110" customFormat="1" ht="30" customHeight="1" outlineLevel="1" x14ac:dyDescent="0.25">
      <c r="B56" s="111"/>
      <c r="C56" s="131"/>
      <c r="D56" s="152"/>
      <c r="E56" s="152"/>
      <c r="F56" s="112"/>
      <c r="G56" s="122"/>
      <c r="H56" s="126">
        <f>'1 | Grundeinstellungen'!$H$85</f>
        <v>1</v>
      </c>
      <c r="I56" s="112"/>
      <c r="J56" s="148" t="str">
        <f>IF($H$56=0,"",CONCATENATE(IF(J57=1,'1 | Grundeinstellungen'!$J$85,IF(J57=2,'1 | Grundeinstellungen'!$K$85,IF('3b | Nutzerkomfort'!J57=3,'1 | Grundeinstellungen'!$L$85,IF(J57="","wird ausgefüllt")))),IF('2 | Kennwerte'!I48="","",CONCATENATE(" ","[",'2 | Kennwerte'!I48,"m","]")),IF(J58="","",CONCATENATE(" ","(",J58,")"))))</f>
        <v>wird ausgefüllt</v>
      </c>
      <c r="K56" s="148" t="str">
        <f>IF($H$56=0,"",CONCATENATE(IF(K57=1,'1 | Grundeinstellungen'!$J$85,IF(K57=2,'1 | Grundeinstellungen'!$K$85,IF('3b | Nutzerkomfort'!K57=3,'1 | Grundeinstellungen'!$L$85,IF(K57="","wird ausgefüllt")))),IF('2 | Kennwerte'!J48="","",CONCATENATE(" ","[",'2 | Kennwerte'!J48,"m","]")),IF(K58="","",CONCATENATE(" ","(",K58,")"))))</f>
        <v>wird ausgefüllt</v>
      </c>
      <c r="L56" s="148" t="str">
        <f>IF($H$56=0,"",CONCATENATE(IF(L57=1,'1 | Grundeinstellungen'!$J$85,IF(L57=2,'1 | Grundeinstellungen'!$K$85,IF('3b | Nutzerkomfort'!L57=3,'1 | Grundeinstellungen'!$L$85,IF(L57="","wird ausgefüllt")))),IF('2 | Kennwerte'!K48="","",CONCATENATE(" ","[",'2 | Kennwerte'!K48,"m","]")),IF(L58="","",CONCATENATE(" ","(",L58,")"))))</f>
        <v>wird ausgefüllt</v>
      </c>
      <c r="M56" s="148" t="str">
        <f>IF($H$56=0,"",CONCATENATE(IF(M57=1,'1 | Grundeinstellungen'!$J$85,IF(M57=2,'1 | Grundeinstellungen'!$K$85,IF('3b | Nutzerkomfort'!M57=3,'1 | Grundeinstellungen'!$L$85,IF(M57="","wird ausgefüllt")))),IF('2 | Kennwerte'!L48="","",CONCATENATE(" ","[",'2 | Kennwerte'!L48,"m","]")),IF(M58="","",CONCATENATE(" ","(",M58,")"))))</f>
        <v>wird ausgefüllt</v>
      </c>
      <c r="N56" s="148" t="str">
        <f>IF($H$56=0,"",CONCATENATE(IF(N57=1,'1 | Grundeinstellungen'!$J$85,IF(N57=2,'1 | Grundeinstellungen'!$K$85,IF('3b | Nutzerkomfort'!N57=3,'1 | Grundeinstellungen'!$L$85,IF(N57="","wird ausgefüllt")))),IF('2 | Kennwerte'!M48="","",CONCATENATE(" ","[",'2 | Kennwerte'!M48,"m","]")),IF(N58="","",CONCATENATE(" ","(",N58,")"))))</f>
        <v>wird ausgefüllt</v>
      </c>
      <c r="O56" s="148" t="str">
        <f>IF($H$56=0,"",CONCATENATE(IF(O57=1,'1 | Grundeinstellungen'!$J$85,IF(O57=2,'1 | Grundeinstellungen'!$K$85,IF('3b | Nutzerkomfort'!O57=3,'1 | Grundeinstellungen'!$L$85,IF(O57="","wird ausgefüllt")))),IF('2 | Kennwerte'!N48="","",CONCATENATE(" ","[",'2 | Kennwerte'!N48,"m","]")),IF(O58="","",CONCATENATE(" ","(",O58,")"))))</f>
        <v>wird ausgefüllt</v>
      </c>
      <c r="P56" s="148" t="str">
        <f>IF($H$56=0,"",CONCATENATE(IF(P57=1,'1 | Grundeinstellungen'!$J$85,IF(P57=2,'1 | Grundeinstellungen'!$K$85,IF('3b | Nutzerkomfort'!P57=3,'1 | Grundeinstellungen'!$L$85,IF(P57="","wird ausgefüllt")))),IF('2 | Kennwerte'!O48="","",CONCATENATE(" ","[",'2 | Kennwerte'!O48,"m","]")),IF(P58="","",CONCATENATE(" ","(",P58,")"))))</f>
        <v>wird ausgefüllt</v>
      </c>
      <c r="Q56" s="148" t="str">
        <f>IF($H$56=0,"",CONCATENATE(IF(Q57=1,'1 | Grundeinstellungen'!$J$85,IF(Q57=2,'1 | Grundeinstellungen'!$K$85,IF('3b | Nutzerkomfort'!Q57=3,'1 | Grundeinstellungen'!$L$85,IF(Q57="","wird ausgefüllt")))),IF('2 | Kennwerte'!P48="","",CONCATENATE(" ","[",'2 | Kennwerte'!P48,"m","]")),IF(Q58="","",CONCATENATE(" ","(",Q58,")"))))</f>
        <v>wird ausgefüllt</v>
      </c>
      <c r="R56" s="148" t="str">
        <f>IF($H$56=0,"",CONCATENATE(IF(R57=1,'1 | Grundeinstellungen'!$J$85,IF(R57=2,'1 | Grundeinstellungen'!$K$85,IF('3b | Nutzerkomfort'!R57=3,'1 | Grundeinstellungen'!$L$85,IF(R57="","wird ausgefüllt")))),IF('2 | Kennwerte'!Q48="","",CONCATENATE(" ","[",'2 | Kennwerte'!Q48,"m","]")),IF(R58="","",CONCATENATE(" ","(",R58,")"))))</f>
        <v>wird ausgefüllt</v>
      </c>
      <c r="S56" s="148" t="str">
        <f>IF($H$56=0,"",CONCATENATE(IF(S57=1,'1 | Grundeinstellungen'!$J$85,IF(S57=2,'1 | Grundeinstellungen'!$K$85,IF('3b | Nutzerkomfort'!S57=3,'1 | Grundeinstellungen'!$L$85,IF(S57="","wird ausgefüllt")))),IF('2 | Kennwerte'!R48="","",CONCATENATE(" ","[",'2 | Kennwerte'!R48,"m","]")),IF(S58="","",CONCATENATE(" ","(",S58,")"))))</f>
        <v>wird ausgefüllt</v>
      </c>
      <c r="T56" s="148" t="str">
        <f>IF($H$56=0,"",CONCATENATE(IF(T57=1,'1 | Grundeinstellungen'!$J$85,IF(T57=2,'1 | Grundeinstellungen'!$K$85,IF('3b | Nutzerkomfort'!T57=3,'1 | Grundeinstellungen'!$L$85,IF(T57="","wird ausgefüllt")))),IF('2 | Kennwerte'!S48="","",CONCATENATE(" ","[",'2 | Kennwerte'!S48,"m","]")),IF(T58="","",CONCATENATE(" ","(",T58,")"))))</f>
        <v>wird ausgefüllt</v>
      </c>
      <c r="U56" s="148" t="str">
        <f>IF($H$56=0,"",CONCATENATE(IF(U57=1,'1 | Grundeinstellungen'!$J$85,IF(U57=2,'1 | Grundeinstellungen'!$K$85,IF('3b | Nutzerkomfort'!U57=3,'1 | Grundeinstellungen'!$L$85,IF(U57="","wird ausgefüllt")))),IF('2 | Kennwerte'!T48="","",CONCATENATE(" ","[",'2 | Kennwerte'!T48,"m","]")),IF(U58="","",CONCATENATE(" ","(",U58,")"))))</f>
        <v>wird ausgefüllt</v>
      </c>
      <c r="V56" s="148" t="str">
        <f>IF($H$56=0,"",CONCATENATE(IF(V57=1,'1 | Grundeinstellungen'!$J$85,IF(V57=2,'1 | Grundeinstellungen'!$K$85,IF('3b | Nutzerkomfort'!V57=3,'1 | Grundeinstellungen'!$L$85,IF(V57="","wird ausgefüllt")))),IF('2 | Kennwerte'!U48="","",CONCATENATE(" ","[",'2 | Kennwerte'!U48,"m","]")),IF(V58="","",CONCATENATE(" ","(",V58,")"))))</f>
        <v>wird ausgefüllt</v>
      </c>
      <c r="W56" s="148" t="str">
        <f>IF($H$56=0,"",CONCATENATE(IF(W57=1,'1 | Grundeinstellungen'!$J$85,IF(W57=2,'1 | Grundeinstellungen'!$K$85,IF('3b | Nutzerkomfort'!W57=3,'1 | Grundeinstellungen'!$L$85,IF(W57="","wird ausgefüllt")))),IF('2 | Kennwerte'!V48="","",CONCATENATE(" ","[",'2 | Kennwerte'!V48,"m","]")),IF(W58="","",CONCATENATE(" ","(",W58,")"))))</f>
        <v>wird ausgefüllt</v>
      </c>
      <c r="X56" s="148" t="str">
        <f>IF($H$56=0,"",CONCATENATE(IF(X57=1,'1 | Grundeinstellungen'!$J$85,IF(X57=2,'1 | Grundeinstellungen'!$K$85,IF('3b | Nutzerkomfort'!X57=3,'1 | Grundeinstellungen'!$L$85,IF(X57="","wird ausgefüllt")))),IF('2 | Kennwerte'!W48="","",CONCATENATE(" ","[",'2 | Kennwerte'!W48,"m","]")),IF(X58="","",CONCATENATE(" ","(",X58,")"))))</f>
        <v>wird ausgefüllt</v>
      </c>
      <c r="Y56" s="148" t="str">
        <f>IF($H$56=0,"",CONCATENATE(IF(Y57=1,'1 | Grundeinstellungen'!$J$85,IF(Y57=2,'1 | Grundeinstellungen'!$K$85,IF('3b | Nutzerkomfort'!Y57=3,'1 | Grundeinstellungen'!$L$85,IF(Y57="","wird ausgefüllt")))),IF('2 | Kennwerte'!X48="","",CONCATENATE(" ","[",'2 | Kennwerte'!X48,"m","]")),IF(Y58="","",CONCATENATE(" ","(",Y58,")"))))</f>
        <v>wird ausgefüllt</v>
      </c>
      <c r="Z56" s="148" t="str">
        <f>IF($H$56=0,"",CONCATENATE(IF(Z57=1,'1 | Grundeinstellungen'!$J$85,IF(Z57=2,'1 | Grundeinstellungen'!$K$85,IF('3b | Nutzerkomfort'!Z57=3,'1 | Grundeinstellungen'!$L$85,IF(Z57="","wird ausgefüllt")))),IF('2 | Kennwerte'!Y48="","",CONCATENATE(" ","[",'2 | Kennwerte'!Y48,"m","]")),IF(Z58="","",CONCATENATE(" ","(",Z58,")"))))</f>
        <v>wird ausgefüllt</v>
      </c>
      <c r="AA56" s="148" t="str">
        <f>IF($H$56=0,"",CONCATENATE(IF(AA57=1,'1 | Grundeinstellungen'!$J$85,IF(AA57=2,'1 | Grundeinstellungen'!$K$85,IF('3b | Nutzerkomfort'!AA57=3,'1 | Grundeinstellungen'!$L$85,IF(AA57="","wird ausgefüllt")))),IF('2 | Kennwerte'!Z48="","",CONCATENATE(" ","[",'2 | Kennwerte'!Z48,"m","]")),IF(AA58="","",CONCATENATE(" ","(",AA58,")"))))</f>
        <v>wird ausgefüllt</v>
      </c>
      <c r="AB56" s="148" t="str">
        <f>IF($H$56=0,"",CONCATENATE(IF(AB57=1,'1 | Grundeinstellungen'!$J$85,IF(AB57=2,'1 | Grundeinstellungen'!$K$85,IF('3b | Nutzerkomfort'!AB57=3,'1 | Grundeinstellungen'!$L$85,IF(AB57="","wird ausgefüllt")))),IF('2 | Kennwerte'!AA48="","",CONCATENATE(" ","[",'2 | Kennwerte'!AA48,"m","]")),IF(AB58="","",CONCATENATE(" ","(",AB58,")"))))</f>
        <v>wird ausgefüllt</v>
      </c>
      <c r="AC56" s="148" t="str">
        <f>IF($H$56=0,"",CONCATENATE(IF(AC57=1,'1 | Grundeinstellungen'!$J$85,IF(AC57=2,'1 | Grundeinstellungen'!$K$85,IF('3b | Nutzerkomfort'!AC57=3,'1 | Grundeinstellungen'!$L$85,IF(AC57="","wird ausgefüllt")))),IF('2 | Kennwerte'!AB48="","",CONCATENATE(" ","[",'2 | Kennwerte'!AB48,"m","]")),IF(AC58="","",CONCATENATE(" ","(",AC58,")"))))</f>
        <v>wird ausgefüllt</v>
      </c>
      <c r="AD56" s="148" t="str">
        <f>IF($H$56=0,"",CONCATENATE(IF(AD57=1,'1 | Grundeinstellungen'!$J$85,IF(AD57=2,'1 | Grundeinstellungen'!$K$85,IF('3b | Nutzerkomfort'!AD57=3,'1 | Grundeinstellungen'!$L$85,IF(AD57="","wird ausgefüllt")))),IF('2 | Kennwerte'!AC48="","",CONCATENATE(" ","[",'2 | Kennwerte'!AC48,"m","]")),IF(AD58="","",CONCATENATE(" ","(",AD58,")"))))</f>
        <v>wird ausgefüllt</v>
      </c>
      <c r="AE56" s="148" t="str">
        <f>IF($H$56=0,"",CONCATENATE(IF(AE57=1,'1 | Grundeinstellungen'!$J$85,IF(AE57=2,'1 | Grundeinstellungen'!$K$85,IF('3b | Nutzerkomfort'!AE57=3,'1 | Grundeinstellungen'!$L$85,IF(AE57="","wird ausgefüllt")))),IF('2 | Kennwerte'!AD48="","",CONCATENATE(" ","[",'2 | Kennwerte'!AD48,"m","]")),IF(AE58="","",CONCATENATE(" ","(",AE58,")"))))</f>
        <v>wird ausgefüllt</v>
      </c>
      <c r="AF56" s="148" t="str">
        <f>IF($H$56=0,"",CONCATENATE(IF(AF57=1,'1 | Grundeinstellungen'!$J$85,IF(AF57=2,'1 | Grundeinstellungen'!$K$85,IF('3b | Nutzerkomfort'!AF57=3,'1 | Grundeinstellungen'!$L$85,IF(AF57="","wird ausgefüllt")))),IF('2 | Kennwerte'!AE48="","",CONCATENATE(" ","[",'2 | Kennwerte'!AE48,"m","]")),IF(AF58="","",CONCATENATE(" ","(",AF58,")"))))</f>
        <v>wird ausgefüllt</v>
      </c>
      <c r="AG56" s="148" t="str">
        <f>IF($H$56=0,"",CONCATENATE(IF(AG57=1,'1 | Grundeinstellungen'!$J$85,IF(AG57=2,'1 | Grundeinstellungen'!$K$85,IF('3b | Nutzerkomfort'!AG57=3,'1 | Grundeinstellungen'!$L$85,IF(AG57="","wird ausgefüllt")))),IF('2 | Kennwerte'!AF48="","",CONCATENATE(" ","[",'2 | Kennwerte'!AF48,"m","]")),IF(AG58="","",CONCATENATE(" ","(",AG58,")"))))</f>
        <v>wird ausgefüllt</v>
      </c>
      <c r="AH56" s="148" t="str">
        <f>IF($H$56=0,"",CONCATENATE(IF(AH57=1,'1 | Grundeinstellungen'!$J$85,IF(AH57=2,'1 | Grundeinstellungen'!$K$85,IF('3b | Nutzerkomfort'!AH57=3,'1 | Grundeinstellungen'!$L$85,IF(AH57="","wird ausgefüllt")))),IF('2 | Kennwerte'!AG48="","",CONCATENATE(" ","[",'2 | Kennwerte'!AG48,"m","]")),IF(AH58="","",CONCATENATE(" ","(",AH58,")"))))</f>
        <v>wird ausgefüllt</v>
      </c>
      <c r="AI56" s="148" t="str">
        <f>IF($H$56=0,"",CONCATENATE(IF(AI57=1,'1 | Grundeinstellungen'!$J$85,IF(AI57=2,'1 | Grundeinstellungen'!$K$85,IF('3b | Nutzerkomfort'!AI57=3,'1 | Grundeinstellungen'!$L$85,IF(AI57="","wird ausgefüllt")))),IF('2 | Kennwerte'!AH48="","",CONCATENATE(" ","[",'2 | Kennwerte'!AH48,"m","]")),IF(AI58="","",CONCATENATE(" ","(",AI58,")"))))</f>
        <v>wird ausgefüllt</v>
      </c>
      <c r="AJ56" s="148" t="str">
        <f>IF($H$56=0,"",CONCATENATE(IF(AJ57=1,'1 | Grundeinstellungen'!$J$85,IF(AJ57=2,'1 | Grundeinstellungen'!$K$85,IF('3b | Nutzerkomfort'!AJ57=3,'1 | Grundeinstellungen'!$L$85,IF(AJ57="","wird ausgefüllt")))),IF('2 | Kennwerte'!AI48="","",CONCATENATE(" ","[",'2 | Kennwerte'!AI48,"m","]")),IF(AJ58="","",CONCATENATE(" ","(",AJ58,")"))))</f>
        <v>wird ausgefüllt</v>
      </c>
      <c r="AK56" s="148" t="str">
        <f>IF($H$56=0,"",CONCATENATE(IF(AK57=1,'1 | Grundeinstellungen'!$J$85,IF(AK57=2,'1 | Grundeinstellungen'!$K$85,IF('3b | Nutzerkomfort'!AK57=3,'1 | Grundeinstellungen'!$L$85,IF(AK57="","wird ausgefüllt")))),IF('2 | Kennwerte'!AJ48="","",CONCATENATE(" ","[",'2 | Kennwerte'!AJ48,"m","]")),IF(AK58="","",CONCATENATE(" ","(",AK58,")"))))</f>
        <v>wird ausgefüllt</v>
      </c>
      <c r="AL56" s="148" t="str">
        <f>IF($H$56=0,"",CONCATENATE(IF(AL57=1,'1 | Grundeinstellungen'!$J$85,IF(AL57=2,'1 | Grundeinstellungen'!$K$85,IF('3b | Nutzerkomfort'!AL57=3,'1 | Grundeinstellungen'!$L$85,IF(AL57="","wird ausgefüllt")))),IF('2 | Kennwerte'!AK48="","",CONCATENATE(" ","[",'2 | Kennwerte'!AK48,"m","]")),IF(AL58="","",CONCATENATE(" ","(",AL58,")"))))</f>
        <v>wird ausgefüllt</v>
      </c>
      <c r="AM56" s="148" t="str">
        <f>IF($H$56=0,"",CONCATENATE(IF(AM57=1,'1 | Grundeinstellungen'!$J$85,IF(AM57=2,'1 | Grundeinstellungen'!$K$85,IF('3b | Nutzerkomfort'!AM57=3,'1 | Grundeinstellungen'!$L$85,IF(AM57="","wird ausgefüllt")))),IF('2 | Kennwerte'!AL48="","",CONCATENATE(" ","[",'2 | Kennwerte'!AL48,"m","]")),IF(AM58="","",CONCATENATE(" ","(",AM58,")"))))</f>
        <v>wird ausgefüllt</v>
      </c>
    </row>
    <row r="57" spans="2:39" s="121" customFormat="1" ht="15" customHeight="1" outlineLevel="1" x14ac:dyDescent="0.25">
      <c r="B57" s="137"/>
      <c r="C57" s="138"/>
      <c r="D57" s="138"/>
      <c r="E57" s="156" t="s">
        <v>197</v>
      </c>
      <c r="F57" s="157"/>
      <c r="G57" s="139"/>
      <c r="H57" s="136"/>
      <c r="I57" s="171"/>
      <c r="J57" s="148" t="str">
        <f>IF('2 | Kennwerte'!I50="","",'2 | Kennwerte'!I50)</f>
        <v/>
      </c>
      <c r="K57" s="148" t="str">
        <f>IF('2 | Kennwerte'!J50="","",'2 | Kennwerte'!J50)</f>
        <v/>
      </c>
      <c r="L57" s="148" t="str">
        <f>IF('2 | Kennwerte'!K50="","",'2 | Kennwerte'!K50)</f>
        <v/>
      </c>
      <c r="M57" s="148" t="str">
        <f>IF('2 | Kennwerte'!L50="","",'2 | Kennwerte'!L50)</f>
        <v/>
      </c>
      <c r="N57" s="148" t="str">
        <f>IF('2 | Kennwerte'!M50="","",'2 | Kennwerte'!M50)</f>
        <v/>
      </c>
      <c r="O57" s="148" t="str">
        <f>IF('2 | Kennwerte'!N50="","",'2 | Kennwerte'!N50)</f>
        <v/>
      </c>
      <c r="P57" s="148" t="str">
        <f>IF('2 | Kennwerte'!O50="","",'2 | Kennwerte'!O50)</f>
        <v/>
      </c>
      <c r="Q57" s="148" t="str">
        <f>IF('2 | Kennwerte'!P50="","",'2 | Kennwerte'!P50)</f>
        <v/>
      </c>
      <c r="R57" s="148" t="str">
        <f>IF('2 | Kennwerte'!Q50="","",'2 | Kennwerte'!Q50)</f>
        <v/>
      </c>
      <c r="S57" s="148" t="str">
        <f>IF('2 | Kennwerte'!R50="","",'2 | Kennwerte'!R50)</f>
        <v/>
      </c>
      <c r="T57" s="148" t="str">
        <f>IF('2 | Kennwerte'!S50="","",'2 | Kennwerte'!S50)</f>
        <v/>
      </c>
      <c r="U57" s="148" t="str">
        <f>IF('2 | Kennwerte'!T50="","",'2 | Kennwerte'!T50)</f>
        <v/>
      </c>
      <c r="V57" s="148" t="str">
        <f>IF('2 | Kennwerte'!U50="","",'2 | Kennwerte'!U50)</f>
        <v/>
      </c>
      <c r="W57" s="148" t="str">
        <f>IF('2 | Kennwerte'!V50="","",'2 | Kennwerte'!V50)</f>
        <v/>
      </c>
      <c r="X57" s="148" t="str">
        <f>IF('2 | Kennwerte'!W50="","",'2 | Kennwerte'!W50)</f>
        <v/>
      </c>
      <c r="Y57" s="148" t="str">
        <f>IF('2 | Kennwerte'!X50="","",'2 | Kennwerte'!X50)</f>
        <v/>
      </c>
      <c r="Z57" s="148" t="str">
        <f>IF('2 | Kennwerte'!Y50="","",'2 | Kennwerte'!Y50)</f>
        <v/>
      </c>
      <c r="AA57" s="148" t="str">
        <f>IF('2 | Kennwerte'!Z50="","",'2 | Kennwerte'!Z50)</f>
        <v/>
      </c>
      <c r="AB57" s="148" t="str">
        <f>IF('2 | Kennwerte'!AA50="","",'2 | Kennwerte'!AA50)</f>
        <v/>
      </c>
      <c r="AC57" s="148" t="str">
        <f>IF('2 | Kennwerte'!AB50="","",'2 | Kennwerte'!AB50)</f>
        <v/>
      </c>
      <c r="AD57" s="148" t="str">
        <f>IF('2 | Kennwerte'!AC50="","",'2 | Kennwerte'!AC50)</f>
        <v/>
      </c>
      <c r="AE57" s="148" t="str">
        <f>IF('2 | Kennwerte'!AD50="","",'2 | Kennwerte'!AD50)</f>
        <v/>
      </c>
      <c r="AF57" s="148" t="str">
        <f>IF('2 | Kennwerte'!AE50="","",'2 | Kennwerte'!AE50)</f>
        <v/>
      </c>
      <c r="AG57" s="148" t="str">
        <f>IF('2 | Kennwerte'!AF50="","",'2 | Kennwerte'!AF50)</f>
        <v/>
      </c>
      <c r="AH57" s="148" t="str">
        <f>IF('2 | Kennwerte'!AG50="","",'2 | Kennwerte'!AG50)</f>
        <v/>
      </c>
      <c r="AI57" s="148" t="str">
        <f>IF('2 | Kennwerte'!AH50="","",'2 | Kennwerte'!AH50)</f>
        <v/>
      </c>
      <c r="AJ57" s="148" t="str">
        <f>IF('2 | Kennwerte'!AI50="","",'2 | Kennwerte'!AI50)</f>
        <v/>
      </c>
      <c r="AK57" s="148" t="str">
        <f>IF('2 | Kennwerte'!AJ50="","",'2 | Kennwerte'!AJ50)</f>
        <v/>
      </c>
      <c r="AL57" s="148" t="str">
        <f>IF('2 | Kennwerte'!AK50="","",'2 | Kennwerte'!AK50)</f>
        <v/>
      </c>
      <c r="AM57" s="148" t="str">
        <f>IF('2 | Kennwerte'!AL50="","",'2 | Kennwerte'!AL50)</f>
        <v/>
      </c>
    </row>
    <row r="58" spans="2:39" s="145" customFormat="1" ht="30" customHeight="1" outlineLevel="1" x14ac:dyDescent="0.25">
      <c r="B58" s="146"/>
      <c r="C58" s="147"/>
      <c r="D58" s="169"/>
      <c r="E58" s="162" t="s">
        <v>196</v>
      </c>
      <c r="F58" s="160"/>
      <c r="G58" s="178"/>
      <c r="H58" s="179"/>
      <c r="I58" s="1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</row>
    <row r="59" spans="2:39" s="110" customFormat="1" x14ac:dyDescent="0.25">
      <c r="B59" s="111"/>
      <c r="C59" s="131"/>
      <c r="D59" s="131"/>
      <c r="E59" s="131"/>
      <c r="F59" s="112"/>
      <c r="G59" s="122"/>
      <c r="H59" s="122"/>
      <c r="I59" s="112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</row>
    <row r="60" spans="2:39" s="110" customFormat="1" ht="30" customHeight="1" outlineLevel="1" x14ac:dyDescent="0.25">
      <c r="B60" s="111"/>
      <c r="C60" s="161">
        <v>4</v>
      </c>
      <c r="D60" s="161" t="str">
        <f>'1 | Grundeinstellungen'!D87</f>
        <v>Fensteranordnung</v>
      </c>
      <c r="E60" s="161"/>
      <c r="F60" s="170"/>
      <c r="G60" s="126">
        <f>'1 | Grundeinstellungen'!$G$87</f>
        <v>0.1142857142857143</v>
      </c>
      <c r="H60" s="98">
        <f>'1 | Grundeinstellungen'!$H$87</f>
        <v>1</v>
      </c>
      <c r="I60" s="170"/>
      <c r="J60" s="129" t="str">
        <f>IF($G$60=0,"",J63)</f>
        <v>wird ausgefüllt</v>
      </c>
      <c r="K60" s="129" t="str">
        <f t="shared" ref="K60:AM60" si="16">IF($G$60=0,"",K63)</f>
        <v>wird ausgefüllt</v>
      </c>
      <c r="L60" s="129" t="str">
        <f t="shared" si="16"/>
        <v>wird ausgefüllt</v>
      </c>
      <c r="M60" s="129" t="str">
        <f t="shared" si="16"/>
        <v>wird ausgefüllt</v>
      </c>
      <c r="N60" s="129" t="str">
        <f t="shared" si="16"/>
        <v>wird ausgefüllt</v>
      </c>
      <c r="O60" s="129" t="str">
        <f t="shared" si="16"/>
        <v>wird ausgefüllt</v>
      </c>
      <c r="P60" s="129" t="str">
        <f t="shared" si="16"/>
        <v>wird ausgefüllt</v>
      </c>
      <c r="Q60" s="129" t="str">
        <f t="shared" si="16"/>
        <v>wird ausgefüllt</v>
      </c>
      <c r="R60" s="129" t="str">
        <f t="shared" si="16"/>
        <v>wird ausgefüllt</v>
      </c>
      <c r="S60" s="129" t="str">
        <f t="shared" si="16"/>
        <v>wird ausgefüllt</v>
      </c>
      <c r="T60" s="129" t="str">
        <f t="shared" si="16"/>
        <v>wird ausgefüllt</v>
      </c>
      <c r="U60" s="129" t="str">
        <f t="shared" si="16"/>
        <v>wird ausgefüllt</v>
      </c>
      <c r="V60" s="129" t="str">
        <f t="shared" si="16"/>
        <v>wird ausgefüllt</v>
      </c>
      <c r="W60" s="129" t="str">
        <f t="shared" si="16"/>
        <v>wird ausgefüllt</v>
      </c>
      <c r="X60" s="129" t="str">
        <f t="shared" si="16"/>
        <v>wird ausgefüllt</v>
      </c>
      <c r="Y60" s="129" t="str">
        <f t="shared" si="16"/>
        <v>wird ausgefüllt</v>
      </c>
      <c r="Z60" s="129" t="str">
        <f t="shared" si="16"/>
        <v>wird ausgefüllt</v>
      </c>
      <c r="AA60" s="129" t="str">
        <f t="shared" si="16"/>
        <v>wird ausgefüllt</v>
      </c>
      <c r="AB60" s="129" t="str">
        <f t="shared" si="16"/>
        <v>wird ausgefüllt</v>
      </c>
      <c r="AC60" s="129" t="str">
        <f t="shared" si="16"/>
        <v>wird ausgefüllt</v>
      </c>
      <c r="AD60" s="129" t="str">
        <f t="shared" si="16"/>
        <v>wird ausgefüllt</v>
      </c>
      <c r="AE60" s="129" t="str">
        <f t="shared" si="16"/>
        <v>wird ausgefüllt</v>
      </c>
      <c r="AF60" s="129" t="str">
        <f t="shared" si="16"/>
        <v>wird ausgefüllt</v>
      </c>
      <c r="AG60" s="129" t="str">
        <f t="shared" si="16"/>
        <v>wird ausgefüllt</v>
      </c>
      <c r="AH60" s="129" t="str">
        <f t="shared" si="16"/>
        <v>wird ausgefüllt</v>
      </c>
      <c r="AI60" s="129" t="str">
        <f t="shared" si="16"/>
        <v>wird ausgefüllt</v>
      </c>
      <c r="AJ60" s="129" t="str">
        <f t="shared" si="16"/>
        <v>wird ausgefüllt</v>
      </c>
      <c r="AK60" s="129" t="str">
        <f t="shared" si="16"/>
        <v>wird ausgefüllt</v>
      </c>
      <c r="AL60" s="129" t="str">
        <f t="shared" si="16"/>
        <v>wird ausgefüllt</v>
      </c>
      <c r="AM60" s="129" t="str">
        <f t="shared" si="16"/>
        <v>wird ausgefüllt</v>
      </c>
    </row>
    <row r="61" spans="2:39" s="150" customFormat="1" outlineLevel="1" x14ac:dyDescent="0.25">
      <c r="B61" s="151"/>
      <c r="C61" s="152"/>
      <c r="D61" s="138"/>
      <c r="E61" s="138"/>
      <c r="F61" s="117"/>
      <c r="G61" s="136"/>
      <c r="H61" s="142"/>
      <c r="I61" s="112"/>
      <c r="J61" s="176">
        <f>IF($G$60=0,0,IFERROR(J64*$H$63,0))</f>
        <v>0</v>
      </c>
      <c r="K61" s="176">
        <f t="shared" ref="K61:AM61" si="17">IF($G$60=0,0,IFERROR(K64*$H$63,0))</f>
        <v>0</v>
      </c>
      <c r="L61" s="176">
        <f t="shared" si="17"/>
        <v>0</v>
      </c>
      <c r="M61" s="176">
        <f t="shared" si="17"/>
        <v>0</v>
      </c>
      <c r="N61" s="176">
        <f t="shared" si="17"/>
        <v>0</v>
      </c>
      <c r="O61" s="176">
        <f t="shared" si="17"/>
        <v>0</v>
      </c>
      <c r="P61" s="176">
        <f t="shared" si="17"/>
        <v>0</v>
      </c>
      <c r="Q61" s="176">
        <f t="shared" si="17"/>
        <v>0</v>
      </c>
      <c r="R61" s="176">
        <f t="shared" si="17"/>
        <v>0</v>
      </c>
      <c r="S61" s="176">
        <f t="shared" si="17"/>
        <v>0</v>
      </c>
      <c r="T61" s="176">
        <f t="shared" si="17"/>
        <v>0</v>
      </c>
      <c r="U61" s="176">
        <f t="shared" si="17"/>
        <v>0</v>
      </c>
      <c r="V61" s="176">
        <f t="shared" si="17"/>
        <v>0</v>
      </c>
      <c r="W61" s="176">
        <f t="shared" si="17"/>
        <v>0</v>
      </c>
      <c r="X61" s="176">
        <f t="shared" si="17"/>
        <v>0</v>
      </c>
      <c r="Y61" s="176">
        <f t="shared" si="17"/>
        <v>0</v>
      </c>
      <c r="Z61" s="176">
        <f t="shared" si="17"/>
        <v>0</v>
      </c>
      <c r="AA61" s="176">
        <f t="shared" si="17"/>
        <v>0</v>
      </c>
      <c r="AB61" s="176">
        <f t="shared" si="17"/>
        <v>0</v>
      </c>
      <c r="AC61" s="176">
        <f t="shared" si="17"/>
        <v>0</v>
      </c>
      <c r="AD61" s="176">
        <f t="shared" si="17"/>
        <v>0</v>
      </c>
      <c r="AE61" s="176">
        <f t="shared" si="17"/>
        <v>0</v>
      </c>
      <c r="AF61" s="176">
        <f t="shared" si="17"/>
        <v>0</v>
      </c>
      <c r="AG61" s="176">
        <f t="shared" si="17"/>
        <v>0</v>
      </c>
      <c r="AH61" s="176">
        <f t="shared" si="17"/>
        <v>0</v>
      </c>
      <c r="AI61" s="176">
        <f t="shared" si="17"/>
        <v>0</v>
      </c>
      <c r="AJ61" s="176">
        <f t="shared" si="17"/>
        <v>0</v>
      </c>
      <c r="AK61" s="176">
        <f t="shared" si="17"/>
        <v>0</v>
      </c>
      <c r="AL61" s="176">
        <f t="shared" si="17"/>
        <v>0</v>
      </c>
      <c r="AM61" s="176">
        <f t="shared" si="17"/>
        <v>0</v>
      </c>
    </row>
    <row r="62" spans="2:39" s="121" customFormat="1" ht="7.5" customHeight="1" outlineLevel="1" x14ac:dyDescent="0.25">
      <c r="B62" s="137"/>
      <c r="C62" s="138"/>
      <c r="D62" s="164"/>
      <c r="E62" s="164"/>
      <c r="F62" s="165"/>
      <c r="G62" s="166"/>
      <c r="H62" s="167"/>
      <c r="I62" s="165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</row>
    <row r="63" spans="2:39" s="110" customFormat="1" ht="30" customHeight="1" outlineLevel="1" x14ac:dyDescent="0.25">
      <c r="B63" s="111"/>
      <c r="C63" s="131"/>
      <c r="D63" s="131"/>
      <c r="E63" s="131"/>
      <c r="F63" s="112"/>
      <c r="G63" s="122"/>
      <c r="H63" s="126">
        <f>'1 | Grundeinstellungen'!$H$88</f>
        <v>1</v>
      </c>
      <c r="I63" s="112"/>
      <c r="J63" s="148" t="str">
        <f>IF($H$63=0,"",CONCATENATE(IF(J64=1,'1 | Grundeinstellungen'!$J$88,IF(J64=2,'1 | Grundeinstellungen'!$K$88,IF('3b | Nutzerkomfort'!J64=3,'1 | Grundeinstellungen'!$L$88,IF(J64="","wird ausgefüllt")))),IF(J65="","",CONCATENATE(" ","(",J65,")"))))</f>
        <v>wird ausgefüllt</v>
      </c>
      <c r="K63" s="148" t="str">
        <f>IF($H$63=0,"",CONCATENATE(IF(K64=1,'1 | Grundeinstellungen'!$J$88,IF(K64=2,'1 | Grundeinstellungen'!$K$88,IF('3b | Nutzerkomfort'!K64=3,'1 | Grundeinstellungen'!$L$88,IF(K64="","wird ausgefüllt")))),IF(K65="","",CONCATENATE(" ","(",K65,")"))))</f>
        <v>wird ausgefüllt</v>
      </c>
      <c r="L63" s="148" t="str">
        <f>IF($H$63=0,"",CONCATENATE(IF(L64=1,'1 | Grundeinstellungen'!$J$88,IF(L64=2,'1 | Grundeinstellungen'!$K$88,IF('3b | Nutzerkomfort'!L64=3,'1 | Grundeinstellungen'!$L$88,IF(L64="","wird ausgefüllt")))),IF(L65="","",CONCATENATE(" ","(",L65,")"))))</f>
        <v>wird ausgefüllt</v>
      </c>
      <c r="M63" s="148" t="str">
        <f>IF($H$63=0,"",CONCATENATE(IF(M64=1,'1 | Grundeinstellungen'!$J$88,IF(M64=2,'1 | Grundeinstellungen'!$K$88,IF('3b | Nutzerkomfort'!M64=3,'1 | Grundeinstellungen'!$L$88,IF(M64="","wird ausgefüllt")))),IF(M65="","",CONCATENATE(" ","(",M65,")"))))</f>
        <v>wird ausgefüllt</v>
      </c>
      <c r="N63" s="148" t="str">
        <f>IF($H$63=0,"",CONCATENATE(IF(N64=1,'1 | Grundeinstellungen'!$J$88,IF(N64=2,'1 | Grundeinstellungen'!$K$88,IF('3b | Nutzerkomfort'!N64=3,'1 | Grundeinstellungen'!$L$88,IF(N64="","wird ausgefüllt")))),IF(N65="","",CONCATENATE(" ","(",N65,")"))))</f>
        <v>wird ausgefüllt</v>
      </c>
      <c r="O63" s="148" t="str">
        <f>IF($H$63=0,"",CONCATENATE(IF(O64=1,'1 | Grundeinstellungen'!$J$88,IF(O64=2,'1 | Grundeinstellungen'!$K$88,IF('3b | Nutzerkomfort'!O64=3,'1 | Grundeinstellungen'!$L$88,IF(O64="","wird ausgefüllt")))),IF(O65="","",CONCATENATE(" ","(",O65,")"))))</f>
        <v>wird ausgefüllt</v>
      </c>
      <c r="P63" s="148" t="str">
        <f>IF($H$63=0,"",CONCATENATE(IF(P64=1,'1 | Grundeinstellungen'!$J$88,IF(P64=2,'1 | Grundeinstellungen'!$K$88,IF('3b | Nutzerkomfort'!P64=3,'1 | Grundeinstellungen'!$L$88,IF(P64="","wird ausgefüllt")))),IF(P65="","",CONCATENATE(" ","(",P65,")"))))</f>
        <v>wird ausgefüllt</v>
      </c>
      <c r="Q63" s="148" t="str">
        <f>IF($H$63=0,"",CONCATENATE(IF(Q64=1,'1 | Grundeinstellungen'!$J$88,IF(Q64=2,'1 | Grundeinstellungen'!$K$88,IF('3b | Nutzerkomfort'!Q64=3,'1 | Grundeinstellungen'!$L$88,IF(Q64="","wird ausgefüllt")))),IF(Q65="","",CONCATENATE(" ","(",Q65,")"))))</f>
        <v>wird ausgefüllt</v>
      </c>
      <c r="R63" s="148" t="str">
        <f>IF($H$63=0,"",CONCATENATE(IF(R64=1,'1 | Grundeinstellungen'!$J$88,IF(R64=2,'1 | Grundeinstellungen'!$K$88,IF('3b | Nutzerkomfort'!R64=3,'1 | Grundeinstellungen'!$L$88,IF(R64="","wird ausgefüllt")))),IF(R65="","",CONCATENATE(" ","(",R65,")"))))</f>
        <v>wird ausgefüllt</v>
      </c>
      <c r="S63" s="148" t="str">
        <f>IF($H$63=0,"",CONCATENATE(IF(S64=1,'1 | Grundeinstellungen'!$J$88,IF(S64=2,'1 | Grundeinstellungen'!$K$88,IF('3b | Nutzerkomfort'!S64=3,'1 | Grundeinstellungen'!$L$88,IF(S64="","wird ausgefüllt")))),IF(S65="","",CONCATENATE(" ","(",S65,")"))))</f>
        <v>wird ausgefüllt</v>
      </c>
      <c r="T63" s="148" t="str">
        <f>IF($H$63=0,"",CONCATENATE(IF(T64=1,'1 | Grundeinstellungen'!$J$88,IF(T64=2,'1 | Grundeinstellungen'!$K$88,IF('3b | Nutzerkomfort'!T64=3,'1 | Grundeinstellungen'!$L$88,IF(T64="","wird ausgefüllt")))),IF(T65="","",CONCATENATE(" ","(",T65,")"))))</f>
        <v>wird ausgefüllt</v>
      </c>
      <c r="U63" s="148" t="str">
        <f>IF($H$63=0,"",CONCATENATE(IF(U64=1,'1 | Grundeinstellungen'!$J$88,IF(U64=2,'1 | Grundeinstellungen'!$K$88,IF('3b | Nutzerkomfort'!U64=3,'1 | Grundeinstellungen'!$L$88,IF(U64="","wird ausgefüllt")))),IF(U65="","",CONCATENATE(" ","(",U65,")"))))</f>
        <v>wird ausgefüllt</v>
      </c>
      <c r="V63" s="148" t="str">
        <f>IF($H$63=0,"",CONCATENATE(IF(V64=1,'1 | Grundeinstellungen'!$J$88,IF(V64=2,'1 | Grundeinstellungen'!$K$88,IF('3b | Nutzerkomfort'!V64=3,'1 | Grundeinstellungen'!$L$88,IF(V64="","wird ausgefüllt")))),IF(V65="","",CONCATENATE(" ","(",V65,")"))))</f>
        <v>wird ausgefüllt</v>
      </c>
      <c r="W63" s="148" t="str">
        <f>IF($H$63=0,"",CONCATENATE(IF(W64=1,'1 | Grundeinstellungen'!$J$88,IF(W64=2,'1 | Grundeinstellungen'!$K$88,IF('3b | Nutzerkomfort'!W64=3,'1 | Grundeinstellungen'!$L$88,IF(W64="","wird ausgefüllt")))),IF(W65="","",CONCATENATE(" ","(",W65,")"))))</f>
        <v>wird ausgefüllt</v>
      </c>
      <c r="X63" s="148" t="str">
        <f>IF($H$63=0,"",CONCATENATE(IF(X64=1,'1 | Grundeinstellungen'!$J$88,IF(X64=2,'1 | Grundeinstellungen'!$K$88,IF('3b | Nutzerkomfort'!X64=3,'1 | Grundeinstellungen'!$L$88,IF(X64="","wird ausgefüllt")))),IF(X65="","",CONCATENATE(" ","(",X65,")"))))</f>
        <v>wird ausgefüllt</v>
      </c>
      <c r="Y63" s="148" t="str">
        <f>IF($H$63=0,"",CONCATENATE(IF(Y64=1,'1 | Grundeinstellungen'!$J$88,IF(Y64=2,'1 | Grundeinstellungen'!$K$88,IF('3b | Nutzerkomfort'!Y64=3,'1 | Grundeinstellungen'!$L$88,IF(Y64="","wird ausgefüllt")))),IF(Y65="","",CONCATENATE(" ","(",Y65,")"))))</f>
        <v>wird ausgefüllt</v>
      </c>
      <c r="Z63" s="148" t="str">
        <f>IF($H$63=0,"",CONCATENATE(IF(Z64=1,'1 | Grundeinstellungen'!$J$88,IF(Z64=2,'1 | Grundeinstellungen'!$K$88,IF('3b | Nutzerkomfort'!Z64=3,'1 | Grundeinstellungen'!$L$88,IF(Z64="","wird ausgefüllt")))),IF(Z65="","",CONCATENATE(" ","(",Z65,")"))))</f>
        <v>wird ausgefüllt</v>
      </c>
      <c r="AA63" s="148" t="str">
        <f>IF($H$63=0,"",CONCATENATE(IF(AA64=1,'1 | Grundeinstellungen'!$J$88,IF(AA64=2,'1 | Grundeinstellungen'!$K$88,IF('3b | Nutzerkomfort'!AA64=3,'1 | Grundeinstellungen'!$L$88,IF(AA64="","wird ausgefüllt")))),IF(AA65="","",CONCATENATE(" ","(",AA65,")"))))</f>
        <v>wird ausgefüllt</v>
      </c>
      <c r="AB63" s="148" t="str">
        <f>IF($H$63=0,"",CONCATENATE(IF(AB64=1,'1 | Grundeinstellungen'!$J$88,IF(AB64=2,'1 | Grundeinstellungen'!$K$88,IF('3b | Nutzerkomfort'!AB64=3,'1 | Grundeinstellungen'!$L$88,IF(AB64="","wird ausgefüllt")))),IF(AB65="","",CONCATENATE(" ","(",AB65,")"))))</f>
        <v>wird ausgefüllt</v>
      </c>
      <c r="AC63" s="148" t="str">
        <f>IF($H$63=0,"",CONCATENATE(IF(AC64=1,'1 | Grundeinstellungen'!$J$88,IF(AC64=2,'1 | Grundeinstellungen'!$K$88,IF('3b | Nutzerkomfort'!AC64=3,'1 | Grundeinstellungen'!$L$88,IF(AC64="","wird ausgefüllt")))),IF(AC65="","",CONCATENATE(" ","(",AC65,")"))))</f>
        <v>wird ausgefüllt</v>
      </c>
      <c r="AD63" s="148" t="str">
        <f>IF($H$63=0,"",CONCATENATE(IF(AD64=1,'1 | Grundeinstellungen'!$J$88,IF(AD64=2,'1 | Grundeinstellungen'!$K$88,IF('3b | Nutzerkomfort'!AD64=3,'1 | Grundeinstellungen'!$L$88,IF(AD64="","wird ausgefüllt")))),IF(AD65="","",CONCATENATE(" ","(",AD65,")"))))</f>
        <v>wird ausgefüllt</v>
      </c>
      <c r="AE63" s="148" t="str">
        <f>IF($H$63=0,"",CONCATENATE(IF(AE64=1,'1 | Grundeinstellungen'!$J$88,IF(AE64=2,'1 | Grundeinstellungen'!$K$88,IF('3b | Nutzerkomfort'!AE64=3,'1 | Grundeinstellungen'!$L$88,IF(AE64="","wird ausgefüllt")))),IF(AE65="","",CONCATENATE(" ","(",AE65,")"))))</f>
        <v>wird ausgefüllt</v>
      </c>
      <c r="AF63" s="148" t="str">
        <f>IF($H$63=0,"",CONCATENATE(IF(AF64=1,'1 | Grundeinstellungen'!$J$88,IF(AF64=2,'1 | Grundeinstellungen'!$K$88,IF('3b | Nutzerkomfort'!AF64=3,'1 | Grundeinstellungen'!$L$88,IF(AF64="","wird ausgefüllt")))),IF(AF65="","",CONCATENATE(" ","(",AF65,")"))))</f>
        <v>wird ausgefüllt</v>
      </c>
      <c r="AG63" s="148" t="str">
        <f>IF($H$63=0,"",CONCATENATE(IF(AG64=1,'1 | Grundeinstellungen'!$J$88,IF(AG64=2,'1 | Grundeinstellungen'!$K$88,IF('3b | Nutzerkomfort'!AG64=3,'1 | Grundeinstellungen'!$L$88,IF(AG64="","wird ausgefüllt")))),IF(AG65="","",CONCATENATE(" ","(",AG65,")"))))</f>
        <v>wird ausgefüllt</v>
      </c>
      <c r="AH63" s="148" t="str">
        <f>IF($H$63=0,"",CONCATENATE(IF(AH64=1,'1 | Grundeinstellungen'!$J$88,IF(AH64=2,'1 | Grundeinstellungen'!$K$88,IF('3b | Nutzerkomfort'!AH64=3,'1 | Grundeinstellungen'!$L$88,IF(AH64="","wird ausgefüllt")))),IF(AH65="","",CONCATENATE(" ","(",AH65,")"))))</f>
        <v>wird ausgefüllt</v>
      </c>
      <c r="AI63" s="148" t="str">
        <f>IF($H$63=0,"",CONCATENATE(IF(AI64=1,'1 | Grundeinstellungen'!$J$88,IF(AI64=2,'1 | Grundeinstellungen'!$K$88,IF('3b | Nutzerkomfort'!AI64=3,'1 | Grundeinstellungen'!$L$88,IF(AI64="","wird ausgefüllt")))),IF(AI65="","",CONCATENATE(" ","(",AI65,")"))))</f>
        <v>wird ausgefüllt</v>
      </c>
      <c r="AJ63" s="148" t="str">
        <f>IF($H$63=0,"",CONCATENATE(IF(AJ64=1,'1 | Grundeinstellungen'!$J$88,IF(AJ64=2,'1 | Grundeinstellungen'!$K$88,IF('3b | Nutzerkomfort'!AJ64=3,'1 | Grundeinstellungen'!$L$88,IF(AJ64="","wird ausgefüllt")))),IF(AJ65="","",CONCATENATE(" ","(",AJ65,")"))))</f>
        <v>wird ausgefüllt</v>
      </c>
      <c r="AK63" s="148" t="str">
        <f>IF($H$63=0,"",CONCATENATE(IF(AK64=1,'1 | Grundeinstellungen'!$J$88,IF(AK64=2,'1 | Grundeinstellungen'!$K$88,IF('3b | Nutzerkomfort'!AK64=3,'1 | Grundeinstellungen'!$L$88,IF(AK64="","wird ausgefüllt")))),IF(AK65="","",CONCATENATE(" ","(",AK65,")"))))</f>
        <v>wird ausgefüllt</v>
      </c>
      <c r="AL63" s="148" t="str">
        <f>IF($H$63=0,"",CONCATENATE(IF(AL64=1,'1 | Grundeinstellungen'!$J$88,IF(AL64=2,'1 | Grundeinstellungen'!$K$88,IF('3b | Nutzerkomfort'!AL64=3,'1 | Grundeinstellungen'!$L$88,IF(AL64="","wird ausgefüllt")))),IF(AL65="","",CONCATENATE(" ","(",AL65,")"))))</f>
        <v>wird ausgefüllt</v>
      </c>
      <c r="AM63" s="148" t="str">
        <f>IF($H$63=0,"",CONCATENATE(IF(AM64=1,'1 | Grundeinstellungen'!$J$88,IF(AM64=2,'1 | Grundeinstellungen'!$K$88,IF('3b | Nutzerkomfort'!AM64=3,'1 | Grundeinstellungen'!$L$88,IF(AM64="","wird ausgefüllt")))),IF(AM65="","",CONCATENATE(" ","(",AM65,")"))))</f>
        <v>wird ausgefüllt</v>
      </c>
    </row>
    <row r="64" spans="2:39" s="121" customFormat="1" ht="15" customHeight="1" outlineLevel="1" x14ac:dyDescent="0.25">
      <c r="B64" s="137"/>
      <c r="C64" s="138"/>
      <c r="D64" s="138"/>
      <c r="E64" s="156" t="s">
        <v>197</v>
      </c>
      <c r="F64" s="157"/>
      <c r="G64" s="139"/>
      <c r="H64" s="136"/>
      <c r="I64" s="17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</row>
    <row r="65" spans="2:39" s="145" customFormat="1" ht="30" customHeight="1" outlineLevel="1" x14ac:dyDescent="0.25">
      <c r="B65" s="146"/>
      <c r="C65" s="147"/>
      <c r="D65" s="169"/>
      <c r="E65" s="162" t="s">
        <v>196</v>
      </c>
      <c r="F65" s="160"/>
      <c r="G65" s="178"/>
      <c r="H65" s="179"/>
      <c r="I65" s="1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</row>
    <row r="66" spans="2:39" s="110" customFormat="1" x14ac:dyDescent="0.25">
      <c r="B66" s="111"/>
      <c r="C66" s="131"/>
      <c r="D66" s="131"/>
      <c r="E66" s="131"/>
      <c r="F66" s="112"/>
      <c r="G66" s="122"/>
      <c r="H66" s="122"/>
      <c r="I66" s="112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</row>
    <row r="67" spans="2:39" s="110" customFormat="1" ht="30" customHeight="1" outlineLevel="1" x14ac:dyDescent="0.25">
      <c r="B67" s="111"/>
      <c r="C67" s="161">
        <v>5</v>
      </c>
      <c r="D67" s="161" t="str">
        <f>'1 | Grundeinstellungen'!D90</f>
        <v>Sturzausbildung</v>
      </c>
      <c r="E67" s="161"/>
      <c r="F67" s="170"/>
      <c r="G67" s="126">
        <f>'1 | Grundeinstellungen'!$G$90</f>
        <v>0.1142857142857143</v>
      </c>
      <c r="H67" s="98">
        <f>'1 | Grundeinstellungen'!$H$90</f>
        <v>1</v>
      </c>
      <c r="I67" s="170"/>
      <c r="J67" s="129" t="str">
        <f>IF($G$67=0,"",J70)</f>
        <v>wird ausgefüllt</v>
      </c>
      <c r="K67" s="129" t="str">
        <f t="shared" ref="K67:AM67" si="18">IF($G$67=0,"",K70)</f>
        <v>wird ausgefüllt</v>
      </c>
      <c r="L67" s="129" t="str">
        <f t="shared" si="18"/>
        <v>wird ausgefüllt</v>
      </c>
      <c r="M67" s="129" t="str">
        <f t="shared" si="18"/>
        <v>wird ausgefüllt</v>
      </c>
      <c r="N67" s="129" t="str">
        <f t="shared" si="18"/>
        <v>wird ausgefüllt</v>
      </c>
      <c r="O67" s="129" t="str">
        <f t="shared" si="18"/>
        <v>wird ausgefüllt</v>
      </c>
      <c r="P67" s="129" t="str">
        <f t="shared" si="18"/>
        <v>wird ausgefüllt</v>
      </c>
      <c r="Q67" s="129" t="str">
        <f t="shared" si="18"/>
        <v>wird ausgefüllt</v>
      </c>
      <c r="R67" s="129" t="str">
        <f t="shared" si="18"/>
        <v>wird ausgefüllt</v>
      </c>
      <c r="S67" s="129" t="str">
        <f t="shared" si="18"/>
        <v>wird ausgefüllt</v>
      </c>
      <c r="T67" s="129" t="str">
        <f t="shared" si="18"/>
        <v>wird ausgefüllt</v>
      </c>
      <c r="U67" s="129" t="str">
        <f t="shared" si="18"/>
        <v>wird ausgefüllt</v>
      </c>
      <c r="V67" s="129" t="str">
        <f t="shared" si="18"/>
        <v>wird ausgefüllt</v>
      </c>
      <c r="W67" s="129" t="str">
        <f t="shared" si="18"/>
        <v>wird ausgefüllt</v>
      </c>
      <c r="X67" s="129" t="str">
        <f t="shared" si="18"/>
        <v>wird ausgefüllt</v>
      </c>
      <c r="Y67" s="129" t="str">
        <f t="shared" si="18"/>
        <v>wird ausgefüllt</v>
      </c>
      <c r="Z67" s="129" t="str">
        <f t="shared" si="18"/>
        <v>wird ausgefüllt</v>
      </c>
      <c r="AA67" s="129" t="str">
        <f t="shared" si="18"/>
        <v>wird ausgefüllt</v>
      </c>
      <c r="AB67" s="129" t="str">
        <f t="shared" si="18"/>
        <v>wird ausgefüllt</v>
      </c>
      <c r="AC67" s="129" t="str">
        <f t="shared" si="18"/>
        <v>wird ausgefüllt</v>
      </c>
      <c r="AD67" s="129" t="str">
        <f t="shared" si="18"/>
        <v>wird ausgefüllt</v>
      </c>
      <c r="AE67" s="129" t="str">
        <f t="shared" si="18"/>
        <v>wird ausgefüllt</v>
      </c>
      <c r="AF67" s="129" t="str">
        <f t="shared" si="18"/>
        <v>wird ausgefüllt</v>
      </c>
      <c r="AG67" s="129" t="str">
        <f t="shared" si="18"/>
        <v>wird ausgefüllt</v>
      </c>
      <c r="AH67" s="129" t="str">
        <f t="shared" si="18"/>
        <v>wird ausgefüllt</v>
      </c>
      <c r="AI67" s="129" t="str">
        <f t="shared" si="18"/>
        <v>wird ausgefüllt</v>
      </c>
      <c r="AJ67" s="129" t="str">
        <f t="shared" si="18"/>
        <v>wird ausgefüllt</v>
      </c>
      <c r="AK67" s="129" t="str">
        <f t="shared" si="18"/>
        <v>wird ausgefüllt</v>
      </c>
      <c r="AL67" s="129" t="str">
        <f t="shared" si="18"/>
        <v>wird ausgefüllt</v>
      </c>
      <c r="AM67" s="129" t="str">
        <f t="shared" si="18"/>
        <v>wird ausgefüllt</v>
      </c>
    </row>
    <row r="68" spans="2:39" s="150" customFormat="1" ht="15" customHeight="1" outlineLevel="1" x14ac:dyDescent="0.25">
      <c r="B68" s="151"/>
      <c r="C68" s="152"/>
      <c r="D68" s="138"/>
      <c r="E68" s="138"/>
      <c r="F68" s="117"/>
      <c r="G68" s="136"/>
      <c r="H68" s="142"/>
      <c r="I68" s="112"/>
      <c r="J68" s="176">
        <f>IF($G$67=0,0,IFERROR(J71*$H$70,0))</f>
        <v>0</v>
      </c>
      <c r="K68" s="176">
        <f t="shared" ref="K68:AM68" si="19">IF($G$67=0,0,IFERROR(K71*$H$70,0))</f>
        <v>0</v>
      </c>
      <c r="L68" s="176">
        <f t="shared" si="19"/>
        <v>0</v>
      </c>
      <c r="M68" s="176">
        <f t="shared" si="19"/>
        <v>0</v>
      </c>
      <c r="N68" s="176">
        <f t="shared" si="19"/>
        <v>0</v>
      </c>
      <c r="O68" s="176">
        <f t="shared" si="19"/>
        <v>0</v>
      </c>
      <c r="P68" s="176">
        <f t="shared" si="19"/>
        <v>0</v>
      </c>
      <c r="Q68" s="176">
        <f t="shared" si="19"/>
        <v>0</v>
      </c>
      <c r="R68" s="176">
        <f t="shared" si="19"/>
        <v>0</v>
      </c>
      <c r="S68" s="176">
        <f t="shared" si="19"/>
        <v>0</v>
      </c>
      <c r="T68" s="176">
        <f t="shared" si="19"/>
        <v>0</v>
      </c>
      <c r="U68" s="176">
        <f t="shared" si="19"/>
        <v>0</v>
      </c>
      <c r="V68" s="176">
        <f t="shared" si="19"/>
        <v>0</v>
      </c>
      <c r="W68" s="176">
        <f t="shared" si="19"/>
        <v>0</v>
      </c>
      <c r="X68" s="176">
        <f t="shared" si="19"/>
        <v>0</v>
      </c>
      <c r="Y68" s="176">
        <f t="shared" si="19"/>
        <v>0</v>
      </c>
      <c r="Z68" s="176">
        <f t="shared" si="19"/>
        <v>0</v>
      </c>
      <c r="AA68" s="176">
        <f t="shared" si="19"/>
        <v>0</v>
      </c>
      <c r="AB68" s="176">
        <f t="shared" si="19"/>
        <v>0</v>
      </c>
      <c r="AC68" s="176">
        <f t="shared" si="19"/>
        <v>0</v>
      </c>
      <c r="AD68" s="176">
        <f t="shared" si="19"/>
        <v>0</v>
      </c>
      <c r="AE68" s="176">
        <f t="shared" si="19"/>
        <v>0</v>
      </c>
      <c r="AF68" s="176">
        <f t="shared" si="19"/>
        <v>0</v>
      </c>
      <c r="AG68" s="176">
        <f t="shared" si="19"/>
        <v>0</v>
      </c>
      <c r="AH68" s="176">
        <f t="shared" si="19"/>
        <v>0</v>
      </c>
      <c r="AI68" s="176">
        <f t="shared" si="19"/>
        <v>0</v>
      </c>
      <c r="AJ68" s="176">
        <f t="shared" si="19"/>
        <v>0</v>
      </c>
      <c r="AK68" s="176">
        <f t="shared" si="19"/>
        <v>0</v>
      </c>
      <c r="AL68" s="176">
        <f t="shared" si="19"/>
        <v>0</v>
      </c>
      <c r="AM68" s="176">
        <f t="shared" si="19"/>
        <v>0</v>
      </c>
    </row>
    <row r="69" spans="2:39" s="121" customFormat="1" ht="7.5" customHeight="1" outlineLevel="1" x14ac:dyDescent="0.25">
      <c r="B69" s="137"/>
      <c r="C69" s="138"/>
      <c r="D69" s="164"/>
      <c r="E69" s="164"/>
      <c r="F69" s="165"/>
      <c r="G69" s="166"/>
      <c r="H69" s="167"/>
      <c r="I69" s="165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</row>
    <row r="70" spans="2:39" s="110" customFormat="1" ht="30" customHeight="1" outlineLevel="1" x14ac:dyDescent="0.25">
      <c r="B70" s="111"/>
      <c r="C70" s="131"/>
      <c r="D70" s="131"/>
      <c r="E70" s="131"/>
      <c r="F70" s="112"/>
      <c r="G70" s="122"/>
      <c r="H70" s="126">
        <f>'1 | Grundeinstellungen'!$H$91</f>
        <v>1</v>
      </c>
      <c r="I70" s="112"/>
      <c r="J70" s="148" t="str">
        <f>IF($H$70=0,"",CONCATENATE(IF(J71=1,'1 | Grundeinstellungen'!$J$91,IF(J71=2,'1 | Grundeinstellungen'!$K$91,IF('3b | Nutzerkomfort'!J71=3,'1 | Grundeinstellungen'!$L$91,IF(J71="","wird ausgefüllt")))),IF(J72="","",CONCATENATE(" ","(",J72,")"))))</f>
        <v>wird ausgefüllt</v>
      </c>
      <c r="K70" s="148" t="str">
        <f>IF($H$70=0,"",CONCATENATE(IF(K71=1,'1 | Grundeinstellungen'!$J$91,IF(K71=2,'1 | Grundeinstellungen'!$K$91,IF('3b | Nutzerkomfort'!K71=3,'1 | Grundeinstellungen'!$L$91,IF(K71="","wird ausgefüllt")))),IF(K72="","",CONCATENATE(" ","(",K72,")"))))</f>
        <v>wird ausgefüllt</v>
      </c>
      <c r="L70" s="148" t="str">
        <f>IF($H$70=0,"",CONCATENATE(IF(L71=1,'1 | Grundeinstellungen'!$J$91,IF(L71=2,'1 | Grundeinstellungen'!$K$91,IF('3b | Nutzerkomfort'!L71=3,'1 | Grundeinstellungen'!$L$91,IF(L71="","wird ausgefüllt")))),IF(L72="","",CONCATENATE(" ","(",L72,")"))))</f>
        <v>wird ausgefüllt</v>
      </c>
      <c r="M70" s="148" t="str">
        <f>IF($H$70=0,"",CONCATENATE(IF(M71=1,'1 | Grundeinstellungen'!$J$91,IF(M71=2,'1 | Grundeinstellungen'!$K$91,IF('3b | Nutzerkomfort'!M71=3,'1 | Grundeinstellungen'!$L$91,IF(M71="","wird ausgefüllt")))),IF(M72="","",CONCATENATE(" ","(",M72,")"))))</f>
        <v>wird ausgefüllt</v>
      </c>
      <c r="N70" s="148" t="str">
        <f>IF($H$70=0,"",CONCATENATE(IF(N71=1,'1 | Grundeinstellungen'!$J$91,IF(N71=2,'1 | Grundeinstellungen'!$K$91,IF('3b | Nutzerkomfort'!N71=3,'1 | Grundeinstellungen'!$L$91,IF(N71="","wird ausgefüllt")))),IF(N72="","",CONCATENATE(" ","(",N72,")"))))</f>
        <v>wird ausgefüllt</v>
      </c>
      <c r="O70" s="148" t="str">
        <f>IF($H$70=0,"",CONCATENATE(IF(O71=1,'1 | Grundeinstellungen'!$J$91,IF(O71=2,'1 | Grundeinstellungen'!$K$91,IF('3b | Nutzerkomfort'!O71=3,'1 | Grundeinstellungen'!$L$91,IF(O71="","wird ausgefüllt")))),IF(O72="","",CONCATENATE(" ","(",O72,")"))))</f>
        <v>wird ausgefüllt</v>
      </c>
      <c r="P70" s="148" t="str">
        <f>IF($H$70=0,"",CONCATENATE(IF(P71=1,'1 | Grundeinstellungen'!$J$91,IF(P71=2,'1 | Grundeinstellungen'!$K$91,IF('3b | Nutzerkomfort'!P71=3,'1 | Grundeinstellungen'!$L$91,IF(P71="","wird ausgefüllt")))),IF(P72="","",CONCATENATE(" ","(",P72,")"))))</f>
        <v>wird ausgefüllt</v>
      </c>
      <c r="Q70" s="148" t="str">
        <f>IF($H$70=0,"",CONCATENATE(IF(Q71=1,'1 | Grundeinstellungen'!$J$91,IF(Q71=2,'1 | Grundeinstellungen'!$K$91,IF('3b | Nutzerkomfort'!Q71=3,'1 | Grundeinstellungen'!$L$91,IF(Q71="","wird ausgefüllt")))),IF(Q72="","",CONCATENATE(" ","(",Q72,")"))))</f>
        <v>wird ausgefüllt</v>
      </c>
      <c r="R70" s="148" t="str">
        <f>IF($H$70=0,"",CONCATENATE(IF(R71=1,'1 | Grundeinstellungen'!$J$91,IF(R71=2,'1 | Grundeinstellungen'!$K$91,IF('3b | Nutzerkomfort'!R71=3,'1 | Grundeinstellungen'!$L$91,IF(R71="","wird ausgefüllt")))),IF(R72="","",CONCATENATE(" ","(",R72,")"))))</f>
        <v>wird ausgefüllt</v>
      </c>
      <c r="S70" s="148" t="str">
        <f>IF($H$70=0,"",CONCATENATE(IF(S71=1,'1 | Grundeinstellungen'!$J$91,IF(S71=2,'1 | Grundeinstellungen'!$K$91,IF('3b | Nutzerkomfort'!S71=3,'1 | Grundeinstellungen'!$L$91,IF(S71="","wird ausgefüllt")))),IF(S72="","",CONCATENATE(" ","(",S72,")"))))</f>
        <v>wird ausgefüllt</v>
      </c>
      <c r="T70" s="148" t="str">
        <f>IF($H$70=0,"",CONCATENATE(IF(T71=1,'1 | Grundeinstellungen'!$J$91,IF(T71=2,'1 | Grundeinstellungen'!$K$91,IF('3b | Nutzerkomfort'!T71=3,'1 | Grundeinstellungen'!$L$91,IF(T71="","wird ausgefüllt")))),IF(T72="","",CONCATENATE(" ","(",T72,")"))))</f>
        <v>wird ausgefüllt</v>
      </c>
      <c r="U70" s="148" t="str">
        <f>IF($H$70=0,"",CONCATENATE(IF(U71=1,'1 | Grundeinstellungen'!$J$91,IF(U71=2,'1 | Grundeinstellungen'!$K$91,IF('3b | Nutzerkomfort'!U71=3,'1 | Grundeinstellungen'!$L$91,IF(U71="","wird ausgefüllt")))),IF(U72="","",CONCATENATE(" ","(",U72,")"))))</f>
        <v>wird ausgefüllt</v>
      </c>
      <c r="V70" s="148" t="str">
        <f>IF($H$70=0,"",CONCATENATE(IF(V71=1,'1 | Grundeinstellungen'!$J$91,IF(V71=2,'1 | Grundeinstellungen'!$K$91,IF('3b | Nutzerkomfort'!V71=3,'1 | Grundeinstellungen'!$L$91,IF(V71="","wird ausgefüllt")))),IF(V72="","",CONCATENATE(" ","(",V72,")"))))</f>
        <v>wird ausgefüllt</v>
      </c>
      <c r="W70" s="148" t="str">
        <f>IF($H$70=0,"",CONCATENATE(IF(W71=1,'1 | Grundeinstellungen'!$J$91,IF(W71=2,'1 | Grundeinstellungen'!$K$91,IF('3b | Nutzerkomfort'!W71=3,'1 | Grundeinstellungen'!$L$91,IF(W71="","wird ausgefüllt")))),IF(W72="","",CONCATENATE(" ","(",W72,")"))))</f>
        <v>wird ausgefüllt</v>
      </c>
      <c r="X70" s="148" t="str">
        <f>IF($H$70=0,"",CONCATENATE(IF(X71=1,'1 | Grundeinstellungen'!$J$91,IF(X71=2,'1 | Grundeinstellungen'!$K$91,IF('3b | Nutzerkomfort'!X71=3,'1 | Grundeinstellungen'!$L$91,IF(X71="","wird ausgefüllt")))),IF(X72="","",CONCATENATE(" ","(",X72,")"))))</f>
        <v>wird ausgefüllt</v>
      </c>
      <c r="Y70" s="148" t="str">
        <f>IF($H$70=0,"",CONCATENATE(IF(Y71=1,'1 | Grundeinstellungen'!$J$91,IF(Y71=2,'1 | Grundeinstellungen'!$K$91,IF('3b | Nutzerkomfort'!Y71=3,'1 | Grundeinstellungen'!$L$91,IF(Y71="","wird ausgefüllt")))),IF(Y72="","",CONCATENATE(" ","(",Y72,")"))))</f>
        <v>wird ausgefüllt</v>
      </c>
      <c r="Z70" s="148" t="str">
        <f>IF($H$70=0,"",CONCATENATE(IF(Z71=1,'1 | Grundeinstellungen'!$J$91,IF(Z71=2,'1 | Grundeinstellungen'!$K$91,IF('3b | Nutzerkomfort'!Z71=3,'1 | Grundeinstellungen'!$L$91,IF(Z71="","wird ausgefüllt")))),IF(Z72="","",CONCATENATE(" ","(",Z72,")"))))</f>
        <v>wird ausgefüllt</v>
      </c>
      <c r="AA70" s="148" t="str">
        <f>IF($H$70=0,"",CONCATENATE(IF(AA71=1,'1 | Grundeinstellungen'!$J$91,IF(AA71=2,'1 | Grundeinstellungen'!$K$91,IF('3b | Nutzerkomfort'!AA71=3,'1 | Grundeinstellungen'!$L$91,IF(AA71="","wird ausgefüllt")))),IF(AA72="","",CONCATENATE(" ","(",AA72,")"))))</f>
        <v>wird ausgefüllt</v>
      </c>
      <c r="AB70" s="148" t="str">
        <f>IF($H$70=0,"",CONCATENATE(IF(AB71=1,'1 | Grundeinstellungen'!$J$91,IF(AB71=2,'1 | Grundeinstellungen'!$K$91,IF('3b | Nutzerkomfort'!AB71=3,'1 | Grundeinstellungen'!$L$91,IF(AB71="","wird ausgefüllt")))),IF(AB72="","",CONCATENATE(" ","(",AB72,")"))))</f>
        <v>wird ausgefüllt</v>
      </c>
      <c r="AC70" s="148" t="str">
        <f>IF($H$70=0,"",CONCATENATE(IF(AC71=1,'1 | Grundeinstellungen'!$J$91,IF(AC71=2,'1 | Grundeinstellungen'!$K$91,IF('3b | Nutzerkomfort'!AC71=3,'1 | Grundeinstellungen'!$L$91,IF(AC71="","wird ausgefüllt")))),IF(AC72="","",CONCATENATE(" ","(",AC72,")"))))</f>
        <v>wird ausgefüllt</v>
      </c>
      <c r="AD70" s="148" t="str">
        <f>IF($H$70=0,"",CONCATENATE(IF(AD71=1,'1 | Grundeinstellungen'!$J$91,IF(AD71=2,'1 | Grundeinstellungen'!$K$91,IF('3b | Nutzerkomfort'!AD71=3,'1 | Grundeinstellungen'!$L$91,IF(AD71="","wird ausgefüllt")))),IF(AD72="","",CONCATENATE(" ","(",AD72,")"))))</f>
        <v>wird ausgefüllt</v>
      </c>
      <c r="AE70" s="148" t="str">
        <f>IF($H$70=0,"",CONCATENATE(IF(AE71=1,'1 | Grundeinstellungen'!$J$91,IF(AE71=2,'1 | Grundeinstellungen'!$K$91,IF('3b | Nutzerkomfort'!AE71=3,'1 | Grundeinstellungen'!$L$91,IF(AE71="","wird ausgefüllt")))),IF(AE72="","",CONCATENATE(" ","(",AE72,")"))))</f>
        <v>wird ausgefüllt</v>
      </c>
      <c r="AF70" s="148" t="str">
        <f>IF($H$70=0,"",CONCATENATE(IF(AF71=1,'1 | Grundeinstellungen'!$J$91,IF(AF71=2,'1 | Grundeinstellungen'!$K$91,IF('3b | Nutzerkomfort'!AF71=3,'1 | Grundeinstellungen'!$L$91,IF(AF71="","wird ausgefüllt")))),IF(AF72="","",CONCATENATE(" ","(",AF72,")"))))</f>
        <v>wird ausgefüllt</v>
      </c>
      <c r="AG70" s="148" t="str">
        <f>IF($H$70=0,"",CONCATENATE(IF(AG71=1,'1 | Grundeinstellungen'!$J$91,IF(AG71=2,'1 | Grundeinstellungen'!$K$91,IF('3b | Nutzerkomfort'!AG71=3,'1 | Grundeinstellungen'!$L$91,IF(AG71="","wird ausgefüllt")))),IF(AG72="","",CONCATENATE(" ","(",AG72,")"))))</f>
        <v>wird ausgefüllt</v>
      </c>
      <c r="AH70" s="148" t="str">
        <f>IF($H$70=0,"",CONCATENATE(IF(AH71=1,'1 | Grundeinstellungen'!$J$91,IF(AH71=2,'1 | Grundeinstellungen'!$K$91,IF('3b | Nutzerkomfort'!AH71=3,'1 | Grundeinstellungen'!$L$91,IF(AH71="","wird ausgefüllt")))),IF(AH72="","",CONCATENATE(" ","(",AH72,")"))))</f>
        <v>wird ausgefüllt</v>
      </c>
      <c r="AI70" s="148" t="str">
        <f>IF($H$70=0,"",CONCATENATE(IF(AI71=1,'1 | Grundeinstellungen'!$J$91,IF(AI71=2,'1 | Grundeinstellungen'!$K$91,IF('3b | Nutzerkomfort'!AI71=3,'1 | Grundeinstellungen'!$L$91,IF(AI71="","wird ausgefüllt")))),IF(AI72="","",CONCATENATE(" ","(",AI72,")"))))</f>
        <v>wird ausgefüllt</v>
      </c>
      <c r="AJ70" s="148" t="str">
        <f>IF($H$70=0,"",CONCATENATE(IF(AJ71=1,'1 | Grundeinstellungen'!$J$91,IF(AJ71=2,'1 | Grundeinstellungen'!$K$91,IF('3b | Nutzerkomfort'!AJ71=3,'1 | Grundeinstellungen'!$L$91,IF(AJ71="","wird ausgefüllt")))),IF(AJ72="","",CONCATENATE(" ","(",AJ72,")"))))</f>
        <v>wird ausgefüllt</v>
      </c>
      <c r="AK70" s="148" t="str">
        <f>IF($H$70=0,"",CONCATENATE(IF(AK71=1,'1 | Grundeinstellungen'!$J$91,IF(AK71=2,'1 | Grundeinstellungen'!$K$91,IF('3b | Nutzerkomfort'!AK71=3,'1 | Grundeinstellungen'!$L$91,IF(AK71="","wird ausgefüllt")))),IF(AK72="","",CONCATENATE(" ","(",AK72,")"))))</f>
        <v>wird ausgefüllt</v>
      </c>
      <c r="AL70" s="148" t="str">
        <f>IF($H$70=0,"",CONCATENATE(IF(AL71=1,'1 | Grundeinstellungen'!$J$91,IF(AL71=2,'1 | Grundeinstellungen'!$K$91,IF('3b | Nutzerkomfort'!AL71=3,'1 | Grundeinstellungen'!$L$91,IF(AL71="","wird ausgefüllt")))),IF(AL72="","",CONCATENATE(" ","(",AL72,")"))))</f>
        <v>wird ausgefüllt</v>
      </c>
      <c r="AM70" s="148" t="str">
        <f>IF($H$70=0,"",CONCATENATE(IF(AM71=1,'1 | Grundeinstellungen'!$J$91,IF(AM71=2,'1 | Grundeinstellungen'!$K$91,IF('3b | Nutzerkomfort'!AM71=3,'1 | Grundeinstellungen'!$L$91,IF(AM71="","wird ausgefüllt")))),IF(AM72="","",CONCATENATE(" ","(",AM72,")"))))</f>
        <v>wird ausgefüllt</v>
      </c>
    </row>
    <row r="71" spans="2:39" s="121" customFormat="1" ht="15" customHeight="1" outlineLevel="1" x14ac:dyDescent="0.25">
      <c r="B71" s="137"/>
      <c r="C71" s="138"/>
      <c r="D71" s="138"/>
      <c r="E71" s="156" t="s">
        <v>197</v>
      </c>
      <c r="F71" s="157"/>
      <c r="G71" s="139"/>
      <c r="H71" s="136"/>
      <c r="I71" s="17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281"/>
      <c r="X71" s="281"/>
      <c r="Y71" s="2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81"/>
      <c r="AK71" s="281"/>
      <c r="AL71" s="281"/>
      <c r="AM71" s="281"/>
    </row>
    <row r="72" spans="2:39" s="145" customFormat="1" ht="30" customHeight="1" outlineLevel="1" x14ac:dyDescent="0.25">
      <c r="B72" s="146"/>
      <c r="C72" s="147"/>
      <c r="D72" s="169"/>
      <c r="E72" s="162" t="s">
        <v>196</v>
      </c>
      <c r="F72" s="160"/>
      <c r="G72" s="178"/>
      <c r="H72" s="179"/>
      <c r="I72" s="1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  <c r="AI72" s="280"/>
      <c r="AJ72" s="280"/>
      <c r="AK72" s="280"/>
      <c r="AL72" s="280"/>
      <c r="AM72" s="280"/>
    </row>
    <row r="73" spans="2:39" s="110" customFormat="1" x14ac:dyDescent="0.25">
      <c r="B73" s="111"/>
      <c r="C73" s="131"/>
      <c r="D73" s="131"/>
      <c r="E73" s="131"/>
      <c r="F73" s="112"/>
      <c r="G73" s="122"/>
      <c r="H73" s="122"/>
      <c r="I73" s="112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</row>
    <row r="74" spans="2:39" s="110" customFormat="1" ht="30" customHeight="1" outlineLevel="1" x14ac:dyDescent="0.25">
      <c r="B74" s="111"/>
      <c r="C74" s="161">
        <v>6</v>
      </c>
      <c r="D74" s="161" t="str">
        <f>'1 | Grundeinstellungen'!D93</f>
        <v xml:space="preserve">Sichtverbindung zum Außenraum
</v>
      </c>
      <c r="E74" s="161"/>
      <c r="F74" s="170"/>
      <c r="G74" s="126">
        <f>'1 | Grundeinstellungen'!$G$93</f>
        <v>0.1142857142857143</v>
      </c>
      <c r="H74" s="98">
        <f>'1 | Grundeinstellungen'!$H$93</f>
        <v>1</v>
      </c>
      <c r="I74" s="170"/>
      <c r="J74" s="129" t="str">
        <f>IF($G$74=0,"",J77)</f>
        <v>wird ausgefüllt</v>
      </c>
      <c r="K74" s="129" t="str">
        <f t="shared" ref="K74:AM74" si="20">IF($G$74=0,"",K77)</f>
        <v>wird ausgefüllt</v>
      </c>
      <c r="L74" s="129" t="str">
        <f t="shared" si="20"/>
        <v>wird ausgefüllt</v>
      </c>
      <c r="M74" s="129" t="str">
        <f t="shared" si="20"/>
        <v>wird ausgefüllt</v>
      </c>
      <c r="N74" s="129" t="str">
        <f t="shared" si="20"/>
        <v>wird ausgefüllt</v>
      </c>
      <c r="O74" s="129" t="str">
        <f t="shared" si="20"/>
        <v>wird ausgefüllt</v>
      </c>
      <c r="P74" s="129" t="str">
        <f t="shared" si="20"/>
        <v>wird ausgefüllt</v>
      </c>
      <c r="Q74" s="129" t="str">
        <f t="shared" si="20"/>
        <v>wird ausgefüllt</v>
      </c>
      <c r="R74" s="129" t="str">
        <f t="shared" si="20"/>
        <v>wird ausgefüllt</v>
      </c>
      <c r="S74" s="129" t="str">
        <f t="shared" si="20"/>
        <v>wird ausgefüllt</v>
      </c>
      <c r="T74" s="129" t="str">
        <f t="shared" si="20"/>
        <v>wird ausgefüllt</v>
      </c>
      <c r="U74" s="129" t="str">
        <f t="shared" si="20"/>
        <v>wird ausgefüllt</v>
      </c>
      <c r="V74" s="129" t="str">
        <f t="shared" si="20"/>
        <v>wird ausgefüllt</v>
      </c>
      <c r="W74" s="129" t="str">
        <f t="shared" si="20"/>
        <v>wird ausgefüllt</v>
      </c>
      <c r="X74" s="129" t="str">
        <f t="shared" si="20"/>
        <v>wird ausgefüllt</v>
      </c>
      <c r="Y74" s="129" t="str">
        <f t="shared" si="20"/>
        <v>wird ausgefüllt</v>
      </c>
      <c r="Z74" s="129" t="str">
        <f t="shared" si="20"/>
        <v>wird ausgefüllt</v>
      </c>
      <c r="AA74" s="129" t="str">
        <f t="shared" si="20"/>
        <v>wird ausgefüllt</v>
      </c>
      <c r="AB74" s="129" t="str">
        <f t="shared" si="20"/>
        <v>wird ausgefüllt</v>
      </c>
      <c r="AC74" s="129" t="str">
        <f t="shared" si="20"/>
        <v>wird ausgefüllt</v>
      </c>
      <c r="AD74" s="129" t="str">
        <f t="shared" si="20"/>
        <v>wird ausgefüllt</v>
      </c>
      <c r="AE74" s="129" t="str">
        <f t="shared" si="20"/>
        <v>wird ausgefüllt</v>
      </c>
      <c r="AF74" s="129" t="str">
        <f t="shared" si="20"/>
        <v>wird ausgefüllt</v>
      </c>
      <c r="AG74" s="129" t="str">
        <f t="shared" si="20"/>
        <v>wird ausgefüllt</v>
      </c>
      <c r="AH74" s="129" t="str">
        <f t="shared" si="20"/>
        <v>wird ausgefüllt</v>
      </c>
      <c r="AI74" s="129" t="str">
        <f t="shared" si="20"/>
        <v>wird ausgefüllt</v>
      </c>
      <c r="AJ74" s="129" t="str">
        <f t="shared" si="20"/>
        <v>wird ausgefüllt</v>
      </c>
      <c r="AK74" s="129" t="str">
        <f t="shared" si="20"/>
        <v>wird ausgefüllt</v>
      </c>
      <c r="AL74" s="129" t="str">
        <f t="shared" si="20"/>
        <v>wird ausgefüllt</v>
      </c>
      <c r="AM74" s="129" t="str">
        <f t="shared" si="20"/>
        <v>wird ausgefüllt</v>
      </c>
    </row>
    <row r="75" spans="2:39" s="150" customFormat="1" ht="15" customHeight="1" outlineLevel="1" x14ac:dyDescent="0.25">
      <c r="B75" s="151"/>
      <c r="C75" s="152"/>
      <c r="D75" s="138"/>
      <c r="E75" s="138"/>
      <c r="F75" s="117"/>
      <c r="G75" s="136"/>
      <c r="H75" s="142"/>
      <c r="I75" s="112"/>
      <c r="J75" s="176">
        <f>IF($G$74=0,0,IFERROR(J78*$H$77,0))</f>
        <v>0</v>
      </c>
      <c r="K75" s="176">
        <f t="shared" ref="K75:AM75" si="21">IF($G$74=0,0,IFERROR(K78*$H$77,0))</f>
        <v>0</v>
      </c>
      <c r="L75" s="176">
        <f t="shared" si="21"/>
        <v>0</v>
      </c>
      <c r="M75" s="176">
        <f t="shared" si="21"/>
        <v>0</v>
      </c>
      <c r="N75" s="176">
        <f t="shared" si="21"/>
        <v>0</v>
      </c>
      <c r="O75" s="176">
        <f t="shared" si="21"/>
        <v>0</v>
      </c>
      <c r="P75" s="176">
        <f t="shared" si="21"/>
        <v>0</v>
      </c>
      <c r="Q75" s="176">
        <f t="shared" si="21"/>
        <v>0</v>
      </c>
      <c r="R75" s="176">
        <f t="shared" si="21"/>
        <v>0</v>
      </c>
      <c r="S75" s="176">
        <f t="shared" si="21"/>
        <v>0</v>
      </c>
      <c r="T75" s="176">
        <f t="shared" si="21"/>
        <v>0</v>
      </c>
      <c r="U75" s="176">
        <f t="shared" si="21"/>
        <v>0</v>
      </c>
      <c r="V75" s="176">
        <f t="shared" si="21"/>
        <v>0</v>
      </c>
      <c r="W75" s="176">
        <f t="shared" si="21"/>
        <v>0</v>
      </c>
      <c r="X75" s="176">
        <f t="shared" si="21"/>
        <v>0</v>
      </c>
      <c r="Y75" s="176">
        <f t="shared" si="21"/>
        <v>0</v>
      </c>
      <c r="Z75" s="176">
        <f t="shared" si="21"/>
        <v>0</v>
      </c>
      <c r="AA75" s="176">
        <f t="shared" si="21"/>
        <v>0</v>
      </c>
      <c r="AB75" s="176">
        <f t="shared" si="21"/>
        <v>0</v>
      </c>
      <c r="AC75" s="176">
        <f t="shared" si="21"/>
        <v>0</v>
      </c>
      <c r="AD75" s="176">
        <f t="shared" si="21"/>
        <v>0</v>
      </c>
      <c r="AE75" s="176">
        <f t="shared" si="21"/>
        <v>0</v>
      </c>
      <c r="AF75" s="176">
        <f t="shared" si="21"/>
        <v>0</v>
      </c>
      <c r="AG75" s="176">
        <f t="shared" si="21"/>
        <v>0</v>
      </c>
      <c r="AH75" s="176">
        <f t="shared" si="21"/>
        <v>0</v>
      </c>
      <c r="AI75" s="176">
        <f t="shared" si="21"/>
        <v>0</v>
      </c>
      <c r="AJ75" s="176">
        <f t="shared" si="21"/>
        <v>0</v>
      </c>
      <c r="AK75" s="176">
        <f t="shared" si="21"/>
        <v>0</v>
      </c>
      <c r="AL75" s="176">
        <f t="shared" si="21"/>
        <v>0</v>
      </c>
      <c r="AM75" s="176">
        <f t="shared" si="21"/>
        <v>0</v>
      </c>
    </row>
    <row r="76" spans="2:39" s="121" customFormat="1" ht="7.5" customHeight="1" outlineLevel="1" x14ac:dyDescent="0.25">
      <c r="B76" s="137"/>
      <c r="C76" s="138"/>
      <c r="D76" s="164"/>
      <c r="E76" s="164"/>
      <c r="F76" s="165"/>
      <c r="G76" s="166"/>
      <c r="H76" s="167"/>
      <c r="I76" s="165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</row>
    <row r="77" spans="2:39" s="110" customFormat="1" ht="30" customHeight="1" outlineLevel="1" x14ac:dyDescent="0.25">
      <c r="B77" s="111"/>
      <c r="C77" s="131"/>
      <c r="D77" s="131"/>
      <c r="E77" s="131"/>
      <c r="F77" s="112"/>
      <c r="G77" s="122"/>
      <c r="H77" s="126">
        <f>'1 | Grundeinstellungen'!$H$94</f>
        <v>1</v>
      </c>
      <c r="I77" s="112"/>
      <c r="J77" s="148" t="str">
        <f>IF($H$77=0,"",CONCATENATE(IF(J78=1,'1 | Grundeinstellungen'!$J$94,IF(J78=2,'1 | Grundeinstellungen'!$K$94,IF('3b | Nutzerkomfort'!J78=3,'1 | Grundeinstellungen'!$L$94,IF(J78="","wird ausgefüllt")))),IF(J79="","",CONCATENATE(" ","(",J79,")"))))</f>
        <v>wird ausgefüllt</v>
      </c>
      <c r="K77" s="148" t="str">
        <f>IF($H$77=0,"",CONCATENATE(IF(K78=1,'1 | Grundeinstellungen'!$J$94,IF(K78=2,'1 | Grundeinstellungen'!$K$94,IF('3b | Nutzerkomfort'!K78=3,'1 | Grundeinstellungen'!$L$94,IF(K78="","wird ausgefüllt")))),IF(K79="","",CONCATENATE(" ","(",K79,")"))))</f>
        <v>wird ausgefüllt</v>
      </c>
      <c r="L77" s="148" t="str">
        <f>IF($H$77=0,"",CONCATENATE(IF(L78=1,'1 | Grundeinstellungen'!$J$94,IF(L78=2,'1 | Grundeinstellungen'!$K$94,IF('3b | Nutzerkomfort'!L78=3,'1 | Grundeinstellungen'!$L$94,IF(L78="","wird ausgefüllt")))),IF(L79="","",CONCATENATE(" ","(",L79,")"))))</f>
        <v>wird ausgefüllt</v>
      </c>
      <c r="M77" s="148" t="str">
        <f>IF($H$77=0,"",CONCATENATE(IF(M78=1,'1 | Grundeinstellungen'!$J$94,IF(M78=2,'1 | Grundeinstellungen'!$K$94,IF('3b | Nutzerkomfort'!M78=3,'1 | Grundeinstellungen'!$L$94,IF(M78="","wird ausgefüllt")))),IF(M79="","",CONCATENATE(" ","(",M79,")"))))</f>
        <v>wird ausgefüllt</v>
      </c>
      <c r="N77" s="148" t="str">
        <f>IF($H$77=0,"",CONCATENATE(IF(N78=1,'1 | Grundeinstellungen'!$J$94,IF(N78=2,'1 | Grundeinstellungen'!$K$94,IF('3b | Nutzerkomfort'!N78=3,'1 | Grundeinstellungen'!$L$94,IF(N78="","wird ausgefüllt")))),IF(N79="","",CONCATENATE(" ","(",N79,")"))))</f>
        <v>wird ausgefüllt</v>
      </c>
      <c r="O77" s="148" t="str">
        <f>IF($H$77=0,"",CONCATENATE(IF(O78=1,'1 | Grundeinstellungen'!$J$94,IF(O78=2,'1 | Grundeinstellungen'!$K$94,IF('3b | Nutzerkomfort'!O78=3,'1 | Grundeinstellungen'!$L$94,IF(O78="","wird ausgefüllt")))),IF(O79="","",CONCATENATE(" ","(",O79,")"))))</f>
        <v>wird ausgefüllt</v>
      </c>
      <c r="P77" s="148" t="str">
        <f>IF($H$77=0,"",CONCATENATE(IF(P78=1,'1 | Grundeinstellungen'!$J$94,IF(P78=2,'1 | Grundeinstellungen'!$K$94,IF('3b | Nutzerkomfort'!P78=3,'1 | Grundeinstellungen'!$L$94,IF(P78="","wird ausgefüllt")))),IF(P79="","",CONCATENATE(" ","(",P79,")"))))</f>
        <v>wird ausgefüllt</v>
      </c>
      <c r="Q77" s="148" t="str">
        <f>IF($H$77=0,"",CONCATENATE(IF(Q78=1,'1 | Grundeinstellungen'!$J$94,IF(Q78=2,'1 | Grundeinstellungen'!$K$94,IF('3b | Nutzerkomfort'!Q78=3,'1 | Grundeinstellungen'!$L$94,IF(Q78="","wird ausgefüllt")))),IF(Q79="","",CONCATENATE(" ","(",Q79,")"))))</f>
        <v>wird ausgefüllt</v>
      </c>
      <c r="R77" s="148" t="str">
        <f>IF($H$77=0,"",CONCATENATE(IF(R78=1,'1 | Grundeinstellungen'!$J$94,IF(R78=2,'1 | Grundeinstellungen'!$K$94,IF('3b | Nutzerkomfort'!R78=3,'1 | Grundeinstellungen'!$L$94,IF(R78="","wird ausgefüllt")))),IF(R79="","",CONCATENATE(" ","(",R79,")"))))</f>
        <v>wird ausgefüllt</v>
      </c>
      <c r="S77" s="148" t="str">
        <f>IF($H$77=0,"",CONCATENATE(IF(S78=1,'1 | Grundeinstellungen'!$J$94,IF(S78=2,'1 | Grundeinstellungen'!$K$94,IF('3b | Nutzerkomfort'!S78=3,'1 | Grundeinstellungen'!$L$94,IF(S78="","wird ausgefüllt")))),IF(S79="","",CONCATENATE(" ","(",S79,")"))))</f>
        <v>wird ausgefüllt</v>
      </c>
      <c r="T77" s="148" t="str">
        <f>IF($H$77=0,"",CONCATENATE(IF(T78=1,'1 | Grundeinstellungen'!$J$94,IF(T78=2,'1 | Grundeinstellungen'!$K$94,IF('3b | Nutzerkomfort'!T78=3,'1 | Grundeinstellungen'!$L$94,IF(T78="","wird ausgefüllt")))),IF(T79="","",CONCATENATE(" ","(",T79,")"))))</f>
        <v>wird ausgefüllt</v>
      </c>
      <c r="U77" s="148" t="str">
        <f>IF($H$77=0,"",CONCATENATE(IF(U78=1,'1 | Grundeinstellungen'!$J$94,IF(U78=2,'1 | Grundeinstellungen'!$K$94,IF('3b | Nutzerkomfort'!U78=3,'1 | Grundeinstellungen'!$L$94,IF(U78="","wird ausgefüllt")))),IF(U79="","",CONCATENATE(" ","(",U79,")"))))</f>
        <v>wird ausgefüllt</v>
      </c>
      <c r="V77" s="148" t="str">
        <f>IF($H$77=0,"",CONCATENATE(IF(V78=1,'1 | Grundeinstellungen'!$J$94,IF(V78=2,'1 | Grundeinstellungen'!$K$94,IF('3b | Nutzerkomfort'!V78=3,'1 | Grundeinstellungen'!$L$94,IF(V78="","wird ausgefüllt")))),IF(V79="","",CONCATENATE(" ","(",V79,")"))))</f>
        <v>wird ausgefüllt</v>
      </c>
      <c r="W77" s="148" t="str">
        <f>IF($H$77=0,"",CONCATENATE(IF(W78=1,'1 | Grundeinstellungen'!$J$94,IF(W78=2,'1 | Grundeinstellungen'!$K$94,IF('3b | Nutzerkomfort'!W78=3,'1 | Grundeinstellungen'!$L$94,IF(W78="","wird ausgefüllt")))),IF(W79="","",CONCATENATE(" ","(",W79,")"))))</f>
        <v>wird ausgefüllt</v>
      </c>
      <c r="X77" s="148" t="str">
        <f>IF($H$77=0,"",CONCATENATE(IF(X78=1,'1 | Grundeinstellungen'!$J$94,IF(X78=2,'1 | Grundeinstellungen'!$K$94,IF('3b | Nutzerkomfort'!X78=3,'1 | Grundeinstellungen'!$L$94,IF(X78="","wird ausgefüllt")))),IF(X79="","",CONCATENATE(" ","(",X79,")"))))</f>
        <v>wird ausgefüllt</v>
      </c>
      <c r="Y77" s="148" t="str">
        <f>IF($H$77=0,"",CONCATENATE(IF(Y78=1,'1 | Grundeinstellungen'!$J$94,IF(Y78=2,'1 | Grundeinstellungen'!$K$94,IF('3b | Nutzerkomfort'!Y78=3,'1 | Grundeinstellungen'!$L$94,IF(Y78="","wird ausgefüllt")))),IF(Y79="","",CONCATENATE(" ","(",Y79,")"))))</f>
        <v>wird ausgefüllt</v>
      </c>
      <c r="Z77" s="148" t="str">
        <f>IF($H$77=0,"",CONCATENATE(IF(Z78=1,'1 | Grundeinstellungen'!$J$94,IF(Z78=2,'1 | Grundeinstellungen'!$K$94,IF('3b | Nutzerkomfort'!Z78=3,'1 | Grundeinstellungen'!$L$94,IF(Z78="","wird ausgefüllt")))),IF(Z79="","",CONCATENATE(" ","(",Z79,")"))))</f>
        <v>wird ausgefüllt</v>
      </c>
      <c r="AA77" s="148" t="str">
        <f>IF($H$77=0,"",CONCATENATE(IF(AA78=1,'1 | Grundeinstellungen'!$J$94,IF(AA78=2,'1 | Grundeinstellungen'!$K$94,IF('3b | Nutzerkomfort'!AA78=3,'1 | Grundeinstellungen'!$L$94,IF(AA78="","wird ausgefüllt")))),IF(AA79="","",CONCATENATE(" ","(",AA79,")"))))</f>
        <v>wird ausgefüllt</v>
      </c>
      <c r="AB77" s="148" t="str">
        <f>IF($H$77=0,"",CONCATENATE(IF(AB78=1,'1 | Grundeinstellungen'!$J$94,IF(AB78=2,'1 | Grundeinstellungen'!$K$94,IF('3b | Nutzerkomfort'!AB78=3,'1 | Grundeinstellungen'!$L$94,IF(AB78="","wird ausgefüllt")))),IF(AB79="","",CONCATENATE(" ","(",AB79,")"))))</f>
        <v>wird ausgefüllt</v>
      </c>
      <c r="AC77" s="148" t="str">
        <f>IF($H$77=0,"",CONCATENATE(IF(AC78=1,'1 | Grundeinstellungen'!$J$94,IF(AC78=2,'1 | Grundeinstellungen'!$K$94,IF('3b | Nutzerkomfort'!AC78=3,'1 | Grundeinstellungen'!$L$94,IF(AC78="","wird ausgefüllt")))),IF(AC79="","",CONCATENATE(" ","(",AC79,")"))))</f>
        <v>wird ausgefüllt</v>
      </c>
      <c r="AD77" s="148" t="str">
        <f>IF($H$77=0,"",CONCATENATE(IF(AD78=1,'1 | Grundeinstellungen'!$J$94,IF(AD78=2,'1 | Grundeinstellungen'!$K$94,IF('3b | Nutzerkomfort'!AD78=3,'1 | Grundeinstellungen'!$L$94,IF(AD78="","wird ausgefüllt")))),IF(AD79="","",CONCATENATE(" ","(",AD79,")"))))</f>
        <v>wird ausgefüllt</v>
      </c>
      <c r="AE77" s="148" t="str">
        <f>IF($H$77=0,"",CONCATENATE(IF(AE78=1,'1 | Grundeinstellungen'!$J$94,IF(AE78=2,'1 | Grundeinstellungen'!$K$94,IF('3b | Nutzerkomfort'!AE78=3,'1 | Grundeinstellungen'!$L$94,IF(AE78="","wird ausgefüllt")))),IF(AE79="","",CONCATENATE(" ","(",AE79,")"))))</f>
        <v>wird ausgefüllt</v>
      </c>
      <c r="AF77" s="148" t="str">
        <f>IF($H$77=0,"",CONCATENATE(IF(AF78=1,'1 | Grundeinstellungen'!$J$94,IF(AF78=2,'1 | Grundeinstellungen'!$K$94,IF('3b | Nutzerkomfort'!AF78=3,'1 | Grundeinstellungen'!$L$94,IF(AF78="","wird ausgefüllt")))),IF(AF79="","",CONCATENATE(" ","(",AF79,")"))))</f>
        <v>wird ausgefüllt</v>
      </c>
      <c r="AG77" s="148" t="str">
        <f>IF($H$77=0,"",CONCATENATE(IF(AG78=1,'1 | Grundeinstellungen'!$J$94,IF(AG78=2,'1 | Grundeinstellungen'!$K$94,IF('3b | Nutzerkomfort'!AG78=3,'1 | Grundeinstellungen'!$L$94,IF(AG78="","wird ausgefüllt")))),IF(AG79="","",CONCATENATE(" ","(",AG79,")"))))</f>
        <v>wird ausgefüllt</v>
      </c>
      <c r="AH77" s="148" t="str">
        <f>IF($H$77=0,"",CONCATENATE(IF(AH78=1,'1 | Grundeinstellungen'!$J$94,IF(AH78=2,'1 | Grundeinstellungen'!$K$94,IF('3b | Nutzerkomfort'!AH78=3,'1 | Grundeinstellungen'!$L$94,IF(AH78="","wird ausgefüllt")))),IF(AH79="","",CONCATENATE(" ","(",AH79,")"))))</f>
        <v>wird ausgefüllt</v>
      </c>
      <c r="AI77" s="148" t="str">
        <f>IF($H$77=0,"",CONCATENATE(IF(AI78=1,'1 | Grundeinstellungen'!$J$94,IF(AI78=2,'1 | Grundeinstellungen'!$K$94,IF('3b | Nutzerkomfort'!AI78=3,'1 | Grundeinstellungen'!$L$94,IF(AI78="","wird ausgefüllt")))),IF(AI79="","",CONCATENATE(" ","(",AI79,")"))))</f>
        <v>wird ausgefüllt</v>
      </c>
      <c r="AJ77" s="148" t="str">
        <f>IF($H$77=0,"",CONCATENATE(IF(AJ78=1,'1 | Grundeinstellungen'!$J$94,IF(AJ78=2,'1 | Grundeinstellungen'!$K$94,IF('3b | Nutzerkomfort'!AJ78=3,'1 | Grundeinstellungen'!$L$94,IF(AJ78="","wird ausgefüllt")))),IF(AJ79="","",CONCATENATE(" ","(",AJ79,")"))))</f>
        <v>wird ausgefüllt</v>
      </c>
      <c r="AK77" s="148" t="str">
        <f>IF($H$77=0,"",CONCATENATE(IF(AK78=1,'1 | Grundeinstellungen'!$J$94,IF(AK78=2,'1 | Grundeinstellungen'!$K$94,IF('3b | Nutzerkomfort'!AK78=3,'1 | Grundeinstellungen'!$L$94,IF(AK78="","wird ausgefüllt")))),IF(AK79="","",CONCATENATE(" ","(",AK79,")"))))</f>
        <v>wird ausgefüllt</v>
      </c>
      <c r="AL77" s="148" t="str">
        <f>IF($H$77=0,"",CONCATENATE(IF(AL78=1,'1 | Grundeinstellungen'!$J$94,IF(AL78=2,'1 | Grundeinstellungen'!$K$94,IF('3b | Nutzerkomfort'!AL78=3,'1 | Grundeinstellungen'!$L$94,IF(AL78="","wird ausgefüllt")))),IF(AL79="","",CONCATENATE(" ","(",AL79,")"))))</f>
        <v>wird ausgefüllt</v>
      </c>
      <c r="AM77" s="148" t="str">
        <f>IF($H$77=0,"",CONCATENATE(IF(AM78=1,'1 | Grundeinstellungen'!$J$94,IF(AM78=2,'1 | Grundeinstellungen'!$K$94,IF('3b | Nutzerkomfort'!AM78=3,'1 | Grundeinstellungen'!$L$94,IF(AM78="","wird ausgefüllt")))),IF(AM79="","",CONCATENATE(" ","(",AM79,")"))))</f>
        <v>wird ausgefüllt</v>
      </c>
    </row>
    <row r="78" spans="2:39" s="121" customFormat="1" ht="15" customHeight="1" outlineLevel="1" x14ac:dyDescent="0.25">
      <c r="B78" s="137"/>
      <c r="C78" s="138"/>
      <c r="D78" s="138"/>
      <c r="E78" s="156" t="s">
        <v>197</v>
      </c>
      <c r="F78" s="157"/>
      <c r="G78" s="139"/>
      <c r="H78" s="136"/>
      <c r="I78" s="171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281"/>
      <c r="X78" s="281"/>
      <c r="Y78" s="281"/>
      <c r="Z78" s="281"/>
      <c r="AA78" s="281"/>
      <c r="AB78" s="281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</row>
    <row r="79" spans="2:39" s="145" customFormat="1" ht="30" customHeight="1" outlineLevel="1" x14ac:dyDescent="0.25">
      <c r="B79" s="146"/>
      <c r="C79" s="147"/>
      <c r="D79" s="169"/>
      <c r="E79" s="162" t="s">
        <v>196</v>
      </c>
      <c r="F79" s="160"/>
      <c r="G79" s="178"/>
      <c r="H79" s="179"/>
      <c r="I79" s="1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  <c r="AB79" s="280"/>
      <c r="AC79" s="280"/>
      <c r="AD79" s="280"/>
      <c r="AE79" s="280"/>
      <c r="AF79" s="280"/>
      <c r="AG79" s="280"/>
      <c r="AH79" s="280"/>
      <c r="AI79" s="280"/>
      <c r="AJ79" s="280"/>
      <c r="AK79" s="280"/>
      <c r="AL79" s="280"/>
      <c r="AM79" s="280"/>
    </row>
    <row r="80" spans="2:39" s="110" customFormat="1" x14ac:dyDescent="0.25">
      <c r="B80" s="111"/>
      <c r="C80" s="131"/>
      <c r="D80" s="131"/>
      <c r="E80" s="131"/>
      <c r="F80" s="112"/>
      <c r="G80" s="122"/>
      <c r="H80" s="122"/>
      <c r="I80" s="112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</row>
    <row r="81" spans="2:39" s="110" customFormat="1" ht="30" customHeight="1" outlineLevel="1" x14ac:dyDescent="0.25">
      <c r="B81" s="111"/>
      <c r="C81" s="161">
        <v>7</v>
      </c>
      <c r="D81" s="161" t="str">
        <f>'1 | Grundeinstellungen'!D96</f>
        <v>Fassadenanbindung Erschließung</v>
      </c>
      <c r="E81" s="161"/>
      <c r="F81" s="170"/>
      <c r="G81" s="126">
        <f>'1 | Grundeinstellungen'!$G$96</f>
        <v>0.1142857142857143</v>
      </c>
      <c r="H81" s="98">
        <f>'1 | Grundeinstellungen'!$H$96</f>
        <v>1</v>
      </c>
      <c r="I81" s="170"/>
      <c r="J81" s="129" t="str">
        <f>IF($H$84=0,"",J84)</f>
        <v>wird ausgefüllt</v>
      </c>
      <c r="K81" s="129" t="str">
        <f t="shared" ref="K81:AM81" si="22">IF($H$84=0,"",K84)</f>
        <v>wird ausgefüllt</v>
      </c>
      <c r="L81" s="129" t="str">
        <f t="shared" si="22"/>
        <v>wird ausgefüllt</v>
      </c>
      <c r="M81" s="129" t="str">
        <f t="shared" si="22"/>
        <v>wird ausgefüllt</v>
      </c>
      <c r="N81" s="129" t="str">
        <f t="shared" si="22"/>
        <v>wird ausgefüllt</v>
      </c>
      <c r="O81" s="129" t="str">
        <f t="shared" si="22"/>
        <v>wird ausgefüllt</v>
      </c>
      <c r="P81" s="129" t="str">
        <f t="shared" si="22"/>
        <v>wird ausgefüllt</v>
      </c>
      <c r="Q81" s="129" t="str">
        <f t="shared" si="22"/>
        <v>wird ausgefüllt</v>
      </c>
      <c r="R81" s="129" t="str">
        <f t="shared" si="22"/>
        <v>wird ausgefüllt</v>
      </c>
      <c r="S81" s="129" t="str">
        <f t="shared" si="22"/>
        <v>wird ausgefüllt</v>
      </c>
      <c r="T81" s="129" t="str">
        <f t="shared" si="22"/>
        <v>wird ausgefüllt</v>
      </c>
      <c r="U81" s="129" t="str">
        <f t="shared" si="22"/>
        <v>wird ausgefüllt</v>
      </c>
      <c r="V81" s="129" t="str">
        <f t="shared" si="22"/>
        <v>wird ausgefüllt</v>
      </c>
      <c r="W81" s="129" t="str">
        <f t="shared" si="22"/>
        <v>wird ausgefüllt</v>
      </c>
      <c r="X81" s="129" t="str">
        <f t="shared" si="22"/>
        <v>wird ausgefüllt</v>
      </c>
      <c r="Y81" s="129" t="str">
        <f t="shared" si="22"/>
        <v>wird ausgefüllt</v>
      </c>
      <c r="Z81" s="129" t="str">
        <f t="shared" si="22"/>
        <v>wird ausgefüllt</v>
      </c>
      <c r="AA81" s="129" t="str">
        <f t="shared" si="22"/>
        <v>wird ausgefüllt</v>
      </c>
      <c r="AB81" s="129" t="str">
        <f t="shared" si="22"/>
        <v>wird ausgefüllt</v>
      </c>
      <c r="AC81" s="129" t="str">
        <f t="shared" si="22"/>
        <v>wird ausgefüllt</v>
      </c>
      <c r="AD81" s="129" t="str">
        <f t="shared" si="22"/>
        <v>wird ausgefüllt</v>
      </c>
      <c r="AE81" s="129" t="str">
        <f t="shared" si="22"/>
        <v>wird ausgefüllt</v>
      </c>
      <c r="AF81" s="129" t="str">
        <f t="shared" si="22"/>
        <v>wird ausgefüllt</v>
      </c>
      <c r="AG81" s="129" t="str">
        <f t="shared" si="22"/>
        <v>wird ausgefüllt</v>
      </c>
      <c r="AH81" s="129" t="str">
        <f t="shared" si="22"/>
        <v>wird ausgefüllt</v>
      </c>
      <c r="AI81" s="129" t="str">
        <f t="shared" si="22"/>
        <v>wird ausgefüllt</v>
      </c>
      <c r="AJ81" s="129" t="str">
        <f t="shared" si="22"/>
        <v>wird ausgefüllt</v>
      </c>
      <c r="AK81" s="129" t="str">
        <f t="shared" si="22"/>
        <v>wird ausgefüllt</v>
      </c>
      <c r="AL81" s="129" t="str">
        <f t="shared" si="22"/>
        <v>wird ausgefüllt</v>
      </c>
      <c r="AM81" s="129" t="str">
        <f t="shared" si="22"/>
        <v>wird ausgefüllt</v>
      </c>
    </row>
    <row r="82" spans="2:39" s="150" customFormat="1" ht="15" customHeight="1" outlineLevel="1" x14ac:dyDescent="0.25">
      <c r="B82" s="151"/>
      <c r="C82" s="152"/>
      <c r="D82" s="138"/>
      <c r="E82" s="138"/>
      <c r="F82" s="117"/>
      <c r="G82" s="136"/>
      <c r="H82" s="142"/>
      <c r="I82" s="112"/>
      <c r="J82" s="176">
        <f>IF($G$81=0,0,IFERROR(J85*$H$84,0))</f>
        <v>0</v>
      </c>
      <c r="K82" s="176">
        <f t="shared" ref="K82:AM82" si="23">IF($G$81=0,0,IFERROR(K85*$H$84,0))</f>
        <v>0</v>
      </c>
      <c r="L82" s="176">
        <f t="shared" si="23"/>
        <v>0</v>
      </c>
      <c r="M82" s="176">
        <f t="shared" si="23"/>
        <v>0</v>
      </c>
      <c r="N82" s="176">
        <f t="shared" si="23"/>
        <v>0</v>
      </c>
      <c r="O82" s="176">
        <f t="shared" si="23"/>
        <v>0</v>
      </c>
      <c r="P82" s="176">
        <f t="shared" si="23"/>
        <v>0</v>
      </c>
      <c r="Q82" s="176">
        <f t="shared" si="23"/>
        <v>0</v>
      </c>
      <c r="R82" s="176">
        <f t="shared" si="23"/>
        <v>0</v>
      </c>
      <c r="S82" s="176">
        <f t="shared" si="23"/>
        <v>0</v>
      </c>
      <c r="T82" s="176">
        <f t="shared" si="23"/>
        <v>0</v>
      </c>
      <c r="U82" s="176">
        <f t="shared" si="23"/>
        <v>0</v>
      </c>
      <c r="V82" s="176">
        <f t="shared" si="23"/>
        <v>0</v>
      </c>
      <c r="W82" s="176">
        <f t="shared" si="23"/>
        <v>0</v>
      </c>
      <c r="X82" s="176">
        <f t="shared" si="23"/>
        <v>0</v>
      </c>
      <c r="Y82" s="176">
        <f t="shared" si="23"/>
        <v>0</v>
      </c>
      <c r="Z82" s="176">
        <f t="shared" si="23"/>
        <v>0</v>
      </c>
      <c r="AA82" s="176">
        <f t="shared" si="23"/>
        <v>0</v>
      </c>
      <c r="AB82" s="176">
        <f t="shared" si="23"/>
        <v>0</v>
      </c>
      <c r="AC82" s="176">
        <f t="shared" si="23"/>
        <v>0</v>
      </c>
      <c r="AD82" s="176">
        <f t="shared" si="23"/>
        <v>0</v>
      </c>
      <c r="AE82" s="176">
        <f t="shared" si="23"/>
        <v>0</v>
      </c>
      <c r="AF82" s="176">
        <f t="shared" si="23"/>
        <v>0</v>
      </c>
      <c r="AG82" s="176">
        <f t="shared" si="23"/>
        <v>0</v>
      </c>
      <c r="AH82" s="176">
        <f t="shared" si="23"/>
        <v>0</v>
      </c>
      <c r="AI82" s="176">
        <f t="shared" si="23"/>
        <v>0</v>
      </c>
      <c r="AJ82" s="176">
        <f t="shared" si="23"/>
        <v>0</v>
      </c>
      <c r="AK82" s="176">
        <f t="shared" si="23"/>
        <v>0</v>
      </c>
      <c r="AL82" s="176">
        <f t="shared" si="23"/>
        <v>0</v>
      </c>
      <c r="AM82" s="176">
        <f t="shared" si="23"/>
        <v>0</v>
      </c>
    </row>
    <row r="83" spans="2:39" s="121" customFormat="1" ht="7.5" customHeight="1" outlineLevel="1" x14ac:dyDescent="0.25">
      <c r="B83" s="137"/>
      <c r="C83" s="138"/>
      <c r="D83" s="164"/>
      <c r="E83" s="164"/>
      <c r="F83" s="165"/>
      <c r="G83" s="166"/>
      <c r="H83" s="167"/>
      <c r="I83" s="165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</row>
    <row r="84" spans="2:39" s="110" customFormat="1" ht="30" customHeight="1" outlineLevel="1" x14ac:dyDescent="0.25">
      <c r="B84" s="111"/>
      <c r="C84" s="131"/>
      <c r="D84" s="131"/>
      <c r="E84" s="131"/>
      <c r="F84" s="112"/>
      <c r="G84" s="122"/>
      <c r="H84" s="126">
        <f>'1 | Grundeinstellungen'!$H$97</f>
        <v>1</v>
      </c>
      <c r="I84" s="112"/>
      <c r="J84" s="148" t="str">
        <f>IF($H$84=0,"",CONCATENATE(IF(J85=1,'1 | Grundeinstellungen'!$J$97,IF(J85=2,'1 | Grundeinstellungen'!$K$97,IF('3b | Nutzerkomfort'!J85=3,'1 | Grundeinstellungen'!$L$97,IF(J85="","wird ausgefüllt")))),IF(J86="","",CONCATENATE(" ","(",J86,")"))))</f>
        <v>wird ausgefüllt</v>
      </c>
      <c r="K84" s="148" t="str">
        <f>IF($H$84=0,"",CONCATENATE(IF(K85=1,'1 | Grundeinstellungen'!$J$97,IF(K85=2,'1 | Grundeinstellungen'!$K$97,IF('3b | Nutzerkomfort'!K85=3,'1 | Grundeinstellungen'!$L$97,IF(K85="","wird ausgefüllt")))),IF(K86="","",CONCATENATE(" ","(",K86,")"))))</f>
        <v>wird ausgefüllt</v>
      </c>
      <c r="L84" s="148" t="str">
        <f>IF($H$84=0,"",CONCATENATE(IF(L85=1,'1 | Grundeinstellungen'!$J$97,IF(L85=2,'1 | Grundeinstellungen'!$K$97,IF('3b | Nutzerkomfort'!L85=3,'1 | Grundeinstellungen'!$L$97,IF(L85="","wird ausgefüllt")))),IF(L86="","",CONCATENATE(" ","(",L86,")"))))</f>
        <v>wird ausgefüllt</v>
      </c>
      <c r="M84" s="148" t="str">
        <f>IF($H$84=0,"",CONCATENATE(IF(M85=1,'1 | Grundeinstellungen'!$J$97,IF(M85=2,'1 | Grundeinstellungen'!$K$97,IF('3b | Nutzerkomfort'!M85=3,'1 | Grundeinstellungen'!$L$97,IF(M85="","wird ausgefüllt")))),IF(M86="","",CONCATENATE(" ","(",M86,")"))))</f>
        <v>wird ausgefüllt</v>
      </c>
      <c r="N84" s="148" t="str">
        <f>IF($H$84=0,"",CONCATENATE(IF(N85=1,'1 | Grundeinstellungen'!$J$97,IF(N85=2,'1 | Grundeinstellungen'!$K$97,IF('3b | Nutzerkomfort'!N85=3,'1 | Grundeinstellungen'!$L$97,IF(N85="","wird ausgefüllt")))),IF(N86="","",CONCATENATE(" ","(",N86,")"))))</f>
        <v>wird ausgefüllt</v>
      </c>
      <c r="O84" s="148" t="str">
        <f>IF($H$84=0,"",CONCATENATE(IF(O85=1,'1 | Grundeinstellungen'!$J$97,IF(O85=2,'1 | Grundeinstellungen'!$K$97,IF('3b | Nutzerkomfort'!O85=3,'1 | Grundeinstellungen'!$L$97,IF(O85="","wird ausgefüllt")))),IF(O86="","",CONCATENATE(" ","(",O86,")"))))</f>
        <v>wird ausgefüllt</v>
      </c>
      <c r="P84" s="148" t="str">
        <f>IF($H$84=0,"",CONCATENATE(IF(P85=1,'1 | Grundeinstellungen'!$J$97,IF(P85=2,'1 | Grundeinstellungen'!$K$97,IF('3b | Nutzerkomfort'!P85=3,'1 | Grundeinstellungen'!$L$97,IF(P85="","wird ausgefüllt")))),IF(P86="","",CONCATENATE(" ","(",P86,")"))))</f>
        <v>wird ausgefüllt</v>
      </c>
      <c r="Q84" s="148" t="str">
        <f>IF($H$84=0,"",CONCATENATE(IF(Q85=1,'1 | Grundeinstellungen'!$J$97,IF(Q85=2,'1 | Grundeinstellungen'!$K$97,IF('3b | Nutzerkomfort'!Q85=3,'1 | Grundeinstellungen'!$L$97,IF(Q85="","wird ausgefüllt")))),IF(Q86="","",CONCATENATE(" ","(",Q86,")"))))</f>
        <v>wird ausgefüllt</v>
      </c>
      <c r="R84" s="148" t="str">
        <f>IF($H$84=0,"",CONCATENATE(IF(R85=1,'1 | Grundeinstellungen'!$J$97,IF(R85=2,'1 | Grundeinstellungen'!$K$97,IF('3b | Nutzerkomfort'!R85=3,'1 | Grundeinstellungen'!$L$97,IF(R85="","wird ausgefüllt")))),IF(R86="","",CONCATENATE(" ","(",R86,")"))))</f>
        <v>wird ausgefüllt</v>
      </c>
      <c r="S84" s="148" t="str">
        <f>IF($H$84=0,"",CONCATENATE(IF(S85=1,'1 | Grundeinstellungen'!$J$97,IF(S85=2,'1 | Grundeinstellungen'!$K$97,IF('3b | Nutzerkomfort'!S85=3,'1 | Grundeinstellungen'!$L$97,IF(S85="","wird ausgefüllt")))),IF(S86="","",CONCATENATE(" ","(",S86,")"))))</f>
        <v>wird ausgefüllt</v>
      </c>
      <c r="T84" s="148" t="str">
        <f>IF($H$84=0,"",CONCATENATE(IF(T85=1,'1 | Grundeinstellungen'!$J$97,IF(T85=2,'1 | Grundeinstellungen'!$K$97,IF('3b | Nutzerkomfort'!T85=3,'1 | Grundeinstellungen'!$L$97,IF(T85="","wird ausgefüllt")))),IF(T86="","",CONCATENATE(" ","(",T86,")"))))</f>
        <v>wird ausgefüllt</v>
      </c>
      <c r="U84" s="148" t="str">
        <f>IF($H$84=0,"",CONCATENATE(IF(U85=1,'1 | Grundeinstellungen'!$J$97,IF(U85=2,'1 | Grundeinstellungen'!$K$97,IF('3b | Nutzerkomfort'!U85=3,'1 | Grundeinstellungen'!$L$97,IF(U85="","wird ausgefüllt")))),IF(U86="","",CONCATENATE(" ","(",U86,")"))))</f>
        <v>wird ausgefüllt</v>
      </c>
      <c r="V84" s="148" t="str">
        <f>IF($H$84=0,"",CONCATENATE(IF(V85=1,'1 | Grundeinstellungen'!$J$97,IF(V85=2,'1 | Grundeinstellungen'!$K$97,IF('3b | Nutzerkomfort'!V85=3,'1 | Grundeinstellungen'!$L$97,IF(V85="","wird ausgefüllt")))),IF(V86="","",CONCATENATE(" ","(",V86,")"))))</f>
        <v>wird ausgefüllt</v>
      </c>
      <c r="W84" s="148" t="str">
        <f>IF($H$84=0,"",CONCATENATE(IF(W85=1,'1 | Grundeinstellungen'!$J$97,IF(W85=2,'1 | Grundeinstellungen'!$K$97,IF('3b | Nutzerkomfort'!W85=3,'1 | Grundeinstellungen'!$L$97,IF(W85="","wird ausgefüllt")))),IF(W86="","",CONCATENATE(" ","(",W86,")"))))</f>
        <v>wird ausgefüllt</v>
      </c>
      <c r="X84" s="148" t="str">
        <f>IF($H$84=0,"",CONCATENATE(IF(X85=1,'1 | Grundeinstellungen'!$J$97,IF(X85=2,'1 | Grundeinstellungen'!$K$97,IF('3b | Nutzerkomfort'!X85=3,'1 | Grundeinstellungen'!$L$97,IF(X85="","wird ausgefüllt")))),IF(X86="","",CONCATENATE(" ","(",X86,")"))))</f>
        <v>wird ausgefüllt</v>
      </c>
      <c r="Y84" s="148" t="str">
        <f>IF($H$84=0,"",CONCATENATE(IF(Y85=1,'1 | Grundeinstellungen'!$J$97,IF(Y85=2,'1 | Grundeinstellungen'!$K$97,IF('3b | Nutzerkomfort'!Y85=3,'1 | Grundeinstellungen'!$L$97,IF(Y85="","wird ausgefüllt")))),IF(Y86="","",CONCATENATE(" ","(",Y86,")"))))</f>
        <v>wird ausgefüllt</v>
      </c>
      <c r="Z84" s="148" t="str">
        <f>IF($H$84=0,"",CONCATENATE(IF(Z85=1,'1 | Grundeinstellungen'!$J$97,IF(Z85=2,'1 | Grundeinstellungen'!$K$97,IF('3b | Nutzerkomfort'!Z85=3,'1 | Grundeinstellungen'!$L$97,IF(Z85="","wird ausgefüllt")))),IF(Z86="","",CONCATENATE(" ","(",Z86,")"))))</f>
        <v>wird ausgefüllt</v>
      </c>
      <c r="AA84" s="148" t="str">
        <f>IF($H$84=0,"",CONCATENATE(IF(AA85=1,'1 | Grundeinstellungen'!$J$97,IF(AA85=2,'1 | Grundeinstellungen'!$K$97,IF('3b | Nutzerkomfort'!AA85=3,'1 | Grundeinstellungen'!$L$97,IF(AA85="","wird ausgefüllt")))),IF(AA86="","",CONCATENATE(" ","(",AA86,")"))))</f>
        <v>wird ausgefüllt</v>
      </c>
      <c r="AB84" s="148" t="str">
        <f>IF($H$84=0,"",CONCATENATE(IF(AB85=1,'1 | Grundeinstellungen'!$J$97,IF(AB85=2,'1 | Grundeinstellungen'!$K$97,IF('3b | Nutzerkomfort'!AB85=3,'1 | Grundeinstellungen'!$L$97,IF(AB85="","wird ausgefüllt")))),IF(AB86="","",CONCATENATE(" ","(",AB86,")"))))</f>
        <v>wird ausgefüllt</v>
      </c>
      <c r="AC84" s="148" t="str">
        <f>IF($H$84=0,"",CONCATENATE(IF(AC85=1,'1 | Grundeinstellungen'!$J$97,IF(AC85=2,'1 | Grundeinstellungen'!$K$97,IF('3b | Nutzerkomfort'!AC85=3,'1 | Grundeinstellungen'!$L$97,IF(AC85="","wird ausgefüllt")))),IF(AC86="","",CONCATENATE(" ","(",AC86,")"))))</f>
        <v>wird ausgefüllt</v>
      </c>
      <c r="AD84" s="148" t="str">
        <f>IF($H$84=0,"",CONCATENATE(IF(AD85=1,'1 | Grundeinstellungen'!$J$97,IF(AD85=2,'1 | Grundeinstellungen'!$K$97,IF('3b | Nutzerkomfort'!AD85=3,'1 | Grundeinstellungen'!$L$97,IF(AD85="","wird ausgefüllt")))),IF(AD86="","",CONCATENATE(" ","(",AD86,")"))))</f>
        <v>wird ausgefüllt</v>
      </c>
      <c r="AE84" s="148" t="str">
        <f>IF($H$84=0,"",CONCATENATE(IF(AE85=1,'1 | Grundeinstellungen'!$J$97,IF(AE85=2,'1 | Grundeinstellungen'!$K$97,IF('3b | Nutzerkomfort'!AE85=3,'1 | Grundeinstellungen'!$L$97,IF(AE85="","wird ausgefüllt")))),IF(AE86="","",CONCATENATE(" ","(",AE86,")"))))</f>
        <v>wird ausgefüllt</v>
      </c>
      <c r="AF84" s="148" t="str">
        <f>IF($H$84=0,"",CONCATENATE(IF(AF85=1,'1 | Grundeinstellungen'!$J$97,IF(AF85=2,'1 | Grundeinstellungen'!$K$97,IF('3b | Nutzerkomfort'!AF85=3,'1 | Grundeinstellungen'!$L$97,IF(AF85="","wird ausgefüllt")))),IF(AF86="","",CONCATENATE(" ","(",AF86,")"))))</f>
        <v>wird ausgefüllt</v>
      </c>
      <c r="AG84" s="148" t="str">
        <f>IF($H$84=0,"",CONCATENATE(IF(AG85=1,'1 | Grundeinstellungen'!$J$97,IF(AG85=2,'1 | Grundeinstellungen'!$K$97,IF('3b | Nutzerkomfort'!AG85=3,'1 | Grundeinstellungen'!$L$97,IF(AG85="","wird ausgefüllt")))),IF(AG86="","",CONCATENATE(" ","(",AG86,")"))))</f>
        <v>wird ausgefüllt</v>
      </c>
      <c r="AH84" s="148" t="str">
        <f>IF($H$84=0,"",CONCATENATE(IF(AH85=1,'1 | Grundeinstellungen'!$J$97,IF(AH85=2,'1 | Grundeinstellungen'!$K$97,IF('3b | Nutzerkomfort'!AH85=3,'1 | Grundeinstellungen'!$L$97,IF(AH85="","wird ausgefüllt")))),IF(AH86="","",CONCATENATE(" ","(",AH86,")"))))</f>
        <v>wird ausgefüllt</v>
      </c>
      <c r="AI84" s="148" t="str">
        <f>IF($H$84=0,"",CONCATENATE(IF(AI85=1,'1 | Grundeinstellungen'!$J$97,IF(AI85=2,'1 | Grundeinstellungen'!$K$97,IF('3b | Nutzerkomfort'!AI85=3,'1 | Grundeinstellungen'!$L$97,IF(AI85="","wird ausgefüllt")))),IF(AI86="","",CONCATENATE(" ","(",AI86,")"))))</f>
        <v>wird ausgefüllt</v>
      </c>
      <c r="AJ84" s="148" t="str">
        <f>IF($H$84=0,"",CONCATENATE(IF(AJ85=1,'1 | Grundeinstellungen'!$J$97,IF(AJ85=2,'1 | Grundeinstellungen'!$K$97,IF('3b | Nutzerkomfort'!AJ85=3,'1 | Grundeinstellungen'!$L$97,IF(AJ85="","wird ausgefüllt")))),IF(AJ86="","",CONCATENATE(" ","(",AJ86,")"))))</f>
        <v>wird ausgefüllt</v>
      </c>
      <c r="AK84" s="148" t="str">
        <f>IF($H$84=0,"",CONCATENATE(IF(AK85=1,'1 | Grundeinstellungen'!$J$97,IF(AK85=2,'1 | Grundeinstellungen'!$K$97,IF('3b | Nutzerkomfort'!AK85=3,'1 | Grundeinstellungen'!$L$97,IF(AK85="","wird ausgefüllt")))),IF(AK86="","",CONCATENATE(" ","(",AK86,")"))))</f>
        <v>wird ausgefüllt</v>
      </c>
      <c r="AL84" s="148" t="str">
        <f>IF($H$84=0,"",CONCATENATE(IF(AL85=1,'1 | Grundeinstellungen'!$J$97,IF(AL85=2,'1 | Grundeinstellungen'!$K$97,IF('3b | Nutzerkomfort'!AL85=3,'1 | Grundeinstellungen'!$L$97,IF(AL85="","wird ausgefüllt")))),IF(AL86="","",CONCATENATE(" ","(",AL86,")"))))</f>
        <v>wird ausgefüllt</v>
      </c>
      <c r="AM84" s="148" t="str">
        <f>IF($H$84=0,"",CONCATENATE(IF(AM85=1,'1 | Grundeinstellungen'!$J$97,IF(AM85=2,'1 | Grundeinstellungen'!$K$97,IF('3b | Nutzerkomfort'!AM85=3,'1 | Grundeinstellungen'!$L$97,IF(AM85="","wird ausgefüllt")))),IF(AM86="","",CONCATENATE(" ","(",AM86,")"))))</f>
        <v>wird ausgefüllt</v>
      </c>
    </row>
    <row r="85" spans="2:39" s="121" customFormat="1" ht="15" customHeight="1" outlineLevel="1" x14ac:dyDescent="0.25">
      <c r="B85" s="137"/>
      <c r="C85" s="138"/>
      <c r="D85" s="138"/>
      <c r="E85" s="156" t="s">
        <v>197</v>
      </c>
      <c r="F85" s="157"/>
      <c r="G85" s="139"/>
      <c r="H85" s="136"/>
      <c r="I85" s="17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</row>
    <row r="86" spans="2:39" s="145" customFormat="1" ht="30" customHeight="1" outlineLevel="1" x14ac:dyDescent="0.25">
      <c r="B86" s="146"/>
      <c r="C86" s="147"/>
      <c r="D86" s="169"/>
      <c r="E86" s="162" t="s">
        <v>196</v>
      </c>
      <c r="F86" s="160"/>
      <c r="G86" s="178"/>
      <c r="H86" s="179"/>
      <c r="I86" s="1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  <c r="AJ86" s="280"/>
      <c r="AK86" s="280"/>
      <c r="AL86" s="280"/>
      <c r="AM86" s="280"/>
    </row>
    <row r="87" spans="2:39" s="110" customFormat="1" x14ac:dyDescent="0.25">
      <c r="B87" s="111"/>
      <c r="C87" s="131"/>
      <c r="D87" s="131"/>
      <c r="E87" s="131"/>
      <c r="F87" s="112"/>
      <c r="G87" s="122"/>
      <c r="H87" s="122"/>
      <c r="I87" s="112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</row>
    <row r="88" spans="2:39" s="110" customFormat="1" ht="45" customHeight="1" outlineLevel="1" x14ac:dyDescent="0.25">
      <c r="B88" s="111"/>
      <c r="C88" s="161">
        <v>8</v>
      </c>
      <c r="D88" s="161" t="str">
        <f>'1 | Grundeinstellungen'!D99</f>
        <v>Bauliche Besonderheiten</v>
      </c>
      <c r="E88" s="161"/>
      <c r="F88" s="170"/>
      <c r="G88" s="126">
        <f>'1 | Grundeinstellungen'!$G$99</f>
        <v>0.1142857142857143</v>
      </c>
      <c r="H88" s="98">
        <f>'1 | Grundeinstellungen'!$H$99</f>
        <v>1</v>
      </c>
      <c r="I88" s="170"/>
      <c r="J88" s="129" t="str">
        <f>IF($G$88=0,"",CONCATENATE(IF(AND(J89&lt;1.5,J89&gt;0),'1 | Grundeinstellungen'!$J$99,IF(AND(J89&gt;=1.5,J89&lt;2.5),'1 | Grundeinstellungen'!$K$99,IF(J89&gt;=2.5,'1 | Grundeinstellungen'!$L$99,IF(J89=0,"wird ausgefüllt")))),IF(OR(J91&lt;&gt;"",J94&lt;&gt;"")," ("),IF(J91="","",J91),IF(AND(J91&lt;&gt;"",J94&lt;&gt;""),"; ",""),IF(J94="","",J94),IF(OR(J91&lt;&gt;"",J94&lt;&gt;""),")","")))</f>
        <v>wird ausgefüllt (wird ausgefüllt; wird ausgefüllt)</v>
      </c>
      <c r="K88" s="129" t="str">
        <f>IF($G$88=0,"",CONCATENATE(IF(AND(K89&lt;1.5,K89&gt;0),'1 | Grundeinstellungen'!$J$99,IF(AND(K89&gt;=1.5,K89&lt;2.5),'1 | Grundeinstellungen'!$K$99,IF(K89&gt;=2.5,'1 | Grundeinstellungen'!$L$99,IF(K89=0,"wird ausgefüllt")))),IF(OR(K91&lt;&gt;"",K94&lt;&gt;"")," ("),IF(K91="","",K91),IF(AND(K91&lt;&gt;"",K94&lt;&gt;""),"; ",""),IF(K94="","",K94),IF(OR(K91&lt;&gt;"",K94&lt;&gt;""),")","")))</f>
        <v>wird ausgefüllt (wird ausgefüllt; wird ausgefüllt)</v>
      </c>
      <c r="L88" s="129" t="str">
        <f>IF($G$88=0,"",CONCATENATE(IF(AND(L89&lt;1.5,L89&gt;0),'1 | Grundeinstellungen'!$J$99,IF(AND(L89&gt;=1.5,L89&lt;2.5),'1 | Grundeinstellungen'!$K$99,IF(L89&gt;=2.5,'1 | Grundeinstellungen'!$L$99,IF(L89=0,"wird ausgefüllt")))),IF(OR(L91&lt;&gt;"",L94&lt;&gt;"")," ("),IF(L91="","",L91),IF(AND(L91&lt;&gt;"",L94&lt;&gt;""),"; ",""),IF(L94="","",L94),IF(OR(L91&lt;&gt;"",L94&lt;&gt;""),")","")))</f>
        <v>wird ausgefüllt (wird ausgefüllt; wird ausgefüllt)</v>
      </c>
      <c r="M88" s="129" t="str">
        <f>IF($G$88=0,"",CONCATENATE(IF(AND(M89&lt;1.5,M89&gt;0),'1 | Grundeinstellungen'!$J$99,IF(AND(M89&gt;=1.5,M89&lt;2.5),'1 | Grundeinstellungen'!$K$99,IF(M89&gt;=2.5,'1 | Grundeinstellungen'!$L$99,IF(M89=0,"wird ausgefüllt")))),IF(OR(M91&lt;&gt;"",M94&lt;&gt;"")," ("),IF(M91="","",M91),IF(AND(M91&lt;&gt;"",M94&lt;&gt;""),"; ",""),IF(M94="","",M94),IF(OR(M91&lt;&gt;"",M94&lt;&gt;""),")","")))</f>
        <v>wird ausgefüllt (wird ausgefüllt; wird ausgefüllt)</v>
      </c>
      <c r="N88" s="129" t="str">
        <f>IF($G$88=0,"",CONCATENATE(IF(AND(N89&lt;1.5,N89&gt;0),'1 | Grundeinstellungen'!$J$99,IF(AND(N89&gt;=1.5,N89&lt;2.5),'1 | Grundeinstellungen'!$K$99,IF(N89&gt;=2.5,'1 | Grundeinstellungen'!$L$99,IF(N89=0,"wird ausgefüllt")))),IF(OR(N91&lt;&gt;"",N94&lt;&gt;"")," ("),IF(N91="","",N91),IF(AND(N91&lt;&gt;"",N94&lt;&gt;""),"; ",""),IF(N94="","",N94),IF(OR(N91&lt;&gt;"",N94&lt;&gt;""),")","")))</f>
        <v>wird ausgefüllt (wird ausgefüllt; wird ausgefüllt)</v>
      </c>
      <c r="O88" s="129" t="str">
        <f>IF($G$88=0,"",CONCATENATE(IF(AND(O89&lt;1.5,O89&gt;0),'1 | Grundeinstellungen'!$J$99,IF(AND(O89&gt;=1.5,O89&lt;2.5),'1 | Grundeinstellungen'!$K$99,IF(O89&gt;=2.5,'1 | Grundeinstellungen'!$L$99,IF(O89=0,"wird ausgefüllt")))),IF(OR(O91&lt;&gt;"",O94&lt;&gt;"")," ("),IF(O91="","",O91),IF(AND(O91&lt;&gt;"",O94&lt;&gt;""),"; ",""),IF(O94="","",O94),IF(OR(O91&lt;&gt;"",O94&lt;&gt;""),")","")))</f>
        <v>wird ausgefüllt (wird ausgefüllt; wird ausgefüllt)</v>
      </c>
      <c r="P88" s="129" t="str">
        <f>IF($G$88=0,"",CONCATENATE(IF(AND(P89&lt;1.5,P89&gt;0),'1 | Grundeinstellungen'!$J$99,IF(AND(P89&gt;=1.5,P89&lt;2.5),'1 | Grundeinstellungen'!$K$99,IF(P89&gt;=2.5,'1 | Grundeinstellungen'!$L$99,IF(P89=0,"wird ausgefüllt")))),IF(OR(P91&lt;&gt;"",P94&lt;&gt;"")," ("),IF(P91="","",P91),IF(AND(P91&lt;&gt;"",P94&lt;&gt;""),"; ",""),IF(P94="","",P94),IF(OR(P91&lt;&gt;"",P94&lt;&gt;""),")","")))</f>
        <v>wird ausgefüllt (wird ausgefüllt; wird ausgefüllt)</v>
      </c>
      <c r="Q88" s="129" t="str">
        <f>IF($G$88=0,"",CONCATENATE(IF(AND(Q89&lt;1.5,Q89&gt;0),'1 | Grundeinstellungen'!$J$99,IF(AND(Q89&gt;=1.5,Q89&lt;2.5),'1 | Grundeinstellungen'!$K$99,IF(Q89&gt;=2.5,'1 | Grundeinstellungen'!$L$99,IF(Q89=0,"wird ausgefüllt")))),IF(OR(Q91&lt;&gt;"",Q94&lt;&gt;"")," ("),IF(Q91="","",Q91),IF(AND(Q91&lt;&gt;"",Q94&lt;&gt;""),"; ",""),IF(Q94="","",Q94),IF(OR(Q91&lt;&gt;"",Q94&lt;&gt;""),")","")))</f>
        <v>wird ausgefüllt (wird ausgefüllt; wird ausgefüllt)</v>
      </c>
      <c r="R88" s="129" t="str">
        <f>IF($G$88=0,"",CONCATENATE(IF(AND(R89&lt;1.5,R89&gt;0),'1 | Grundeinstellungen'!$J$99,IF(AND(R89&gt;=1.5,R89&lt;2.5),'1 | Grundeinstellungen'!$K$99,IF(R89&gt;=2.5,'1 | Grundeinstellungen'!$L$99,IF(R89=0,"wird ausgefüllt")))),IF(OR(R91&lt;&gt;"",R94&lt;&gt;"")," ("),IF(R91="","",R91),IF(AND(R91&lt;&gt;"",R94&lt;&gt;""),"; ",""),IF(R94="","",R94),IF(OR(R91&lt;&gt;"",R94&lt;&gt;""),")","")))</f>
        <v>wird ausgefüllt (wird ausgefüllt; wird ausgefüllt)</v>
      </c>
      <c r="S88" s="129" t="str">
        <f>IF($G$88=0,"",CONCATENATE(IF(AND(S89&lt;1.5,S89&gt;0),'1 | Grundeinstellungen'!$J$99,IF(AND(S89&gt;=1.5,S89&lt;2.5),'1 | Grundeinstellungen'!$K$99,IF(S89&gt;=2.5,'1 | Grundeinstellungen'!$L$99,IF(S89=0,"wird ausgefüllt")))),IF(OR(S91&lt;&gt;"",S94&lt;&gt;"")," ("),IF(S91="","",S91),IF(AND(S91&lt;&gt;"",S94&lt;&gt;""),"; ",""),IF(S94="","",S94),IF(OR(S91&lt;&gt;"",S94&lt;&gt;""),")","")))</f>
        <v>wird ausgefüllt (wird ausgefüllt; wird ausgefüllt)</v>
      </c>
      <c r="T88" s="129" t="str">
        <f>IF($G$88=0,"",CONCATENATE(IF(AND(T89&lt;1.5,T89&gt;0),'1 | Grundeinstellungen'!$J$99,IF(AND(T89&gt;=1.5,T89&lt;2.5),'1 | Grundeinstellungen'!$K$99,IF(T89&gt;=2.5,'1 | Grundeinstellungen'!$L$99,IF(T89=0,"wird ausgefüllt")))),IF(OR(T91&lt;&gt;"",T94&lt;&gt;"")," ("),IF(T91="","",T91),IF(AND(T91&lt;&gt;"",T94&lt;&gt;""),"; ",""),IF(T94="","",T94),IF(OR(T91&lt;&gt;"",T94&lt;&gt;""),")","")))</f>
        <v>wird ausgefüllt (wird ausgefüllt; wird ausgefüllt)</v>
      </c>
      <c r="U88" s="129" t="str">
        <f>IF($G$88=0,"",CONCATENATE(IF(AND(U89&lt;1.5,U89&gt;0),'1 | Grundeinstellungen'!$J$99,IF(AND(U89&gt;=1.5,U89&lt;2.5),'1 | Grundeinstellungen'!$K$99,IF(U89&gt;=2.5,'1 | Grundeinstellungen'!$L$99,IF(U89=0,"wird ausgefüllt")))),IF(OR(U91&lt;&gt;"",U94&lt;&gt;"")," ("),IF(U91="","",U91),IF(AND(U91&lt;&gt;"",U94&lt;&gt;""),"; ",""),IF(U94="","",U94),IF(OR(U91&lt;&gt;"",U94&lt;&gt;""),")","")))</f>
        <v>wird ausgefüllt (wird ausgefüllt; wird ausgefüllt)</v>
      </c>
      <c r="V88" s="129" t="str">
        <f>IF($G$88=0,"",CONCATENATE(IF(AND(V89&lt;1.5,V89&gt;0),'1 | Grundeinstellungen'!$J$99,IF(AND(V89&gt;=1.5,V89&lt;2.5),'1 | Grundeinstellungen'!$K$99,IF(V89&gt;=2.5,'1 | Grundeinstellungen'!$L$99,IF(V89=0,"wird ausgefüllt")))),IF(OR(V91&lt;&gt;"",V94&lt;&gt;"")," ("),IF(V91="","",V91),IF(AND(V91&lt;&gt;"",V94&lt;&gt;""),"; ",""),IF(V94="","",V94),IF(OR(V91&lt;&gt;"",V94&lt;&gt;""),")","")))</f>
        <v>wird ausgefüllt (wird ausgefüllt; wird ausgefüllt)</v>
      </c>
      <c r="W88" s="129" t="str">
        <f>IF($G$88=0,"",CONCATENATE(IF(AND(W89&lt;1.5,W89&gt;0),'1 | Grundeinstellungen'!$J$99,IF(AND(W89&gt;=1.5,W89&lt;2.5),'1 | Grundeinstellungen'!$K$99,IF(W89&gt;=2.5,'1 | Grundeinstellungen'!$L$99,IF(W89=0,"wird ausgefüllt")))),IF(OR(W91&lt;&gt;"",W94&lt;&gt;"")," ("),IF(W91="","",W91),IF(AND(W91&lt;&gt;"",W94&lt;&gt;""),"; ",""),IF(W94="","",W94),IF(OR(W91&lt;&gt;"",W94&lt;&gt;""),")","")))</f>
        <v>wird ausgefüllt (wird ausgefüllt; wird ausgefüllt)</v>
      </c>
      <c r="X88" s="129" t="str">
        <f>IF($G$88=0,"",CONCATENATE(IF(AND(X89&lt;1.5,X89&gt;0),'1 | Grundeinstellungen'!$J$99,IF(AND(X89&gt;=1.5,X89&lt;2.5),'1 | Grundeinstellungen'!$K$99,IF(X89&gt;=2.5,'1 | Grundeinstellungen'!$L$99,IF(X89=0,"wird ausgefüllt")))),IF(OR(X91&lt;&gt;"",X94&lt;&gt;"")," ("),IF(X91="","",X91),IF(AND(X91&lt;&gt;"",X94&lt;&gt;""),"; ",""),IF(X94="","",X94),IF(OR(X91&lt;&gt;"",X94&lt;&gt;""),")","")))</f>
        <v>wird ausgefüllt (wird ausgefüllt; wird ausgefüllt)</v>
      </c>
      <c r="Y88" s="129" t="str">
        <f>IF($G$88=0,"",CONCATENATE(IF(AND(Y89&lt;1.5,Y89&gt;0),'1 | Grundeinstellungen'!$J$99,IF(AND(Y89&gt;=1.5,Y89&lt;2.5),'1 | Grundeinstellungen'!$K$99,IF(Y89&gt;=2.5,'1 | Grundeinstellungen'!$L$99,IF(Y89=0,"wird ausgefüllt")))),IF(OR(Y91&lt;&gt;"",Y94&lt;&gt;"")," ("),IF(Y91="","",Y91),IF(AND(Y91&lt;&gt;"",Y94&lt;&gt;""),"; ",""),IF(Y94="","",Y94),IF(OR(Y91&lt;&gt;"",Y94&lt;&gt;""),")","")))</f>
        <v>wird ausgefüllt (wird ausgefüllt; wird ausgefüllt)</v>
      </c>
      <c r="Z88" s="129" t="str">
        <f>IF($G$88=0,"",CONCATENATE(IF(AND(Z89&lt;1.5,Z89&gt;0),'1 | Grundeinstellungen'!$J$99,IF(AND(Z89&gt;=1.5,Z89&lt;2.5),'1 | Grundeinstellungen'!$K$99,IF(Z89&gt;=2.5,'1 | Grundeinstellungen'!$L$99,IF(Z89=0,"wird ausgefüllt")))),IF(OR(Z91&lt;&gt;"",Z94&lt;&gt;"")," ("),IF(Z91="","",Z91),IF(AND(Z91&lt;&gt;"",Z94&lt;&gt;""),"; ",""),IF(Z94="","",Z94),IF(OR(Z91&lt;&gt;"",Z94&lt;&gt;""),")","")))</f>
        <v>wird ausgefüllt (wird ausgefüllt; wird ausgefüllt)</v>
      </c>
      <c r="AA88" s="129" t="str">
        <f>IF($G$88=0,"",CONCATENATE(IF(AND(AA89&lt;1.5,AA89&gt;0),'1 | Grundeinstellungen'!$J$99,IF(AND(AA89&gt;=1.5,AA89&lt;2.5),'1 | Grundeinstellungen'!$K$99,IF(AA89&gt;=2.5,'1 | Grundeinstellungen'!$L$99,IF(AA89=0,"wird ausgefüllt")))),IF(OR(AA91&lt;&gt;"",AA94&lt;&gt;"")," ("),IF(AA91="","",AA91),IF(AND(AA91&lt;&gt;"",AA94&lt;&gt;""),"; ",""),IF(AA94="","",AA94),IF(OR(AA91&lt;&gt;"",AA94&lt;&gt;""),")","")))</f>
        <v>wird ausgefüllt (wird ausgefüllt; wird ausgefüllt)</v>
      </c>
      <c r="AB88" s="129" t="str">
        <f>IF($G$88=0,"",CONCATENATE(IF(AND(AB89&lt;1.5,AB89&gt;0),'1 | Grundeinstellungen'!$J$99,IF(AND(AB89&gt;=1.5,AB89&lt;2.5),'1 | Grundeinstellungen'!$K$99,IF(AB89&gt;=2.5,'1 | Grundeinstellungen'!$L$99,IF(AB89=0,"wird ausgefüllt")))),IF(OR(AB91&lt;&gt;"",AB94&lt;&gt;"")," ("),IF(AB91="","",AB91),IF(AND(AB91&lt;&gt;"",AB94&lt;&gt;""),"; ",""),IF(AB94="","",AB94),IF(OR(AB91&lt;&gt;"",AB94&lt;&gt;""),")","")))</f>
        <v>wird ausgefüllt (wird ausgefüllt; wird ausgefüllt)</v>
      </c>
      <c r="AC88" s="129" t="str">
        <f>IF($G$88=0,"",CONCATENATE(IF(AND(AC89&lt;1.5,AC89&gt;0),'1 | Grundeinstellungen'!$J$99,IF(AND(AC89&gt;=1.5,AC89&lt;2.5),'1 | Grundeinstellungen'!$K$99,IF(AC89&gt;=2.5,'1 | Grundeinstellungen'!$L$99,IF(AC89=0,"wird ausgefüllt")))),IF(OR(AC91&lt;&gt;"",AC94&lt;&gt;"")," ("),IF(AC91="","",AC91),IF(AND(AC91&lt;&gt;"",AC94&lt;&gt;""),"; ",""),IF(AC94="","",AC94),IF(OR(AC91&lt;&gt;"",AC94&lt;&gt;""),")","")))</f>
        <v>wird ausgefüllt (wird ausgefüllt; wird ausgefüllt)</v>
      </c>
      <c r="AD88" s="129" t="str">
        <f>IF($G$88=0,"",CONCATENATE(IF(AND(AD89&lt;1.5,AD89&gt;0),'1 | Grundeinstellungen'!$J$99,IF(AND(AD89&gt;=1.5,AD89&lt;2.5),'1 | Grundeinstellungen'!$K$99,IF(AD89&gt;=2.5,'1 | Grundeinstellungen'!$L$99,IF(AD89=0,"wird ausgefüllt")))),IF(OR(AD91&lt;&gt;"",AD94&lt;&gt;"")," ("),IF(AD91="","",AD91),IF(AND(AD91&lt;&gt;"",AD94&lt;&gt;""),"; ",""),IF(AD94="","",AD94),IF(OR(AD91&lt;&gt;"",AD94&lt;&gt;""),")","")))</f>
        <v>wird ausgefüllt (wird ausgefüllt; wird ausgefüllt)</v>
      </c>
      <c r="AE88" s="129" t="str">
        <f>IF($G$88=0,"",CONCATENATE(IF(AND(AE89&lt;1.5,AE89&gt;0),'1 | Grundeinstellungen'!$J$99,IF(AND(AE89&gt;=1.5,AE89&lt;2.5),'1 | Grundeinstellungen'!$K$99,IF(AE89&gt;=2.5,'1 | Grundeinstellungen'!$L$99,IF(AE89=0,"wird ausgefüllt")))),IF(OR(AE91&lt;&gt;"",AE94&lt;&gt;"")," ("),IF(AE91="","",AE91),IF(AND(AE91&lt;&gt;"",AE94&lt;&gt;""),"; ",""),IF(AE94="","",AE94),IF(OR(AE91&lt;&gt;"",AE94&lt;&gt;""),")","")))</f>
        <v>wird ausgefüllt (wird ausgefüllt; wird ausgefüllt)</v>
      </c>
      <c r="AF88" s="129" t="str">
        <f>IF($G$88=0,"",CONCATENATE(IF(AND(AF89&lt;1.5,AF89&gt;0),'1 | Grundeinstellungen'!$J$99,IF(AND(AF89&gt;=1.5,AF89&lt;2.5),'1 | Grundeinstellungen'!$K$99,IF(AF89&gt;=2.5,'1 | Grundeinstellungen'!$L$99,IF(AF89=0,"wird ausgefüllt")))),IF(OR(AF91&lt;&gt;"",AF94&lt;&gt;"")," ("),IF(AF91="","",AF91),IF(AND(AF91&lt;&gt;"",AF94&lt;&gt;""),"; ",""),IF(AF94="","",AF94),IF(OR(AF91&lt;&gt;"",AF94&lt;&gt;""),")","")))</f>
        <v>wird ausgefüllt (wird ausgefüllt; wird ausgefüllt)</v>
      </c>
      <c r="AG88" s="129" t="str">
        <f>IF($G$88=0,"",CONCATENATE(IF(AND(AG89&lt;1.5,AG89&gt;0),'1 | Grundeinstellungen'!$J$99,IF(AND(AG89&gt;=1.5,AG89&lt;2.5),'1 | Grundeinstellungen'!$K$99,IF(AG89&gt;=2.5,'1 | Grundeinstellungen'!$L$99,IF(AG89=0,"wird ausgefüllt")))),IF(OR(AG91&lt;&gt;"",AG94&lt;&gt;"")," ("),IF(AG91="","",AG91),IF(AND(AG91&lt;&gt;"",AG94&lt;&gt;""),"; ",""),IF(AG94="","",AG94),IF(OR(AG91&lt;&gt;"",AG94&lt;&gt;""),")","")))</f>
        <v>wird ausgefüllt (wird ausgefüllt; wird ausgefüllt)</v>
      </c>
      <c r="AH88" s="129" t="str">
        <f>IF($G$88=0,"",CONCATENATE(IF(AND(AH89&lt;1.5,AH89&gt;0),'1 | Grundeinstellungen'!$J$99,IF(AND(AH89&gt;=1.5,AH89&lt;2.5),'1 | Grundeinstellungen'!$K$99,IF(AH89&gt;=2.5,'1 | Grundeinstellungen'!$L$99,IF(AH89=0,"wird ausgefüllt")))),IF(OR(AH91&lt;&gt;"",AH94&lt;&gt;"")," ("),IF(AH91="","",AH91),IF(AND(AH91&lt;&gt;"",AH94&lt;&gt;""),"; ",""),IF(AH94="","",AH94),IF(OR(AH91&lt;&gt;"",AH94&lt;&gt;""),")","")))</f>
        <v>wird ausgefüllt (wird ausgefüllt; wird ausgefüllt)</v>
      </c>
      <c r="AI88" s="129" t="str">
        <f>IF($G$88=0,"",CONCATENATE(IF(AND(AI89&lt;1.5,AI89&gt;0),'1 | Grundeinstellungen'!$J$99,IF(AND(AI89&gt;=1.5,AI89&lt;2.5),'1 | Grundeinstellungen'!$K$99,IF(AI89&gt;=2.5,'1 | Grundeinstellungen'!$L$99,IF(AI89=0,"wird ausgefüllt")))),IF(OR(AI91&lt;&gt;"",AI94&lt;&gt;"")," ("),IF(AI91="","",AI91),IF(AND(AI91&lt;&gt;"",AI94&lt;&gt;""),"; ",""),IF(AI94="","",AI94),IF(OR(AI91&lt;&gt;"",AI94&lt;&gt;""),")","")))</f>
        <v>wird ausgefüllt (wird ausgefüllt; wird ausgefüllt)</v>
      </c>
      <c r="AJ88" s="129" t="str">
        <f>IF($G$88=0,"",CONCATENATE(IF(AND(AJ89&lt;1.5,AJ89&gt;0),'1 | Grundeinstellungen'!$J$99,IF(AND(AJ89&gt;=1.5,AJ89&lt;2.5),'1 | Grundeinstellungen'!$K$99,IF(AJ89&gt;=2.5,'1 | Grundeinstellungen'!$L$99,IF(AJ89=0,"wird ausgefüllt")))),IF(OR(AJ91&lt;&gt;"",AJ94&lt;&gt;"")," ("),IF(AJ91="","",AJ91),IF(AND(AJ91&lt;&gt;"",AJ94&lt;&gt;""),"; ",""),IF(AJ94="","",AJ94),IF(OR(AJ91&lt;&gt;"",AJ94&lt;&gt;""),")","")))</f>
        <v>wird ausgefüllt (wird ausgefüllt; wird ausgefüllt)</v>
      </c>
      <c r="AK88" s="129" t="str">
        <f>IF($G$88=0,"",CONCATENATE(IF(AND(AK89&lt;1.5,AK89&gt;0),'1 | Grundeinstellungen'!$J$99,IF(AND(AK89&gt;=1.5,AK89&lt;2.5),'1 | Grundeinstellungen'!$K$99,IF(AK89&gt;=2.5,'1 | Grundeinstellungen'!$L$99,IF(AK89=0,"wird ausgefüllt")))),IF(OR(AK91&lt;&gt;"",AK94&lt;&gt;"")," ("),IF(AK91="","",AK91),IF(AND(AK91&lt;&gt;"",AK94&lt;&gt;""),"; ",""),IF(AK94="","",AK94),IF(OR(AK91&lt;&gt;"",AK94&lt;&gt;""),")","")))</f>
        <v>wird ausgefüllt (wird ausgefüllt; wird ausgefüllt)</v>
      </c>
      <c r="AL88" s="129" t="str">
        <f>IF($G$88=0,"",CONCATENATE(IF(AND(AL89&lt;1.5,AL89&gt;0),'1 | Grundeinstellungen'!$J$99,IF(AND(AL89&gt;=1.5,AL89&lt;2.5),'1 | Grundeinstellungen'!$K$99,IF(AL89&gt;=2.5,'1 | Grundeinstellungen'!$L$99,IF(AL89=0,"wird ausgefüllt")))),IF(OR(AL91&lt;&gt;"",AL94&lt;&gt;"")," ("),IF(AL91="","",AL91),IF(AND(AL91&lt;&gt;"",AL94&lt;&gt;""),"; ",""),IF(AL94="","",AL94),IF(OR(AL91&lt;&gt;"",AL94&lt;&gt;""),")","")))</f>
        <v>wird ausgefüllt (wird ausgefüllt; wird ausgefüllt)</v>
      </c>
      <c r="AM88" s="129" t="str">
        <f>IF($G$88=0,"",CONCATENATE(IF(AND(AM89&lt;1.5,AM89&gt;0),'1 | Grundeinstellungen'!$J$99,IF(AND(AM89&gt;=1.5,AM89&lt;2.5),'1 | Grundeinstellungen'!$K$99,IF(AM89&gt;=2.5,'1 | Grundeinstellungen'!$L$99,IF(AM89=0,"wird ausgefüllt")))),IF(OR(AM91&lt;&gt;"",AM94&lt;&gt;"")," ("),IF(AM91="","",AM91),IF(AND(AM91&lt;&gt;"",AM94&lt;&gt;""),"; ",""),IF(AM94="","",AM94),IF(OR(AM91&lt;&gt;"",AM94&lt;&gt;""),")","")))</f>
        <v>wird ausgefüllt (wird ausgefüllt; wird ausgefüllt)</v>
      </c>
    </row>
    <row r="89" spans="2:39" s="150" customFormat="1" ht="15" customHeight="1" outlineLevel="1" x14ac:dyDescent="0.25">
      <c r="B89" s="151"/>
      <c r="C89" s="152"/>
      <c r="D89" s="138"/>
      <c r="E89" s="138"/>
      <c r="F89" s="117"/>
      <c r="G89" s="136"/>
      <c r="H89" s="142"/>
      <c r="I89" s="112"/>
      <c r="J89" s="176">
        <f>IF($G$88=0,0,IFERROR((J92*$H$91)+(J95*$H$94),0))</f>
        <v>0</v>
      </c>
      <c r="K89" s="176">
        <f t="shared" ref="K89:AM89" si="24">IF($G$88=0,0,IFERROR((K92*$H$91)+(K95*$H$94),0))</f>
        <v>0</v>
      </c>
      <c r="L89" s="176">
        <f t="shared" si="24"/>
        <v>0</v>
      </c>
      <c r="M89" s="176">
        <f t="shared" si="24"/>
        <v>0</v>
      </c>
      <c r="N89" s="176">
        <f t="shared" si="24"/>
        <v>0</v>
      </c>
      <c r="O89" s="176">
        <f t="shared" si="24"/>
        <v>0</v>
      </c>
      <c r="P89" s="176">
        <f t="shared" si="24"/>
        <v>0</v>
      </c>
      <c r="Q89" s="176">
        <f t="shared" si="24"/>
        <v>0</v>
      </c>
      <c r="R89" s="176">
        <f t="shared" si="24"/>
        <v>0</v>
      </c>
      <c r="S89" s="176">
        <f t="shared" si="24"/>
        <v>0</v>
      </c>
      <c r="T89" s="176">
        <f t="shared" si="24"/>
        <v>0</v>
      </c>
      <c r="U89" s="176">
        <f t="shared" si="24"/>
        <v>0</v>
      </c>
      <c r="V89" s="176">
        <f t="shared" si="24"/>
        <v>0</v>
      </c>
      <c r="W89" s="176">
        <f t="shared" si="24"/>
        <v>0</v>
      </c>
      <c r="X89" s="176">
        <f t="shared" si="24"/>
        <v>0</v>
      </c>
      <c r="Y89" s="176">
        <f t="shared" si="24"/>
        <v>0</v>
      </c>
      <c r="Z89" s="176">
        <f t="shared" si="24"/>
        <v>0</v>
      </c>
      <c r="AA89" s="176">
        <f t="shared" si="24"/>
        <v>0</v>
      </c>
      <c r="AB89" s="176">
        <f t="shared" si="24"/>
        <v>0</v>
      </c>
      <c r="AC89" s="176">
        <f t="shared" si="24"/>
        <v>0</v>
      </c>
      <c r="AD89" s="176">
        <f t="shared" si="24"/>
        <v>0</v>
      </c>
      <c r="AE89" s="176">
        <f t="shared" si="24"/>
        <v>0</v>
      </c>
      <c r="AF89" s="176">
        <f t="shared" si="24"/>
        <v>0</v>
      </c>
      <c r="AG89" s="176">
        <f t="shared" si="24"/>
        <v>0</v>
      </c>
      <c r="AH89" s="176">
        <f t="shared" si="24"/>
        <v>0</v>
      </c>
      <c r="AI89" s="176">
        <f t="shared" si="24"/>
        <v>0</v>
      </c>
      <c r="AJ89" s="176">
        <f t="shared" si="24"/>
        <v>0</v>
      </c>
      <c r="AK89" s="176">
        <f t="shared" si="24"/>
        <v>0</v>
      </c>
      <c r="AL89" s="176">
        <f t="shared" si="24"/>
        <v>0</v>
      </c>
      <c r="AM89" s="176">
        <f t="shared" si="24"/>
        <v>0</v>
      </c>
    </row>
    <row r="90" spans="2:39" s="121" customFormat="1" ht="7.5" customHeight="1" outlineLevel="1" x14ac:dyDescent="0.25">
      <c r="B90" s="137"/>
      <c r="C90" s="138"/>
      <c r="D90" s="164"/>
      <c r="E90" s="164"/>
      <c r="F90" s="165"/>
      <c r="G90" s="166"/>
      <c r="H90" s="167"/>
      <c r="I90" s="165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</row>
    <row r="91" spans="2:39" s="110" customFormat="1" ht="30" customHeight="1" outlineLevel="1" x14ac:dyDescent="0.25">
      <c r="B91" s="111"/>
      <c r="C91" s="131"/>
      <c r="D91" s="131" t="s">
        <v>198</v>
      </c>
      <c r="E91" s="131" t="str">
        <f>'1 | Grundeinstellungen'!E100</f>
        <v>fördernde Maßnahmen</v>
      </c>
      <c r="F91" s="112"/>
      <c r="G91" s="122"/>
      <c r="H91" s="126">
        <f>'1 | Grundeinstellungen'!$H$100</f>
        <v>0.5</v>
      </c>
      <c r="I91" s="112"/>
      <c r="J91" s="148" t="str">
        <f>IF($H$91=0,"",CONCATENATE(IF(J92=1,'1 | Grundeinstellungen'!$J$100,IF(J92=2,'1 | Grundeinstellungen'!$K$100,IF(J92=3,"",IF(J92="","wird ausgefüllt")))),IF(J93="","",CONCATENATE(" ","(",J93,")"))))</f>
        <v>wird ausgefüllt</v>
      </c>
      <c r="K91" s="148" t="str">
        <f>IF($H$91=0,"",CONCATENATE(IF(K92=1,'1 | Grundeinstellungen'!$J$100,IF(K92=2,'1 | Grundeinstellungen'!$K$100,IF(K92=3,"",IF(K92="","wird ausgefüllt")))),IF(K93="","",CONCATENATE(" ","(",K93,")"))))</f>
        <v>wird ausgefüllt</v>
      </c>
      <c r="L91" s="148" t="str">
        <f>IF($H$91=0,"",CONCATENATE(IF(L92=1,'1 | Grundeinstellungen'!$J$100,IF(L92=2,'1 | Grundeinstellungen'!$K$100,IF(L92=3,"",IF(L92="","wird ausgefüllt")))),IF(L93="","",CONCATENATE(" ","(",L93,")"))))</f>
        <v>wird ausgefüllt</v>
      </c>
      <c r="M91" s="148" t="str">
        <f>IF($H$91=0,"",CONCATENATE(IF(M92=1,'1 | Grundeinstellungen'!$J$100,IF(M92=2,'1 | Grundeinstellungen'!$K$100,IF(M92=3,"",IF(M92="","wird ausgefüllt")))),IF(M93="","",CONCATENATE(" ","(",M93,")"))))</f>
        <v>wird ausgefüllt</v>
      </c>
      <c r="N91" s="148" t="str">
        <f>IF($H$91=0,"",CONCATENATE(IF(N92=1,'1 | Grundeinstellungen'!$J$100,IF(N92=2,'1 | Grundeinstellungen'!$K$100,IF(N92=3,"",IF(N92="","wird ausgefüllt")))),IF(N93="","",CONCATENATE(" ","(",N93,")"))))</f>
        <v>wird ausgefüllt</v>
      </c>
      <c r="O91" s="148" t="str">
        <f>IF($H$91=0,"",CONCATENATE(IF(O92=1,'1 | Grundeinstellungen'!$J$100,IF(O92=2,'1 | Grundeinstellungen'!$K$100,IF(O92=3,"",IF(O92="","wird ausgefüllt")))),IF(O93="","",CONCATENATE(" ","(",O93,")"))))</f>
        <v>wird ausgefüllt</v>
      </c>
      <c r="P91" s="148" t="str">
        <f>IF($H$91=0,"",CONCATENATE(IF(P92=1,'1 | Grundeinstellungen'!$J$100,IF(P92=2,'1 | Grundeinstellungen'!$K$100,IF(P92=3,"",IF(P92="","wird ausgefüllt")))),IF(P93="","",CONCATENATE(" ","(",P93,")"))))</f>
        <v>wird ausgefüllt</v>
      </c>
      <c r="Q91" s="148" t="str">
        <f>IF($H$91=0,"",CONCATENATE(IF(Q92=1,'1 | Grundeinstellungen'!$J$100,IF(Q92=2,'1 | Grundeinstellungen'!$K$100,IF(Q92=3,"",IF(Q92="","wird ausgefüllt")))),IF(Q93="","",CONCATENATE(" ","(",Q93,")"))))</f>
        <v>wird ausgefüllt</v>
      </c>
      <c r="R91" s="148" t="str">
        <f>IF($H$91=0,"",CONCATENATE(IF(R92=1,'1 | Grundeinstellungen'!$J$100,IF(R92=2,'1 | Grundeinstellungen'!$K$100,IF(R92=3,"",IF(R92="","wird ausgefüllt")))),IF(R93="","",CONCATENATE(" ","(",R93,")"))))</f>
        <v>wird ausgefüllt</v>
      </c>
      <c r="S91" s="148" t="str">
        <f>IF($H$91=0,"",CONCATENATE(IF(S92=1,'1 | Grundeinstellungen'!$J$100,IF(S92=2,'1 | Grundeinstellungen'!$K$100,IF(S92=3,"",IF(S92="","wird ausgefüllt")))),IF(S93="","",CONCATENATE(" ","(",S93,")"))))</f>
        <v>wird ausgefüllt</v>
      </c>
      <c r="T91" s="148" t="str">
        <f>IF($H$91=0,"",CONCATENATE(IF(T92=1,'1 | Grundeinstellungen'!$J$100,IF(T92=2,'1 | Grundeinstellungen'!$K$100,IF(T92=3,"",IF(T92="","wird ausgefüllt")))),IF(T93="","",CONCATENATE(" ","(",T93,")"))))</f>
        <v>wird ausgefüllt</v>
      </c>
      <c r="U91" s="148" t="str">
        <f>IF($H$91=0,"",CONCATENATE(IF(U92=1,'1 | Grundeinstellungen'!$J$100,IF(U92=2,'1 | Grundeinstellungen'!$K$100,IF(U92=3,"",IF(U92="","wird ausgefüllt")))),IF(U93="","",CONCATENATE(" ","(",U93,")"))))</f>
        <v>wird ausgefüllt</v>
      </c>
      <c r="V91" s="148" t="str">
        <f>IF($H$91=0,"",CONCATENATE(IF(V92=1,'1 | Grundeinstellungen'!$J$100,IF(V92=2,'1 | Grundeinstellungen'!$K$100,IF(V92=3,"",IF(V92="","wird ausgefüllt")))),IF(V93="","",CONCATENATE(" ","(",V93,")"))))</f>
        <v>wird ausgefüllt</v>
      </c>
      <c r="W91" s="148" t="str">
        <f>IF($H$91=0,"",CONCATENATE(IF(W92=1,'1 | Grundeinstellungen'!$J$100,IF(W92=2,'1 | Grundeinstellungen'!$K$100,IF(W92=3,"",IF(W92="","wird ausgefüllt")))),IF(W93="","",CONCATENATE(" ","(",W93,")"))))</f>
        <v>wird ausgefüllt</v>
      </c>
      <c r="X91" s="148" t="str">
        <f>IF($H$91=0,"",CONCATENATE(IF(X92=1,'1 | Grundeinstellungen'!$J$100,IF(X92=2,'1 | Grundeinstellungen'!$K$100,IF(X92=3,"",IF(X92="","wird ausgefüllt")))),IF(X93="","",CONCATENATE(" ","(",X93,")"))))</f>
        <v>wird ausgefüllt</v>
      </c>
      <c r="Y91" s="148" t="str">
        <f>IF($H$91=0,"",CONCATENATE(IF(Y92=1,'1 | Grundeinstellungen'!$J$100,IF(Y92=2,'1 | Grundeinstellungen'!$K$100,IF(Y92=3,"",IF(Y92="","wird ausgefüllt")))),IF(Y93="","",CONCATENATE(" ","(",Y93,")"))))</f>
        <v>wird ausgefüllt</v>
      </c>
      <c r="Z91" s="148" t="str">
        <f>IF($H$91=0,"",CONCATENATE(IF(Z92=1,'1 | Grundeinstellungen'!$J$100,IF(Z92=2,'1 | Grundeinstellungen'!$K$100,IF(Z92=3,"",IF(Z92="","wird ausgefüllt")))),IF(Z93="","",CONCATENATE(" ","(",Z93,")"))))</f>
        <v>wird ausgefüllt</v>
      </c>
      <c r="AA91" s="148" t="str">
        <f>IF($H$91=0,"",CONCATENATE(IF(AA92=1,'1 | Grundeinstellungen'!$J$100,IF(AA92=2,'1 | Grundeinstellungen'!$K$100,IF(AA92=3,"",IF(AA92="","wird ausgefüllt")))),IF(AA93="","",CONCATENATE(" ","(",AA93,")"))))</f>
        <v>wird ausgefüllt</v>
      </c>
      <c r="AB91" s="148" t="str">
        <f>IF($H$91=0,"",CONCATENATE(IF(AB92=1,'1 | Grundeinstellungen'!$J$100,IF(AB92=2,'1 | Grundeinstellungen'!$K$100,IF(AB92=3,"",IF(AB92="","wird ausgefüllt")))),IF(AB93="","",CONCATENATE(" ","(",AB93,")"))))</f>
        <v>wird ausgefüllt</v>
      </c>
      <c r="AC91" s="148" t="str">
        <f>IF($H$91=0,"",CONCATENATE(IF(AC92=1,'1 | Grundeinstellungen'!$J$100,IF(AC92=2,'1 | Grundeinstellungen'!$K$100,IF(AC92=3,"",IF(AC92="","wird ausgefüllt")))),IF(AC93="","",CONCATENATE(" ","(",AC93,")"))))</f>
        <v>wird ausgefüllt</v>
      </c>
      <c r="AD91" s="148" t="str">
        <f>IF($H$91=0,"",CONCATENATE(IF(AD92=1,'1 | Grundeinstellungen'!$J$100,IF(AD92=2,'1 | Grundeinstellungen'!$K$100,IF(AD92=3,"",IF(AD92="","wird ausgefüllt")))),IF(AD93="","",CONCATENATE(" ","(",AD93,")"))))</f>
        <v>wird ausgefüllt</v>
      </c>
      <c r="AE91" s="148" t="str">
        <f>IF($H$91=0,"",CONCATENATE(IF(AE92=1,'1 | Grundeinstellungen'!$J$100,IF(AE92=2,'1 | Grundeinstellungen'!$K$100,IF(AE92=3,"",IF(AE92="","wird ausgefüllt")))),IF(AE93="","",CONCATENATE(" ","(",AE93,")"))))</f>
        <v>wird ausgefüllt</v>
      </c>
      <c r="AF91" s="148" t="str">
        <f>IF($H$91=0,"",CONCATENATE(IF(AF92=1,'1 | Grundeinstellungen'!$J$100,IF(AF92=2,'1 | Grundeinstellungen'!$K$100,IF(AF92=3,"",IF(AF92="","wird ausgefüllt")))),IF(AF93="","",CONCATENATE(" ","(",AF93,")"))))</f>
        <v>wird ausgefüllt</v>
      </c>
      <c r="AG91" s="148" t="str">
        <f>IF($H$91=0,"",CONCATENATE(IF(AG92=1,'1 | Grundeinstellungen'!$J$100,IF(AG92=2,'1 | Grundeinstellungen'!$K$100,IF(AG92=3,"",IF(AG92="","wird ausgefüllt")))),IF(AG93="","",CONCATENATE(" ","(",AG93,")"))))</f>
        <v>wird ausgefüllt</v>
      </c>
      <c r="AH91" s="148" t="str">
        <f>IF($H$91=0,"",CONCATENATE(IF(AH92=1,'1 | Grundeinstellungen'!$J$100,IF(AH92=2,'1 | Grundeinstellungen'!$K$100,IF(AH92=3,"",IF(AH92="","wird ausgefüllt")))),IF(AH93="","",CONCATENATE(" ","(",AH93,")"))))</f>
        <v>wird ausgefüllt</v>
      </c>
      <c r="AI91" s="148" t="str">
        <f>IF($H$91=0,"",CONCATENATE(IF(AI92=1,'1 | Grundeinstellungen'!$J$100,IF(AI92=2,'1 | Grundeinstellungen'!$K$100,IF(AI92=3,"",IF(AI92="","wird ausgefüllt")))),IF(AI93="","",CONCATENATE(" ","(",AI93,")"))))</f>
        <v>wird ausgefüllt</v>
      </c>
      <c r="AJ91" s="148" t="str">
        <f>IF($H$91=0,"",CONCATENATE(IF(AJ92=1,'1 | Grundeinstellungen'!$J$100,IF(AJ92=2,'1 | Grundeinstellungen'!$K$100,IF(AJ92=3,"",IF(AJ92="","wird ausgefüllt")))),IF(AJ93="","",CONCATENATE(" ","(",AJ93,")"))))</f>
        <v>wird ausgefüllt</v>
      </c>
      <c r="AK91" s="148" t="str">
        <f>IF($H$91=0,"",CONCATENATE(IF(AK92=1,'1 | Grundeinstellungen'!$J$100,IF(AK92=2,'1 | Grundeinstellungen'!$K$100,IF(AK92=3,"",IF(AK92="","wird ausgefüllt")))),IF(AK93="","",CONCATENATE(" ","(",AK93,")"))))</f>
        <v>wird ausgefüllt</v>
      </c>
      <c r="AL91" s="148" t="str">
        <f>IF($H$91=0,"",CONCATENATE(IF(AL92=1,'1 | Grundeinstellungen'!$J$100,IF(AL92=2,'1 | Grundeinstellungen'!$K$100,IF(AL92=3,"",IF(AL92="","wird ausgefüllt")))),IF(AL93="","",CONCATENATE(" ","(",AL93,")"))))</f>
        <v>wird ausgefüllt</v>
      </c>
      <c r="AM91" s="148" t="str">
        <f>IF($H$91=0,"",CONCATENATE(IF(AM92=1,'1 | Grundeinstellungen'!$J$100,IF(AM92=2,'1 | Grundeinstellungen'!$K$100,IF(AM92=3,"",IF(AM92="","wird ausgefüllt")))),IF(AM93="","",CONCATENATE(" ","(",AM93,")"))))</f>
        <v>wird ausgefüllt</v>
      </c>
    </row>
    <row r="92" spans="2:39" s="121" customFormat="1" ht="15" customHeight="1" outlineLevel="1" x14ac:dyDescent="0.25">
      <c r="B92" s="137"/>
      <c r="C92" s="138"/>
      <c r="D92" s="138"/>
      <c r="E92" s="156" t="s">
        <v>197</v>
      </c>
      <c r="F92" s="157"/>
      <c r="G92" s="139"/>
      <c r="H92" s="136"/>
      <c r="I92" s="17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1"/>
      <c r="AH92" s="281"/>
      <c r="AI92" s="281"/>
      <c r="AJ92" s="281"/>
      <c r="AK92" s="281"/>
      <c r="AL92" s="281"/>
      <c r="AM92" s="281"/>
    </row>
    <row r="93" spans="2:39" s="145" customFormat="1" ht="30" customHeight="1" outlineLevel="1" x14ac:dyDescent="0.25">
      <c r="B93" s="146"/>
      <c r="C93" s="147"/>
      <c r="D93" s="169"/>
      <c r="E93" s="162" t="s">
        <v>196</v>
      </c>
      <c r="F93" s="160"/>
      <c r="G93" s="178"/>
      <c r="H93" s="179"/>
      <c r="I93" s="1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80"/>
      <c r="AB93" s="280"/>
      <c r="AC93" s="280"/>
      <c r="AD93" s="280"/>
      <c r="AE93" s="280"/>
      <c r="AF93" s="280"/>
      <c r="AG93" s="280"/>
      <c r="AH93" s="280"/>
      <c r="AI93" s="280"/>
      <c r="AJ93" s="280"/>
      <c r="AK93" s="280"/>
      <c r="AL93" s="280"/>
      <c r="AM93" s="280"/>
    </row>
    <row r="94" spans="2:39" s="110" customFormat="1" ht="30" customHeight="1" outlineLevel="1" x14ac:dyDescent="0.25">
      <c r="B94" s="111"/>
      <c r="C94" s="131"/>
      <c r="D94" s="131" t="s">
        <v>199</v>
      </c>
      <c r="E94" s="131" t="str">
        <f>'1 | Grundeinstellungen'!E101</f>
        <v>Einschränkungen</v>
      </c>
      <c r="F94" s="112"/>
      <c r="G94" s="122"/>
      <c r="H94" s="126">
        <f>'1 | Grundeinstellungen'!$H$101</f>
        <v>0.5</v>
      </c>
      <c r="I94" s="112"/>
      <c r="J94" s="148" t="str">
        <f>IF($H$94=0,"",CONCATENATE(IF(J95=1,'1 | Grundeinstellungen'!$J$101,IF(J95=2,'1 | Grundeinstellungen'!$K$101,IF(J95=3,'1 | Grundeinstellungen'!$L$101,IF(J95="","wird ausgefüllt")))),IF(J96="","",CONCATENATE(" ","(",J96,")"))))</f>
        <v>wird ausgefüllt</v>
      </c>
      <c r="K94" s="148" t="str">
        <f>IF($H$94=0,"",CONCATENATE(IF(K95=1,'1 | Grundeinstellungen'!$J$101,IF(K95=2,'1 | Grundeinstellungen'!$K$101,IF(K95=3,'1 | Grundeinstellungen'!$L$101,IF(K95="","wird ausgefüllt")))),IF(K96="","",CONCATENATE(" ","(",K96,")"))))</f>
        <v>wird ausgefüllt</v>
      </c>
      <c r="L94" s="148" t="str">
        <f>IF($H$94=0,"",CONCATENATE(IF(L95=1,'1 | Grundeinstellungen'!$J$101,IF(L95=2,'1 | Grundeinstellungen'!$K$101,IF(L95=3,'1 | Grundeinstellungen'!$L$101,IF(L95="","wird ausgefüllt")))),IF(L96="","",CONCATENATE(" ","(",L96,")"))))</f>
        <v>wird ausgefüllt</v>
      </c>
      <c r="M94" s="148" t="str">
        <f>IF($H$94=0,"",CONCATENATE(IF(M95=1,'1 | Grundeinstellungen'!$J$101,IF(M95=2,'1 | Grundeinstellungen'!$K$101,IF(M95=3,'1 | Grundeinstellungen'!$L$101,IF(M95="","wird ausgefüllt")))),IF(M96="","",CONCATENATE(" ","(",M96,")"))))</f>
        <v>wird ausgefüllt</v>
      </c>
      <c r="N94" s="148" t="str">
        <f>IF($H$94=0,"",CONCATENATE(IF(N95=1,'1 | Grundeinstellungen'!$J$101,IF(N95=2,'1 | Grundeinstellungen'!$K$101,IF(N95=3,'1 | Grundeinstellungen'!$L$101,IF(N95="","wird ausgefüllt")))),IF(N96="","",CONCATENATE(" ","(",N96,")"))))</f>
        <v>wird ausgefüllt</v>
      </c>
      <c r="O94" s="148" t="str">
        <f>IF($H$94=0,"",CONCATENATE(IF(O95=1,'1 | Grundeinstellungen'!$J$101,IF(O95=2,'1 | Grundeinstellungen'!$K$101,IF(O95=3,'1 | Grundeinstellungen'!$L$101,IF(O95="","wird ausgefüllt")))),IF(O96="","",CONCATENATE(" ","(",O96,")"))))</f>
        <v>wird ausgefüllt</v>
      </c>
      <c r="P94" s="148" t="str">
        <f>IF($H$94=0,"",CONCATENATE(IF(P95=1,'1 | Grundeinstellungen'!$J$101,IF(P95=2,'1 | Grundeinstellungen'!$K$101,IF(P95=3,'1 | Grundeinstellungen'!$L$101,IF(P95="","wird ausgefüllt")))),IF(P96="","",CONCATENATE(" ","(",P96,")"))))</f>
        <v>wird ausgefüllt</v>
      </c>
      <c r="Q94" s="148" t="str">
        <f>IF($H$94=0,"",CONCATENATE(IF(Q95=1,'1 | Grundeinstellungen'!$J$101,IF(Q95=2,'1 | Grundeinstellungen'!$K$101,IF(Q95=3,'1 | Grundeinstellungen'!$L$101,IF(Q95="","wird ausgefüllt")))),IF(Q96="","",CONCATENATE(" ","(",Q96,")"))))</f>
        <v>wird ausgefüllt</v>
      </c>
      <c r="R94" s="148" t="str">
        <f>IF($H$94=0,"",CONCATENATE(IF(R95=1,'1 | Grundeinstellungen'!$J$101,IF(R95=2,'1 | Grundeinstellungen'!$K$101,IF(R95=3,'1 | Grundeinstellungen'!$L$101,IF(R95="","wird ausgefüllt")))),IF(R96="","",CONCATENATE(" ","(",R96,")"))))</f>
        <v>wird ausgefüllt</v>
      </c>
      <c r="S94" s="148" t="str">
        <f>IF($H$94=0,"",CONCATENATE(IF(S95=1,'1 | Grundeinstellungen'!$J$101,IF(S95=2,'1 | Grundeinstellungen'!$K$101,IF(S95=3,'1 | Grundeinstellungen'!$L$101,IF(S95="","wird ausgefüllt")))),IF(S96="","",CONCATENATE(" ","(",S96,")"))))</f>
        <v>wird ausgefüllt</v>
      </c>
      <c r="T94" s="148" t="str">
        <f>IF($H$94=0,"",CONCATENATE(IF(T95=1,'1 | Grundeinstellungen'!$J$101,IF(T95=2,'1 | Grundeinstellungen'!$K$101,IF(T95=3,'1 | Grundeinstellungen'!$L$101,IF(T95="","wird ausgefüllt")))),IF(T96="","",CONCATENATE(" ","(",T96,")"))))</f>
        <v>wird ausgefüllt</v>
      </c>
      <c r="U94" s="148" t="str">
        <f>IF($H$94=0,"",CONCATENATE(IF(U95=1,'1 | Grundeinstellungen'!$J$101,IF(U95=2,'1 | Grundeinstellungen'!$K$101,IF(U95=3,'1 | Grundeinstellungen'!$L$101,IF(U95="","wird ausgefüllt")))),IF(U96="","",CONCATENATE(" ","(",U96,")"))))</f>
        <v>wird ausgefüllt</v>
      </c>
      <c r="V94" s="148" t="str">
        <f>IF($H$94=0,"",CONCATENATE(IF(V95=1,'1 | Grundeinstellungen'!$J$101,IF(V95=2,'1 | Grundeinstellungen'!$K$101,IF(V95=3,'1 | Grundeinstellungen'!$L$101,IF(V95="","wird ausgefüllt")))),IF(V96="","",CONCATENATE(" ","(",V96,")"))))</f>
        <v>wird ausgefüllt</v>
      </c>
      <c r="W94" s="148" t="str">
        <f>IF($H$94=0,"",CONCATENATE(IF(W95=1,'1 | Grundeinstellungen'!$J$101,IF(W95=2,'1 | Grundeinstellungen'!$K$101,IF(W95=3,'1 | Grundeinstellungen'!$L$101,IF(W95="","wird ausgefüllt")))),IF(W96="","",CONCATENATE(" ","(",W96,")"))))</f>
        <v>wird ausgefüllt</v>
      </c>
      <c r="X94" s="148" t="str">
        <f>IF($H$94=0,"",CONCATENATE(IF(X95=1,'1 | Grundeinstellungen'!$J$101,IF(X95=2,'1 | Grundeinstellungen'!$K$101,IF(X95=3,'1 | Grundeinstellungen'!$L$101,IF(X95="","wird ausgefüllt")))),IF(X96="","",CONCATENATE(" ","(",X96,")"))))</f>
        <v>wird ausgefüllt</v>
      </c>
      <c r="Y94" s="148" t="str">
        <f>IF($H$94=0,"",CONCATENATE(IF(Y95=1,'1 | Grundeinstellungen'!$J$101,IF(Y95=2,'1 | Grundeinstellungen'!$K$101,IF(Y95=3,'1 | Grundeinstellungen'!$L$101,IF(Y95="","wird ausgefüllt")))),IF(Y96="","",CONCATENATE(" ","(",Y96,")"))))</f>
        <v>wird ausgefüllt</v>
      </c>
      <c r="Z94" s="148" t="str">
        <f>IF($H$94=0,"",CONCATENATE(IF(Z95=1,'1 | Grundeinstellungen'!$J$101,IF(Z95=2,'1 | Grundeinstellungen'!$K$101,IF(Z95=3,'1 | Grundeinstellungen'!$L$101,IF(Z95="","wird ausgefüllt")))),IF(Z96="","",CONCATENATE(" ","(",Z96,")"))))</f>
        <v>wird ausgefüllt</v>
      </c>
      <c r="AA94" s="148" t="str">
        <f>IF($H$94=0,"",CONCATENATE(IF(AA95=1,'1 | Grundeinstellungen'!$J$101,IF(AA95=2,'1 | Grundeinstellungen'!$K$101,IF(AA95=3,'1 | Grundeinstellungen'!$L$101,IF(AA95="","wird ausgefüllt")))),IF(AA96="","",CONCATENATE(" ","(",AA96,")"))))</f>
        <v>wird ausgefüllt</v>
      </c>
      <c r="AB94" s="148" t="str">
        <f>IF($H$94=0,"",CONCATENATE(IF(AB95=1,'1 | Grundeinstellungen'!$J$101,IF(AB95=2,'1 | Grundeinstellungen'!$K$101,IF(AB95=3,'1 | Grundeinstellungen'!$L$101,IF(AB95="","wird ausgefüllt")))),IF(AB96="","",CONCATENATE(" ","(",AB96,")"))))</f>
        <v>wird ausgefüllt</v>
      </c>
      <c r="AC94" s="148" t="str">
        <f>IF($H$94=0,"",CONCATENATE(IF(AC95=1,'1 | Grundeinstellungen'!$J$101,IF(AC95=2,'1 | Grundeinstellungen'!$K$101,IF(AC95=3,'1 | Grundeinstellungen'!$L$101,IF(AC95="","wird ausgefüllt")))),IF(AC96="","",CONCATENATE(" ","(",AC96,")"))))</f>
        <v>wird ausgefüllt</v>
      </c>
      <c r="AD94" s="148" t="str">
        <f>IF($H$94=0,"",CONCATENATE(IF(AD95=1,'1 | Grundeinstellungen'!$J$101,IF(AD95=2,'1 | Grundeinstellungen'!$K$101,IF(AD95=3,'1 | Grundeinstellungen'!$L$101,IF(AD95="","wird ausgefüllt")))),IF(AD96="","",CONCATENATE(" ","(",AD96,")"))))</f>
        <v>wird ausgefüllt</v>
      </c>
      <c r="AE94" s="148" t="str">
        <f>IF($H$94=0,"",CONCATENATE(IF(AE95=1,'1 | Grundeinstellungen'!$J$101,IF(AE95=2,'1 | Grundeinstellungen'!$K$101,IF(AE95=3,'1 | Grundeinstellungen'!$L$101,IF(AE95="","wird ausgefüllt")))),IF(AE96="","",CONCATENATE(" ","(",AE96,")"))))</f>
        <v>wird ausgefüllt</v>
      </c>
      <c r="AF94" s="148" t="str">
        <f>IF($H$94=0,"",CONCATENATE(IF(AF95=1,'1 | Grundeinstellungen'!$J$101,IF(AF95=2,'1 | Grundeinstellungen'!$K$101,IF(AF95=3,'1 | Grundeinstellungen'!$L$101,IF(AF95="","wird ausgefüllt")))),IF(AF96="","",CONCATENATE(" ","(",AF96,")"))))</f>
        <v>wird ausgefüllt</v>
      </c>
      <c r="AG94" s="148" t="str">
        <f>IF($H$94=0,"",CONCATENATE(IF(AG95=1,'1 | Grundeinstellungen'!$J$101,IF(AG95=2,'1 | Grundeinstellungen'!$K$101,IF(AG95=3,'1 | Grundeinstellungen'!$L$101,IF(AG95="","wird ausgefüllt")))),IF(AG96="","",CONCATENATE(" ","(",AG96,")"))))</f>
        <v>wird ausgefüllt</v>
      </c>
      <c r="AH94" s="148" t="str">
        <f>IF($H$94=0,"",CONCATENATE(IF(AH95=1,'1 | Grundeinstellungen'!$J$101,IF(AH95=2,'1 | Grundeinstellungen'!$K$101,IF(AH95=3,'1 | Grundeinstellungen'!$L$101,IF(AH95="","wird ausgefüllt")))),IF(AH96="","",CONCATENATE(" ","(",AH96,")"))))</f>
        <v>wird ausgefüllt</v>
      </c>
      <c r="AI94" s="148" t="str">
        <f>IF($H$94=0,"",CONCATENATE(IF(AI95=1,'1 | Grundeinstellungen'!$J$101,IF(AI95=2,'1 | Grundeinstellungen'!$K$101,IF(AI95=3,'1 | Grundeinstellungen'!$L$101,IF(AI95="","wird ausgefüllt")))),IF(AI96="","",CONCATENATE(" ","(",AI96,")"))))</f>
        <v>wird ausgefüllt</v>
      </c>
      <c r="AJ94" s="148" t="str">
        <f>IF($H$94=0,"",CONCATENATE(IF(AJ95=1,'1 | Grundeinstellungen'!$J$101,IF(AJ95=2,'1 | Grundeinstellungen'!$K$101,IF(AJ95=3,'1 | Grundeinstellungen'!$L$101,IF(AJ95="","wird ausgefüllt")))),IF(AJ96="","",CONCATENATE(" ","(",AJ96,")"))))</f>
        <v>wird ausgefüllt</v>
      </c>
      <c r="AK94" s="148" t="str">
        <f>IF($H$94=0,"",CONCATENATE(IF(AK95=1,'1 | Grundeinstellungen'!$J$101,IF(AK95=2,'1 | Grundeinstellungen'!$K$101,IF(AK95=3,'1 | Grundeinstellungen'!$L$101,IF(AK95="","wird ausgefüllt")))),IF(AK96="","",CONCATENATE(" ","(",AK96,")"))))</f>
        <v>wird ausgefüllt</v>
      </c>
      <c r="AL94" s="148" t="str">
        <f>IF($H$94=0,"",CONCATENATE(IF(AL95=1,'1 | Grundeinstellungen'!$J$101,IF(AL95=2,'1 | Grundeinstellungen'!$K$101,IF(AL95=3,'1 | Grundeinstellungen'!$L$101,IF(AL95="","wird ausgefüllt")))),IF(AL96="","",CONCATENATE(" ","(",AL96,")"))))</f>
        <v>wird ausgefüllt</v>
      </c>
      <c r="AM94" s="148" t="str">
        <f>IF($H$94=0,"",CONCATENATE(IF(AM95=1,'1 | Grundeinstellungen'!$J$101,IF(AM95=2,'1 | Grundeinstellungen'!$K$101,IF(AM95=3,'1 | Grundeinstellungen'!$L$101,IF(AM95="","wird ausgefüllt")))),IF(AM96="","",CONCATENATE(" ","(",AM96,")"))))</f>
        <v>wird ausgefüllt</v>
      </c>
    </row>
    <row r="95" spans="2:39" s="121" customFormat="1" ht="15" customHeight="1" outlineLevel="1" x14ac:dyDescent="0.25">
      <c r="B95" s="137"/>
      <c r="C95" s="138"/>
      <c r="D95" s="138"/>
      <c r="E95" s="156" t="s">
        <v>197</v>
      </c>
      <c r="F95" s="157"/>
      <c r="G95" s="139"/>
      <c r="H95" s="136"/>
      <c r="I95" s="171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81"/>
      <c r="AH95" s="281"/>
      <c r="AI95" s="281"/>
      <c r="AJ95" s="281"/>
      <c r="AK95" s="281"/>
      <c r="AL95" s="281"/>
      <c r="AM95" s="281"/>
    </row>
    <row r="96" spans="2:39" s="145" customFormat="1" ht="30" customHeight="1" outlineLevel="1" x14ac:dyDescent="0.25">
      <c r="B96" s="146"/>
      <c r="C96" s="147"/>
      <c r="D96" s="169"/>
      <c r="E96" s="162" t="s">
        <v>196</v>
      </c>
      <c r="F96" s="160"/>
      <c r="G96" s="178"/>
      <c r="H96" s="179"/>
      <c r="I96" s="1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</row>
    <row r="97" spans="2:39" s="110" customFormat="1" ht="15.75" thickBot="1" x14ac:dyDescent="0.3">
      <c r="B97" s="111"/>
      <c r="C97" s="131"/>
      <c r="D97" s="131"/>
      <c r="E97" s="131"/>
      <c r="F97" s="112"/>
      <c r="G97" s="122"/>
      <c r="H97" s="122"/>
      <c r="I97" s="112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</row>
    <row r="98" spans="2:39" s="256" customFormat="1" ht="30" customHeight="1" thickBot="1" x14ac:dyDescent="0.3">
      <c r="B98" s="298">
        <v>8</v>
      </c>
      <c r="C98" s="250" t="str">
        <f>'1 | Grundeinstellungen'!C103</f>
        <v>Raumklima</v>
      </c>
      <c r="D98" s="254"/>
      <c r="E98" s="254"/>
      <c r="F98" s="255"/>
      <c r="G98" s="94">
        <f>G101+G108+G115+G122+G129</f>
        <v>1</v>
      </c>
      <c r="H98" s="95"/>
      <c r="I98" s="96"/>
      <c r="J98" s="300">
        <f>IF($G$98=0,"",IFERROR(J102*$G$101+J109*$G$108+J116*$G$115+J123*$G$122+J130*$G$129,0))</f>
        <v>0</v>
      </c>
      <c r="K98" s="300">
        <f t="shared" ref="K98:AM98" si="25">IF($G$98=0,"",IFERROR(K102*$G$101+K109*$G$108+K116*$G$115+K123*$G$122+K130*$G$129,0))</f>
        <v>0</v>
      </c>
      <c r="L98" s="300">
        <f t="shared" si="25"/>
        <v>0</v>
      </c>
      <c r="M98" s="300">
        <f t="shared" si="25"/>
        <v>0</v>
      </c>
      <c r="N98" s="300">
        <f t="shared" si="25"/>
        <v>0</v>
      </c>
      <c r="O98" s="300">
        <f t="shared" si="25"/>
        <v>0</v>
      </c>
      <c r="P98" s="300">
        <f t="shared" si="25"/>
        <v>0</v>
      </c>
      <c r="Q98" s="300">
        <f t="shared" si="25"/>
        <v>0</v>
      </c>
      <c r="R98" s="300">
        <f t="shared" si="25"/>
        <v>0</v>
      </c>
      <c r="S98" s="300">
        <f t="shared" si="25"/>
        <v>0</v>
      </c>
      <c r="T98" s="300">
        <f t="shared" si="25"/>
        <v>0</v>
      </c>
      <c r="U98" s="300">
        <f t="shared" si="25"/>
        <v>0</v>
      </c>
      <c r="V98" s="300">
        <f t="shared" si="25"/>
        <v>0</v>
      </c>
      <c r="W98" s="300">
        <f t="shared" si="25"/>
        <v>0</v>
      </c>
      <c r="X98" s="300">
        <f t="shared" si="25"/>
        <v>0</v>
      </c>
      <c r="Y98" s="300">
        <f t="shared" si="25"/>
        <v>0</v>
      </c>
      <c r="Z98" s="300">
        <f t="shared" si="25"/>
        <v>0</v>
      </c>
      <c r="AA98" s="300">
        <f t="shared" si="25"/>
        <v>0</v>
      </c>
      <c r="AB98" s="300">
        <f t="shared" si="25"/>
        <v>0</v>
      </c>
      <c r="AC98" s="300">
        <f t="shared" si="25"/>
        <v>0</v>
      </c>
      <c r="AD98" s="300">
        <f t="shared" si="25"/>
        <v>0</v>
      </c>
      <c r="AE98" s="300">
        <f t="shared" si="25"/>
        <v>0</v>
      </c>
      <c r="AF98" s="300">
        <f t="shared" si="25"/>
        <v>0</v>
      </c>
      <c r="AG98" s="300">
        <f t="shared" si="25"/>
        <v>0</v>
      </c>
      <c r="AH98" s="300">
        <f t="shared" si="25"/>
        <v>0</v>
      </c>
      <c r="AI98" s="300">
        <f t="shared" si="25"/>
        <v>0</v>
      </c>
      <c r="AJ98" s="300">
        <f t="shared" si="25"/>
        <v>0</v>
      </c>
      <c r="AK98" s="300">
        <f t="shared" si="25"/>
        <v>0</v>
      </c>
      <c r="AL98" s="300">
        <f t="shared" si="25"/>
        <v>0</v>
      </c>
      <c r="AM98" s="300">
        <f t="shared" si="25"/>
        <v>0</v>
      </c>
    </row>
    <row r="99" spans="2:39" s="110" customFormat="1" ht="129" hidden="1" thickBot="1" x14ac:dyDescent="0.3">
      <c r="B99" s="111"/>
      <c r="C99" s="181"/>
      <c r="D99" s="138"/>
      <c r="E99" s="182" t="s">
        <v>201</v>
      </c>
      <c r="F99" s="112"/>
      <c r="G99" s="128"/>
      <c r="H99" s="122"/>
      <c r="I99" s="112"/>
      <c r="J99" s="185" t="str">
        <f>CONCATENATE(IF(J101="","",J101),IF(AND(J101&lt;&gt;"",J108&lt;&gt;""),"; ",""),IF(AND(J101&lt;&gt;"",J115&lt;&gt;"",J108=""),"; ",""),IF(AND(J101&lt;&gt;"",J122&lt;&gt;"",J108="",J115=""),"; ",""),IF(AND(J101&lt;&gt;"",J129&lt;&gt;"",J108="",J115="",J122=""),"; ",""),IF(J108="","",J108),IF(AND(J108&lt;&gt;"",J115&lt;&gt;""),"; ",""),IF(AND(J108&lt;&gt;"",J122&lt;&gt;"",J115=""),"; ",""),IF(AND(J108&lt;&gt;"",J129&lt;&gt;"",J115="",J122=""),"; ",""),IF(J115="","",J115),IF(AND(J115&lt;&gt;"",J122&lt;&gt;""),"; ",""),IF(AND(J115&lt;&gt;"",J129&lt;&gt;"",J122=""),"; ",""),IF(J122="","",J122),IF(AND(J122&lt;&gt;"",J129&lt;&gt;""),"; ",""),IF(J129="","",J129))</f>
        <v>wird ausgefüllt; wird ausgefüllt; wird ausgefüllt; wird ausgefüllt; wird ausgefüllt (wird ausgefüllt; wird ausgefüllt)</v>
      </c>
      <c r="K99" s="185" t="str">
        <f t="shared" ref="K99:AM99" si="26">CONCATENATE(IF(K101="","",K101),IF(AND(K101&lt;&gt;"",K108&lt;&gt;""),"; ",""),IF(AND(K101&lt;&gt;"",K115&lt;&gt;"",K108=""),"; ",""),IF(AND(K101&lt;&gt;"",K122&lt;&gt;"",K108="",K115=""),"; ",""),IF(AND(K101&lt;&gt;"",K129&lt;&gt;"",K108="",K115="",K122=""),"; ",""),IF(K108="","",K108),IF(AND(K108&lt;&gt;"",K115&lt;&gt;""),"; ",""),IF(AND(K108&lt;&gt;"",K122&lt;&gt;"",K115=""),"; ",""),IF(AND(K108&lt;&gt;"",K129&lt;&gt;"",K115="",K122=""),"; ",""),IF(K115="","",K115),IF(AND(K115&lt;&gt;"",K122&lt;&gt;""),"; ",""),IF(AND(K115&lt;&gt;"",K129&lt;&gt;"",K122=""),"; ",""),IF(K122="","",K122),IF(AND(K122&lt;&gt;"",K129&lt;&gt;""),"; ",""),IF(K129="","",K129))</f>
        <v>wird ausgefüllt; wird ausgefüllt; wird ausgefüllt; wird ausgefüllt; wird ausgefüllt (wird ausgefüllt; wird ausgefüllt)</v>
      </c>
      <c r="L99" s="185" t="str">
        <f t="shared" si="26"/>
        <v>wird ausgefüllt; wird ausgefüllt; wird ausgefüllt; wird ausgefüllt; wird ausgefüllt (wird ausgefüllt; wird ausgefüllt)</v>
      </c>
      <c r="M99" s="185" t="str">
        <f t="shared" si="26"/>
        <v>wird ausgefüllt; wird ausgefüllt; wird ausgefüllt; wird ausgefüllt; wird ausgefüllt (wird ausgefüllt; wird ausgefüllt)</v>
      </c>
      <c r="N99" s="185" t="str">
        <f t="shared" si="26"/>
        <v>wird ausgefüllt; wird ausgefüllt; wird ausgefüllt; wird ausgefüllt; wird ausgefüllt (wird ausgefüllt; wird ausgefüllt)</v>
      </c>
      <c r="O99" s="185" t="str">
        <f t="shared" si="26"/>
        <v>wird ausgefüllt; wird ausgefüllt; wird ausgefüllt; wird ausgefüllt; wird ausgefüllt (wird ausgefüllt; wird ausgefüllt)</v>
      </c>
      <c r="P99" s="185" t="str">
        <f t="shared" si="26"/>
        <v>wird ausgefüllt; wird ausgefüllt; wird ausgefüllt; wird ausgefüllt; wird ausgefüllt (wird ausgefüllt; wird ausgefüllt)</v>
      </c>
      <c r="Q99" s="185" t="str">
        <f t="shared" si="26"/>
        <v>wird ausgefüllt; wird ausgefüllt; wird ausgefüllt; wird ausgefüllt; wird ausgefüllt (wird ausgefüllt; wird ausgefüllt)</v>
      </c>
      <c r="R99" s="185" t="str">
        <f t="shared" si="26"/>
        <v>wird ausgefüllt; wird ausgefüllt; wird ausgefüllt; wird ausgefüllt; wird ausgefüllt (wird ausgefüllt; wird ausgefüllt)</v>
      </c>
      <c r="S99" s="185" t="str">
        <f t="shared" si="26"/>
        <v>wird ausgefüllt; wird ausgefüllt; wird ausgefüllt; wird ausgefüllt; wird ausgefüllt (wird ausgefüllt; wird ausgefüllt)</v>
      </c>
      <c r="T99" s="185" t="str">
        <f t="shared" si="26"/>
        <v>wird ausgefüllt; wird ausgefüllt; wird ausgefüllt; wird ausgefüllt; wird ausgefüllt (wird ausgefüllt; wird ausgefüllt)</v>
      </c>
      <c r="U99" s="185" t="str">
        <f t="shared" si="26"/>
        <v>wird ausgefüllt; wird ausgefüllt; wird ausgefüllt; wird ausgefüllt; wird ausgefüllt (wird ausgefüllt; wird ausgefüllt)</v>
      </c>
      <c r="V99" s="185" t="str">
        <f t="shared" si="26"/>
        <v>wird ausgefüllt; wird ausgefüllt; wird ausgefüllt; wird ausgefüllt; wird ausgefüllt (wird ausgefüllt; wird ausgefüllt)</v>
      </c>
      <c r="W99" s="185" t="str">
        <f t="shared" si="26"/>
        <v>wird ausgefüllt; wird ausgefüllt; wird ausgefüllt; wird ausgefüllt; wird ausgefüllt (wird ausgefüllt; wird ausgefüllt)</v>
      </c>
      <c r="X99" s="185" t="str">
        <f t="shared" si="26"/>
        <v>wird ausgefüllt; wird ausgefüllt; wird ausgefüllt; wird ausgefüllt; wird ausgefüllt (wird ausgefüllt; wird ausgefüllt)</v>
      </c>
      <c r="Y99" s="185" t="str">
        <f t="shared" si="26"/>
        <v>wird ausgefüllt; wird ausgefüllt; wird ausgefüllt; wird ausgefüllt; wird ausgefüllt (wird ausgefüllt; wird ausgefüllt)</v>
      </c>
      <c r="Z99" s="185" t="str">
        <f t="shared" si="26"/>
        <v>wird ausgefüllt; wird ausgefüllt; wird ausgefüllt; wird ausgefüllt; wird ausgefüllt (wird ausgefüllt; wird ausgefüllt)</v>
      </c>
      <c r="AA99" s="185" t="str">
        <f t="shared" si="26"/>
        <v>wird ausgefüllt; wird ausgefüllt; wird ausgefüllt; wird ausgefüllt; wird ausgefüllt (wird ausgefüllt; wird ausgefüllt)</v>
      </c>
      <c r="AB99" s="185" t="str">
        <f t="shared" si="26"/>
        <v>wird ausgefüllt; wird ausgefüllt; wird ausgefüllt; wird ausgefüllt; wird ausgefüllt (wird ausgefüllt; wird ausgefüllt)</v>
      </c>
      <c r="AC99" s="185" t="str">
        <f t="shared" si="26"/>
        <v>wird ausgefüllt; wird ausgefüllt; wird ausgefüllt; wird ausgefüllt; wird ausgefüllt (wird ausgefüllt; wird ausgefüllt)</v>
      </c>
      <c r="AD99" s="185" t="str">
        <f t="shared" si="26"/>
        <v>wird ausgefüllt; wird ausgefüllt; wird ausgefüllt; wird ausgefüllt; wird ausgefüllt (wird ausgefüllt; wird ausgefüllt)</v>
      </c>
      <c r="AE99" s="185" t="str">
        <f t="shared" si="26"/>
        <v>wird ausgefüllt; wird ausgefüllt; wird ausgefüllt; wird ausgefüllt; wird ausgefüllt (wird ausgefüllt; wird ausgefüllt)</v>
      </c>
      <c r="AF99" s="185" t="str">
        <f t="shared" si="26"/>
        <v>wird ausgefüllt; wird ausgefüllt; wird ausgefüllt; wird ausgefüllt; wird ausgefüllt (wird ausgefüllt; wird ausgefüllt)</v>
      </c>
      <c r="AG99" s="185" t="str">
        <f t="shared" si="26"/>
        <v>wird ausgefüllt; wird ausgefüllt; wird ausgefüllt; wird ausgefüllt; wird ausgefüllt (wird ausgefüllt; wird ausgefüllt)</v>
      </c>
      <c r="AH99" s="185" t="str">
        <f t="shared" si="26"/>
        <v>wird ausgefüllt; wird ausgefüllt; wird ausgefüllt; wird ausgefüllt; wird ausgefüllt (wird ausgefüllt; wird ausgefüllt)</v>
      </c>
      <c r="AI99" s="185" t="str">
        <f t="shared" si="26"/>
        <v>wird ausgefüllt; wird ausgefüllt; wird ausgefüllt; wird ausgefüllt; wird ausgefüllt (wird ausgefüllt; wird ausgefüllt)</v>
      </c>
      <c r="AJ99" s="185" t="str">
        <f t="shared" si="26"/>
        <v>wird ausgefüllt; wird ausgefüllt; wird ausgefüllt; wird ausgefüllt; wird ausgefüllt (wird ausgefüllt; wird ausgefüllt)</v>
      </c>
      <c r="AK99" s="185" t="str">
        <f t="shared" si="26"/>
        <v>wird ausgefüllt; wird ausgefüllt; wird ausgefüllt; wird ausgefüllt; wird ausgefüllt (wird ausgefüllt; wird ausgefüllt)</v>
      </c>
      <c r="AL99" s="185" t="str">
        <f t="shared" si="26"/>
        <v>wird ausgefüllt; wird ausgefüllt; wird ausgefüllt; wird ausgefüllt; wird ausgefüllt (wird ausgefüllt; wird ausgefüllt)</v>
      </c>
      <c r="AM99" s="185" t="str">
        <f t="shared" si="26"/>
        <v>wird ausgefüllt; wird ausgefüllt; wird ausgefüllt; wird ausgefüllt; wird ausgefüllt (wird ausgefüllt; wird ausgefüllt)</v>
      </c>
    </row>
    <row r="100" spans="2:39" s="121" customFormat="1" ht="7.5" customHeight="1" x14ac:dyDescent="0.25">
      <c r="B100" s="137"/>
      <c r="C100" s="138"/>
      <c r="D100" s="138"/>
      <c r="E100" s="138"/>
      <c r="F100" s="117"/>
      <c r="G100" s="139"/>
      <c r="H100" s="136"/>
      <c r="I100" s="117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</row>
    <row r="101" spans="2:39" s="110" customFormat="1" ht="30" customHeight="1" outlineLevel="1" x14ac:dyDescent="0.25">
      <c r="B101" s="111"/>
      <c r="C101" s="161">
        <v>1</v>
      </c>
      <c r="D101" s="161" t="str">
        <f>'1 | Grundeinstellungen'!D104</f>
        <v xml:space="preserve">Fensterflächenanteil Ost-West </v>
      </c>
      <c r="E101" s="161"/>
      <c r="F101" s="170"/>
      <c r="G101" s="126">
        <f>'1 | Grundeinstellungen'!G104</f>
        <v>0.2</v>
      </c>
      <c r="H101" s="98">
        <f>H104</f>
        <v>1</v>
      </c>
      <c r="I101" s="170"/>
      <c r="J101" s="129" t="str">
        <f>IF($G$101=0,"",J104)</f>
        <v>wird ausgefüllt</v>
      </c>
      <c r="K101" s="129" t="str">
        <f t="shared" ref="K101:AM101" si="27">IF($G$101=0,"",K104)</f>
        <v>wird ausgefüllt</v>
      </c>
      <c r="L101" s="129" t="str">
        <f t="shared" si="27"/>
        <v>wird ausgefüllt</v>
      </c>
      <c r="M101" s="129" t="str">
        <f t="shared" si="27"/>
        <v>wird ausgefüllt</v>
      </c>
      <c r="N101" s="129" t="str">
        <f t="shared" si="27"/>
        <v>wird ausgefüllt</v>
      </c>
      <c r="O101" s="129" t="str">
        <f t="shared" si="27"/>
        <v>wird ausgefüllt</v>
      </c>
      <c r="P101" s="129" t="str">
        <f t="shared" si="27"/>
        <v>wird ausgefüllt</v>
      </c>
      <c r="Q101" s="129" t="str">
        <f t="shared" si="27"/>
        <v>wird ausgefüllt</v>
      </c>
      <c r="R101" s="129" t="str">
        <f t="shared" si="27"/>
        <v>wird ausgefüllt</v>
      </c>
      <c r="S101" s="129" t="str">
        <f t="shared" si="27"/>
        <v>wird ausgefüllt</v>
      </c>
      <c r="T101" s="129" t="str">
        <f t="shared" si="27"/>
        <v>wird ausgefüllt</v>
      </c>
      <c r="U101" s="129" t="str">
        <f t="shared" si="27"/>
        <v>wird ausgefüllt</v>
      </c>
      <c r="V101" s="129" t="str">
        <f t="shared" si="27"/>
        <v>wird ausgefüllt</v>
      </c>
      <c r="W101" s="129" t="str">
        <f t="shared" si="27"/>
        <v>wird ausgefüllt</v>
      </c>
      <c r="X101" s="129" t="str">
        <f t="shared" si="27"/>
        <v>wird ausgefüllt</v>
      </c>
      <c r="Y101" s="129" t="str">
        <f t="shared" si="27"/>
        <v>wird ausgefüllt</v>
      </c>
      <c r="Z101" s="129" t="str">
        <f t="shared" si="27"/>
        <v>wird ausgefüllt</v>
      </c>
      <c r="AA101" s="129" t="str">
        <f t="shared" si="27"/>
        <v>wird ausgefüllt</v>
      </c>
      <c r="AB101" s="129" t="str">
        <f t="shared" si="27"/>
        <v>wird ausgefüllt</v>
      </c>
      <c r="AC101" s="129" t="str">
        <f t="shared" si="27"/>
        <v>wird ausgefüllt</v>
      </c>
      <c r="AD101" s="129" t="str">
        <f t="shared" si="27"/>
        <v>wird ausgefüllt</v>
      </c>
      <c r="AE101" s="129" t="str">
        <f t="shared" si="27"/>
        <v>wird ausgefüllt</v>
      </c>
      <c r="AF101" s="129" t="str">
        <f t="shared" si="27"/>
        <v>wird ausgefüllt</v>
      </c>
      <c r="AG101" s="129" t="str">
        <f t="shared" si="27"/>
        <v>wird ausgefüllt</v>
      </c>
      <c r="AH101" s="129" t="str">
        <f t="shared" si="27"/>
        <v>wird ausgefüllt</v>
      </c>
      <c r="AI101" s="129" t="str">
        <f t="shared" si="27"/>
        <v>wird ausgefüllt</v>
      </c>
      <c r="AJ101" s="129" t="str">
        <f t="shared" si="27"/>
        <v>wird ausgefüllt</v>
      </c>
      <c r="AK101" s="129" t="str">
        <f t="shared" si="27"/>
        <v>wird ausgefüllt</v>
      </c>
      <c r="AL101" s="129" t="str">
        <f t="shared" si="27"/>
        <v>wird ausgefüllt</v>
      </c>
      <c r="AM101" s="129" t="str">
        <f t="shared" si="27"/>
        <v>wird ausgefüllt</v>
      </c>
    </row>
    <row r="102" spans="2:39" s="150" customFormat="1" ht="15" customHeight="1" outlineLevel="1" x14ac:dyDescent="0.25">
      <c r="B102" s="151"/>
      <c r="C102" s="152"/>
      <c r="D102" s="138"/>
      <c r="E102" s="138"/>
      <c r="F102" s="117"/>
      <c r="G102" s="136"/>
      <c r="H102" s="142"/>
      <c r="I102" s="112"/>
      <c r="J102" s="176">
        <f>IF($G$101=0,0,IFERROR(J105*$H$104,0))</f>
        <v>0</v>
      </c>
      <c r="K102" s="176">
        <f t="shared" ref="K102:AM102" si="28">IF($G$101=0,0,IFERROR(K105*$H$104,0))</f>
        <v>0</v>
      </c>
      <c r="L102" s="176">
        <f t="shared" si="28"/>
        <v>0</v>
      </c>
      <c r="M102" s="176">
        <f t="shared" si="28"/>
        <v>0</v>
      </c>
      <c r="N102" s="176">
        <f t="shared" si="28"/>
        <v>0</v>
      </c>
      <c r="O102" s="176">
        <f t="shared" si="28"/>
        <v>0</v>
      </c>
      <c r="P102" s="176">
        <f t="shared" si="28"/>
        <v>0</v>
      </c>
      <c r="Q102" s="176">
        <f t="shared" si="28"/>
        <v>0</v>
      </c>
      <c r="R102" s="176">
        <f t="shared" si="28"/>
        <v>0</v>
      </c>
      <c r="S102" s="176">
        <f t="shared" si="28"/>
        <v>0</v>
      </c>
      <c r="T102" s="176">
        <f t="shared" si="28"/>
        <v>0</v>
      </c>
      <c r="U102" s="176">
        <f t="shared" si="28"/>
        <v>0</v>
      </c>
      <c r="V102" s="176">
        <f t="shared" si="28"/>
        <v>0</v>
      </c>
      <c r="W102" s="176">
        <f t="shared" si="28"/>
        <v>0</v>
      </c>
      <c r="X102" s="176">
        <f t="shared" si="28"/>
        <v>0</v>
      </c>
      <c r="Y102" s="176">
        <f t="shared" si="28"/>
        <v>0</v>
      </c>
      <c r="Z102" s="176">
        <f t="shared" si="28"/>
        <v>0</v>
      </c>
      <c r="AA102" s="176">
        <f t="shared" si="28"/>
        <v>0</v>
      </c>
      <c r="AB102" s="176">
        <f t="shared" si="28"/>
        <v>0</v>
      </c>
      <c r="AC102" s="176">
        <f t="shared" si="28"/>
        <v>0</v>
      </c>
      <c r="AD102" s="176">
        <f t="shared" si="28"/>
        <v>0</v>
      </c>
      <c r="AE102" s="176">
        <f t="shared" si="28"/>
        <v>0</v>
      </c>
      <c r="AF102" s="176">
        <f t="shared" si="28"/>
        <v>0</v>
      </c>
      <c r="AG102" s="176">
        <f t="shared" si="28"/>
        <v>0</v>
      </c>
      <c r="AH102" s="176">
        <f t="shared" si="28"/>
        <v>0</v>
      </c>
      <c r="AI102" s="176">
        <f t="shared" si="28"/>
        <v>0</v>
      </c>
      <c r="AJ102" s="176">
        <f t="shared" si="28"/>
        <v>0</v>
      </c>
      <c r="AK102" s="176">
        <f t="shared" si="28"/>
        <v>0</v>
      </c>
      <c r="AL102" s="176">
        <f t="shared" si="28"/>
        <v>0</v>
      </c>
      <c r="AM102" s="176">
        <f t="shared" si="28"/>
        <v>0</v>
      </c>
    </row>
    <row r="103" spans="2:39" s="121" customFormat="1" ht="7.5" customHeight="1" outlineLevel="1" x14ac:dyDescent="0.25">
      <c r="B103" s="137"/>
      <c r="C103" s="138"/>
      <c r="D103" s="164"/>
      <c r="E103" s="164"/>
      <c r="F103" s="165"/>
      <c r="G103" s="166"/>
      <c r="H103" s="167"/>
      <c r="I103" s="165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</row>
    <row r="104" spans="2:39" s="110" customFormat="1" ht="30" customHeight="1" outlineLevel="1" x14ac:dyDescent="0.25">
      <c r="B104" s="111"/>
      <c r="C104" s="131"/>
      <c r="D104" s="152"/>
      <c r="E104" s="152"/>
      <c r="F104" s="112"/>
      <c r="G104" s="122"/>
      <c r="H104" s="126">
        <f>'1 | Grundeinstellungen'!H105</f>
        <v>1</v>
      </c>
      <c r="I104" s="112"/>
      <c r="J104" s="148" t="str">
        <f>IF($H$104=0,"",CONCATENATE(IF(J105=1,'1 | Grundeinstellungen'!$J$105,IF(J105=2,'1 | Grundeinstellungen'!$K$105,IF('3b | Nutzerkomfort'!J105=3,'1 | Grundeinstellungen'!$L$105,IF(J105="","wird ausgefüllt")))),IF('2 | Kennwerte'!I56="wird berechnet","",CONCATENATE(" ","[",TEXT('2 | Kennwerte'!I56,"0%"),"]")),IF(J106="","",CONCATENATE(" ","(",J106,")"))))</f>
        <v>wird ausgefüllt</v>
      </c>
      <c r="K104" s="148" t="str">
        <f>IF($H$104=0,"",CONCATENATE(IF(K105=1,'1 | Grundeinstellungen'!$J$105,IF(K105=2,'1 | Grundeinstellungen'!$K$105,IF('3b | Nutzerkomfort'!K105=3,'1 | Grundeinstellungen'!$L$105,IF(K105="","wird ausgefüllt")))),IF('2 | Kennwerte'!J56="wird berechnet","",CONCATENATE(" ","[",TEXT('2 | Kennwerte'!J56,"0%"),"]")),IF(K106="","",CONCATENATE(" ","(",K106,")"))))</f>
        <v>wird ausgefüllt</v>
      </c>
      <c r="L104" s="148" t="str">
        <f>IF($H$104=0,"",CONCATENATE(IF(L105=1,'1 | Grundeinstellungen'!$J$105,IF(L105=2,'1 | Grundeinstellungen'!$K$105,IF('3b | Nutzerkomfort'!L105=3,'1 | Grundeinstellungen'!$L$105,IF(L105="","wird ausgefüllt")))),IF('2 | Kennwerte'!K56="wird berechnet","",CONCATENATE(" ","[",TEXT('2 | Kennwerte'!K56,"0%"),"]")),IF(L106="","",CONCATENATE(" ","(",L106,")"))))</f>
        <v>wird ausgefüllt</v>
      </c>
      <c r="M104" s="148" t="str">
        <f>IF($H$104=0,"",CONCATENATE(IF(M105=1,'1 | Grundeinstellungen'!$J$105,IF(M105=2,'1 | Grundeinstellungen'!$K$105,IF('3b | Nutzerkomfort'!M105=3,'1 | Grundeinstellungen'!$L$105,IF(M105="","wird ausgefüllt")))),IF('2 | Kennwerte'!L56="wird berechnet","",CONCATENATE(" ","[",TEXT('2 | Kennwerte'!L56,"0%"),"]")),IF(M106="","",CONCATENATE(" ","(",M106,")"))))</f>
        <v>wird ausgefüllt</v>
      </c>
      <c r="N104" s="148" t="str">
        <f>IF($H$104=0,"",CONCATENATE(IF(N105=1,'1 | Grundeinstellungen'!$J$105,IF(N105=2,'1 | Grundeinstellungen'!$K$105,IF('3b | Nutzerkomfort'!N105=3,'1 | Grundeinstellungen'!$L$105,IF(N105="","wird ausgefüllt")))),IF('2 | Kennwerte'!M56="wird berechnet","",CONCATENATE(" ","[",TEXT('2 | Kennwerte'!M56,"0%"),"]")),IF(N106="","",CONCATENATE(" ","(",N106,")"))))</f>
        <v>wird ausgefüllt</v>
      </c>
      <c r="O104" s="148" t="str">
        <f>IF($H$104=0,"",CONCATENATE(IF(O105=1,'1 | Grundeinstellungen'!$J$105,IF(O105=2,'1 | Grundeinstellungen'!$K$105,IF('3b | Nutzerkomfort'!O105=3,'1 | Grundeinstellungen'!$L$105,IF(O105="","wird ausgefüllt")))),IF('2 | Kennwerte'!N56="wird berechnet","",CONCATENATE(" ","[",TEXT('2 | Kennwerte'!N56,"0%"),"]")),IF(O106="","",CONCATENATE(" ","(",O106,")"))))</f>
        <v>wird ausgefüllt</v>
      </c>
      <c r="P104" s="148" t="str">
        <f>IF($H$104=0,"",CONCATENATE(IF(P105=1,'1 | Grundeinstellungen'!$J$105,IF(P105=2,'1 | Grundeinstellungen'!$K$105,IF('3b | Nutzerkomfort'!P105=3,'1 | Grundeinstellungen'!$L$105,IF(P105="","wird ausgefüllt")))),IF('2 | Kennwerte'!O56="wird berechnet","",CONCATENATE(" ","[",TEXT('2 | Kennwerte'!O56,"0%"),"]")),IF(P106="","",CONCATENATE(" ","(",P106,")"))))</f>
        <v>wird ausgefüllt</v>
      </c>
      <c r="Q104" s="148" t="str">
        <f>IF($H$104=0,"",CONCATENATE(IF(Q105=1,'1 | Grundeinstellungen'!$J$105,IF(Q105=2,'1 | Grundeinstellungen'!$K$105,IF('3b | Nutzerkomfort'!Q105=3,'1 | Grundeinstellungen'!$L$105,IF(Q105="","wird ausgefüllt")))),IF('2 | Kennwerte'!P56="wird berechnet","",CONCATENATE(" ","[",TEXT('2 | Kennwerte'!P56,"0%"),"]")),IF(Q106="","",CONCATENATE(" ","(",Q106,")"))))</f>
        <v>wird ausgefüllt</v>
      </c>
      <c r="R104" s="148" t="str">
        <f>IF($H$104=0,"",CONCATENATE(IF(R105=1,'1 | Grundeinstellungen'!$J$105,IF(R105=2,'1 | Grundeinstellungen'!$K$105,IF('3b | Nutzerkomfort'!R105=3,'1 | Grundeinstellungen'!$L$105,IF(R105="","wird ausgefüllt")))),IF('2 | Kennwerte'!Q56="wird berechnet","",CONCATENATE(" ","[",TEXT('2 | Kennwerte'!Q56,"0%"),"]")),IF(R106="","",CONCATENATE(" ","(",R106,")"))))</f>
        <v>wird ausgefüllt</v>
      </c>
      <c r="S104" s="148" t="str">
        <f>IF($H$104=0,"",CONCATENATE(IF(S105=1,'1 | Grundeinstellungen'!$J$105,IF(S105=2,'1 | Grundeinstellungen'!$K$105,IF('3b | Nutzerkomfort'!S105=3,'1 | Grundeinstellungen'!$L$105,IF(S105="","wird ausgefüllt")))),IF('2 | Kennwerte'!R56="wird berechnet","",CONCATENATE(" ","[",TEXT('2 | Kennwerte'!R56,"0%"),"]")),IF(S106="","",CONCATENATE(" ","(",S106,")"))))</f>
        <v>wird ausgefüllt</v>
      </c>
      <c r="T104" s="148" t="str">
        <f>IF($H$104=0,"",CONCATENATE(IF(T105=1,'1 | Grundeinstellungen'!$J$105,IF(T105=2,'1 | Grundeinstellungen'!$K$105,IF('3b | Nutzerkomfort'!T105=3,'1 | Grundeinstellungen'!$L$105,IF(T105="","wird ausgefüllt")))),IF('2 | Kennwerte'!S56="wird berechnet","",CONCATENATE(" ","[",TEXT('2 | Kennwerte'!S56,"0%"),"]")),IF(T106="","",CONCATENATE(" ","(",T106,")"))))</f>
        <v>wird ausgefüllt</v>
      </c>
      <c r="U104" s="148" t="str">
        <f>IF($H$104=0,"",CONCATENATE(IF(U105=1,'1 | Grundeinstellungen'!$J$105,IF(U105=2,'1 | Grundeinstellungen'!$K$105,IF('3b | Nutzerkomfort'!U105=3,'1 | Grundeinstellungen'!$L$105,IF(U105="","wird ausgefüllt")))),IF('2 | Kennwerte'!T56="wird berechnet","",CONCATENATE(" ","[",TEXT('2 | Kennwerte'!T56,"0%"),"]")),IF(U106="","",CONCATENATE(" ","(",U106,")"))))</f>
        <v>wird ausgefüllt</v>
      </c>
      <c r="V104" s="148" t="str">
        <f>IF($H$104=0,"",CONCATENATE(IF(V105=1,'1 | Grundeinstellungen'!$J$105,IF(V105=2,'1 | Grundeinstellungen'!$K$105,IF('3b | Nutzerkomfort'!V105=3,'1 | Grundeinstellungen'!$L$105,IF(V105="","wird ausgefüllt")))),IF('2 | Kennwerte'!U56="wird berechnet","",CONCATENATE(" ","[",TEXT('2 | Kennwerte'!U56,"0%"),"]")),IF(V106="","",CONCATENATE(" ","(",V106,")"))))</f>
        <v>wird ausgefüllt</v>
      </c>
      <c r="W104" s="148" t="str">
        <f>IF($H$104=0,"",CONCATENATE(IF(W105=1,'1 | Grundeinstellungen'!$J$105,IF(W105=2,'1 | Grundeinstellungen'!$K$105,IF('3b | Nutzerkomfort'!W105=3,'1 | Grundeinstellungen'!$L$105,IF(W105="","wird ausgefüllt")))),IF('2 | Kennwerte'!V56="wird berechnet","",CONCATENATE(" ","[",TEXT('2 | Kennwerte'!V56,"0%"),"]")),IF(W106="","",CONCATENATE(" ","(",W106,")"))))</f>
        <v>wird ausgefüllt</v>
      </c>
      <c r="X104" s="148" t="str">
        <f>IF($H$104=0,"",CONCATENATE(IF(X105=1,'1 | Grundeinstellungen'!$J$105,IF(X105=2,'1 | Grundeinstellungen'!$K$105,IF('3b | Nutzerkomfort'!X105=3,'1 | Grundeinstellungen'!$L$105,IF(X105="","wird ausgefüllt")))),IF('2 | Kennwerte'!W56="wird berechnet","",CONCATENATE(" ","[",TEXT('2 | Kennwerte'!W56,"0%"),"]")),IF(X106="","",CONCATENATE(" ","(",X106,")"))))</f>
        <v>wird ausgefüllt</v>
      </c>
      <c r="Y104" s="148" t="str">
        <f>IF($H$104=0,"",CONCATENATE(IF(Y105=1,'1 | Grundeinstellungen'!$J$105,IF(Y105=2,'1 | Grundeinstellungen'!$K$105,IF('3b | Nutzerkomfort'!Y105=3,'1 | Grundeinstellungen'!$L$105,IF(Y105="","wird ausgefüllt")))),IF('2 | Kennwerte'!X56="wird berechnet","",CONCATENATE(" ","[",TEXT('2 | Kennwerte'!X56,"0%"),"]")),IF(Y106="","",CONCATENATE(" ","(",Y106,")"))))</f>
        <v>wird ausgefüllt</v>
      </c>
      <c r="Z104" s="148" t="str">
        <f>IF($H$104=0,"",CONCATENATE(IF(Z105=1,'1 | Grundeinstellungen'!$J$105,IF(Z105=2,'1 | Grundeinstellungen'!$K$105,IF('3b | Nutzerkomfort'!Z105=3,'1 | Grundeinstellungen'!$L$105,IF(Z105="","wird ausgefüllt")))),IF('2 | Kennwerte'!Y56="wird berechnet","",CONCATENATE(" ","[",TEXT('2 | Kennwerte'!Y56,"0%"),"]")),IF(Z106="","",CONCATENATE(" ","(",Z106,")"))))</f>
        <v>wird ausgefüllt</v>
      </c>
      <c r="AA104" s="148" t="str">
        <f>IF($H$104=0,"",CONCATENATE(IF(AA105=1,'1 | Grundeinstellungen'!$J$105,IF(AA105=2,'1 | Grundeinstellungen'!$K$105,IF('3b | Nutzerkomfort'!AA105=3,'1 | Grundeinstellungen'!$L$105,IF(AA105="","wird ausgefüllt")))),IF('2 | Kennwerte'!Z56="wird berechnet","",CONCATENATE(" ","[",TEXT('2 | Kennwerte'!Z56,"0%"),"]")),IF(AA106="","",CONCATENATE(" ","(",AA106,")"))))</f>
        <v>wird ausgefüllt</v>
      </c>
      <c r="AB104" s="148" t="str">
        <f>IF($H$104=0,"",CONCATENATE(IF(AB105=1,'1 | Grundeinstellungen'!$J$105,IF(AB105=2,'1 | Grundeinstellungen'!$K$105,IF('3b | Nutzerkomfort'!AB105=3,'1 | Grundeinstellungen'!$L$105,IF(AB105="","wird ausgefüllt")))),IF('2 | Kennwerte'!AA56="wird berechnet","",CONCATENATE(" ","[",TEXT('2 | Kennwerte'!AA56,"0%"),"]")),IF(AB106="","",CONCATENATE(" ","(",AB106,")"))))</f>
        <v>wird ausgefüllt</v>
      </c>
      <c r="AC104" s="148" t="str">
        <f>IF($H$104=0,"",CONCATENATE(IF(AC105=1,'1 | Grundeinstellungen'!$J$105,IF(AC105=2,'1 | Grundeinstellungen'!$K$105,IF('3b | Nutzerkomfort'!AC105=3,'1 | Grundeinstellungen'!$L$105,IF(AC105="","wird ausgefüllt")))),IF('2 | Kennwerte'!AB56="wird berechnet","",CONCATENATE(" ","[",TEXT('2 | Kennwerte'!AB56,"0%"),"]")),IF(AC106="","",CONCATENATE(" ","(",AC106,")"))))</f>
        <v>wird ausgefüllt</v>
      </c>
      <c r="AD104" s="148" t="str">
        <f>IF($H$104=0,"",CONCATENATE(IF(AD105=1,'1 | Grundeinstellungen'!$J$105,IF(AD105=2,'1 | Grundeinstellungen'!$K$105,IF('3b | Nutzerkomfort'!AD105=3,'1 | Grundeinstellungen'!$L$105,IF(AD105="","wird ausgefüllt")))),IF('2 | Kennwerte'!AC56="wird berechnet","",CONCATENATE(" ","[",TEXT('2 | Kennwerte'!AC56,"0%"),"]")),IF(AD106="","",CONCATENATE(" ","(",AD106,")"))))</f>
        <v>wird ausgefüllt</v>
      </c>
      <c r="AE104" s="148" t="str">
        <f>IF($H$104=0,"",CONCATENATE(IF(AE105=1,'1 | Grundeinstellungen'!$J$105,IF(AE105=2,'1 | Grundeinstellungen'!$K$105,IF('3b | Nutzerkomfort'!AE105=3,'1 | Grundeinstellungen'!$L$105,IF(AE105="","wird ausgefüllt")))),IF('2 | Kennwerte'!AD56="wird berechnet","",CONCATENATE(" ","[",TEXT('2 | Kennwerte'!AD56,"0%"),"]")),IF(AE106="","",CONCATENATE(" ","(",AE106,")"))))</f>
        <v>wird ausgefüllt</v>
      </c>
      <c r="AF104" s="148" t="str">
        <f>IF($H$104=0,"",CONCATENATE(IF(AF105=1,'1 | Grundeinstellungen'!$J$105,IF(AF105=2,'1 | Grundeinstellungen'!$K$105,IF('3b | Nutzerkomfort'!AF105=3,'1 | Grundeinstellungen'!$L$105,IF(AF105="","wird ausgefüllt")))),IF('2 | Kennwerte'!AE56="wird berechnet","",CONCATENATE(" ","[",TEXT('2 | Kennwerte'!AE56,"0%"),"]")),IF(AF106="","",CONCATENATE(" ","(",AF106,")"))))</f>
        <v>wird ausgefüllt</v>
      </c>
      <c r="AG104" s="148" t="str">
        <f>IF($H$104=0,"",CONCATENATE(IF(AG105=1,'1 | Grundeinstellungen'!$J$105,IF(AG105=2,'1 | Grundeinstellungen'!$K$105,IF('3b | Nutzerkomfort'!AG105=3,'1 | Grundeinstellungen'!$L$105,IF(AG105="","wird ausgefüllt")))),IF('2 | Kennwerte'!AF56="wird berechnet","",CONCATENATE(" ","[",TEXT('2 | Kennwerte'!AF56,"0%"),"]")),IF(AG106="","",CONCATENATE(" ","(",AG106,")"))))</f>
        <v>wird ausgefüllt</v>
      </c>
      <c r="AH104" s="148" t="str">
        <f>IF($H$104=0,"",CONCATENATE(IF(AH105=1,'1 | Grundeinstellungen'!$J$105,IF(AH105=2,'1 | Grundeinstellungen'!$K$105,IF('3b | Nutzerkomfort'!AH105=3,'1 | Grundeinstellungen'!$L$105,IF(AH105="","wird ausgefüllt")))),IF('2 | Kennwerte'!AG56="wird berechnet","",CONCATENATE(" ","[",TEXT('2 | Kennwerte'!AG56,"0%"),"]")),IF(AH106="","",CONCATENATE(" ","(",AH106,")"))))</f>
        <v>wird ausgefüllt</v>
      </c>
      <c r="AI104" s="148" t="str">
        <f>IF($H$104=0,"",CONCATENATE(IF(AI105=1,'1 | Grundeinstellungen'!$J$105,IF(AI105=2,'1 | Grundeinstellungen'!$K$105,IF('3b | Nutzerkomfort'!AI105=3,'1 | Grundeinstellungen'!$L$105,IF(AI105="","wird ausgefüllt")))),IF('2 | Kennwerte'!AH56="wird berechnet","",CONCATENATE(" ","[",TEXT('2 | Kennwerte'!AH56,"0%"),"]")),IF(AI106="","",CONCATENATE(" ","(",AI106,")"))))</f>
        <v>wird ausgefüllt</v>
      </c>
      <c r="AJ104" s="148" t="str">
        <f>IF($H$104=0,"",CONCATENATE(IF(AJ105=1,'1 | Grundeinstellungen'!$J$105,IF(AJ105=2,'1 | Grundeinstellungen'!$K$105,IF('3b | Nutzerkomfort'!AJ105=3,'1 | Grundeinstellungen'!$L$105,IF(AJ105="","wird ausgefüllt")))),IF('2 | Kennwerte'!AI56="wird berechnet","",CONCATENATE(" ","[",TEXT('2 | Kennwerte'!AI56,"0%"),"]")),IF(AJ106="","",CONCATENATE(" ","(",AJ106,")"))))</f>
        <v>wird ausgefüllt</v>
      </c>
      <c r="AK104" s="148" t="str">
        <f>IF($H$104=0,"",CONCATENATE(IF(AK105=1,'1 | Grundeinstellungen'!$J$105,IF(AK105=2,'1 | Grundeinstellungen'!$K$105,IF('3b | Nutzerkomfort'!AK105=3,'1 | Grundeinstellungen'!$L$105,IF(AK105="","wird ausgefüllt")))),IF('2 | Kennwerte'!AJ56="wird berechnet","",CONCATENATE(" ","[",TEXT('2 | Kennwerte'!AJ56,"0%"),"]")),IF(AK106="","",CONCATENATE(" ","(",AK106,")"))))</f>
        <v>wird ausgefüllt</v>
      </c>
      <c r="AL104" s="148" t="str">
        <f>IF($H$104=0,"",CONCATENATE(IF(AL105=1,'1 | Grundeinstellungen'!$J$105,IF(AL105=2,'1 | Grundeinstellungen'!$K$105,IF('3b | Nutzerkomfort'!AL105=3,'1 | Grundeinstellungen'!$L$105,IF(AL105="","wird ausgefüllt")))),IF('2 | Kennwerte'!AK56="wird berechnet","",CONCATENATE(" ","[",TEXT('2 | Kennwerte'!AK56,"0%"),"]")),IF(AL106="","",CONCATENATE(" ","(",AL106,")"))))</f>
        <v>wird ausgefüllt</v>
      </c>
      <c r="AM104" s="148" t="str">
        <f>IF($H$104=0,"",CONCATENATE(IF(AM105=1,'1 | Grundeinstellungen'!$J$105,IF(AM105=2,'1 | Grundeinstellungen'!$K$105,IF('3b | Nutzerkomfort'!AM105=3,'1 | Grundeinstellungen'!$L$105,IF(AM105="","wird ausgefüllt")))),IF('2 | Kennwerte'!AL56="wird berechnet","",CONCATENATE(" ","[",TEXT('2 | Kennwerte'!AL56,"0%"),"]")),IF(AM106="","",CONCATENATE(" ","(",AM106,")"))))</f>
        <v>wird ausgefüllt</v>
      </c>
    </row>
    <row r="105" spans="2:39" s="121" customFormat="1" ht="15" customHeight="1" outlineLevel="1" x14ac:dyDescent="0.25">
      <c r="B105" s="137"/>
      <c r="C105" s="138"/>
      <c r="D105" s="138"/>
      <c r="E105" s="156" t="s">
        <v>197</v>
      </c>
      <c r="F105" s="157"/>
      <c r="G105" s="139"/>
      <c r="H105" s="136"/>
      <c r="I105" s="171"/>
      <c r="J105" s="148" t="str">
        <f>IF('2 | Kennwerte'!I57="","",'2 | Kennwerte'!I57)</f>
        <v/>
      </c>
      <c r="K105" s="148" t="str">
        <f>IF('2 | Kennwerte'!J57="","",'2 | Kennwerte'!J57)</f>
        <v/>
      </c>
      <c r="L105" s="148" t="str">
        <f>IF('2 | Kennwerte'!K57="","",'2 | Kennwerte'!K57)</f>
        <v/>
      </c>
      <c r="M105" s="148" t="str">
        <f>IF('2 | Kennwerte'!L57="","",'2 | Kennwerte'!L57)</f>
        <v/>
      </c>
      <c r="N105" s="148" t="str">
        <f>IF('2 | Kennwerte'!M57="","",'2 | Kennwerte'!M57)</f>
        <v/>
      </c>
      <c r="O105" s="148" t="str">
        <f>IF('2 | Kennwerte'!N57="","",'2 | Kennwerte'!N57)</f>
        <v/>
      </c>
      <c r="P105" s="148" t="str">
        <f>IF('2 | Kennwerte'!O57="","",'2 | Kennwerte'!O57)</f>
        <v/>
      </c>
      <c r="Q105" s="148" t="str">
        <f>IF('2 | Kennwerte'!P57="","",'2 | Kennwerte'!P57)</f>
        <v/>
      </c>
      <c r="R105" s="148" t="str">
        <f>IF('2 | Kennwerte'!Q57="","",'2 | Kennwerte'!Q57)</f>
        <v/>
      </c>
      <c r="S105" s="148" t="str">
        <f>IF('2 | Kennwerte'!R57="","",'2 | Kennwerte'!R57)</f>
        <v/>
      </c>
      <c r="T105" s="148" t="str">
        <f>IF('2 | Kennwerte'!S57="","",'2 | Kennwerte'!S57)</f>
        <v/>
      </c>
      <c r="U105" s="148" t="str">
        <f>IF('2 | Kennwerte'!T57="","",'2 | Kennwerte'!T57)</f>
        <v/>
      </c>
      <c r="V105" s="148" t="str">
        <f>IF('2 | Kennwerte'!U57="","",'2 | Kennwerte'!U57)</f>
        <v/>
      </c>
      <c r="W105" s="148" t="str">
        <f>IF('2 | Kennwerte'!V57="","",'2 | Kennwerte'!V57)</f>
        <v/>
      </c>
      <c r="X105" s="148" t="str">
        <f>IF('2 | Kennwerte'!W57="","",'2 | Kennwerte'!W57)</f>
        <v/>
      </c>
      <c r="Y105" s="148" t="str">
        <f>IF('2 | Kennwerte'!X57="","",'2 | Kennwerte'!X57)</f>
        <v/>
      </c>
      <c r="Z105" s="148" t="str">
        <f>IF('2 | Kennwerte'!Y57="","",'2 | Kennwerte'!Y57)</f>
        <v/>
      </c>
      <c r="AA105" s="148" t="str">
        <f>IF('2 | Kennwerte'!Z57="","",'2 | Kennwerte'!Z57)</f>
        <v/>
      </c>
      <c r="AB105" s="148" t="str">
        <f>IF('2 | Kennwerte'!AA57="","",'2 | Kennwerte'!AA57)</f>
        <v/>
      </c>
      <c r="AC105" s="148" t="str">
        <f>IF('2 | Kennwerte'!AB57="","",'2 | Kennwerte'!AB57)</f>
        <v/>
      </c>
      <c r="AD105" s="148" t="str">
        <f>IF('2 | Kennwerte'!AC57="","",'2 | Kennwerte'!AC57)</f>
        <v/>
      </c>
      <c r="AE105" s="148" t="str">
        <f>IF('2 | Kennwerte'!AD57="","",'2 | Kennwerte'!AD57)</f>
        <v/>
      </c>
      <c r="AF105" s="148" t="str">
        <f>IF('2 | Kennwerte'!AE57="","",'2 | Kennwerte'!AE57)</f>
        <v/>
      </c>
      <c r="AG105" s="148" t="str">
        <f>IF('2 | Kennwerte'!AF57="","",'2 | Kennwerte'!AF57)</f>
        <v/>
      </c>
      <c r="AH105" s="148" t="str">
        <f>IF('2 | Kennwerte'!AG57="","",'2 | Kennwerte'!AG57)</f>
        <v/>
      </c>
      <c r="AI105" s="148" t="str">
        <f>IF('2 | Kennwerte'!AH57="","",'2 | Kennwerte'!AH57)</f>
        <v/>
      </c>
      <c r="AJ105" s="148" t="str">
        <f>IF('2 | Kennwerte'!AI57="","",'2 | Kennwerte'!AI57)</f>
        <v/>
      </c>
      <c r="AK105" s="148" t="str">
        <f>IF('2 | Kennwerte'!AJ57="","",'2 | Kennwerte'!AJ57)</f>
        <v/>
      </c>
      <c r="AL105" s="148" t="str">
        <f>IF('2 | Kennwerte'!AK57="","",'2 | Kennwerte'!AK57)</f>
        <v/>
      </c>
      <c r="AM105" s="148" t="str">
        <f>IF('2 | Kennwerte'!AL57="","",'2 | Kennwerte'!AL57)</f>
        <v/>
      </c>
    </row>
    <row r="106" spans="2:39" s="145" customFormat="1" ht="30" customHeight="1" outlineLevel="1" x14ac:dyDescent="0.25">
      <c r="B106" s="146"/>
      <c r="C106" s="147"/>
      <c r="D106" s="169"/>
      <c r="E106" s="162" t="s">
        <v>196</v>
      </c>
      <c r="F106" s="160"/>
      <c r="G106" s="178"/>
      <c r="H106" s="179"/>
      <c r="I106" s="1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0"/>
      <c r="W106" s="280"/>
      <c r="X106" s="280"/>
      <c r="Y106" s="280"/>
      <c r="Z106" s="280"/>
      <c r="AA106" s="280"/>
      <c r="AB106" s="280"/>
      <c r="AC106" s="280"/>
      <c r="AD106" s="280"/>
      <c r="AE106" s="280"/>
      <c r="AF106" s="280"/>
      <c r="AG106" s="280"/>
      <c r="AH106" s="280"/>
      <c r="AI106" s="280"/>
      <c r="AJ106" s="280"/>
      <c r="AK106" s="280"/>
      <c r="AL106" s="280"/>
      <c r="AM106" s="280"/>
    </row>
    <row r="107" spans="2:39" s="110" customFormat="1" x14ac:dyDescent="0.25">
      <c r="B107" s="111"/>
      <c r="C107" s="131"/>
      <c r="D107" s="152"/>
      <c r="E107" s="131"/>
      <c r="F107" s="112"/>
      <c r="G107" s="122"/>
      <c r="H107" s="122"/>
      <c r="I107" s="112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</row>
    <row r="108" spans="2:39" s="110" customFormat="1" ht="30" customHeight="1" outlineLevel="1" x14ac:dyDescent="0.25">
      <c r="B108" s="111"/>
      <c r="C108" s="161">
        <v>2</v>
      </c>
      <c r="D108" s="168" t="str">
        <f>'1 | Grundeinstellungen'!D107</f>
        <v>Orientierung der Hauptnutzung</v>
      </c>
      <c r="E108" s="161"/>
      <c r="F108" s="170"/>
      <c r="G108" s="126">
        <f>'1 | Grundeinstellungen'!G107</f>
        <v>0.2</v>
      </c>
      <c r="H108" s="98">
        <f>H111</f>
        <v>1</v>
      </c>
      <c r="I108" s="170"/>
      <c r="J108" s="129" t="str">
        <f>IF($G$108=0,"",J111)</f>
        <v>wird ausgefüllt</v>
      </c>
      <c r="K108" s="129" t="str">
        <f t="shared" ref="K108:AM108" si="29">IF($G$108=0,"",K111)</f>
        <v>wird ausgefüllt</v>
      </c>
      <c r="L108" s="129" t="str">
        <f t="shared" si="29"/>
        <v>wird ausgefüllt</v>
      </c>
      <c r="M108" s="129" t="str">
        <f t="shared" si="29"/>
        <v>wird ausgefüllt</v>
      </c>
      <c r="N108" s="129" t="str">
        <f t="shared" si="29"/>
        <v>wird ausgefüllt</v>
      </c>
      <c r="O108" s="129" t="str">
        <f t="shared" si="29"/>
        <v>wird ausgefüllt</v>
      </c>
      <c r="P108" s="129" t="str">
        <f t="shared" si="29"/>
        <v>wird ausgefüllt</v>
      </c>
      <c r="Q108" s="129" t="str">
        <f t="shared" si="29"/>
        <v>wird ausgefüllt</v>
      </c>
      <c r="R108" s="129" t="str">
        <f t="shared" si="29"/>
        <v>wird ausgefüllt</v>
      </c>
      <c r="S108" s="129" t="str">
        <f t="shared" si="29"/>
        <v>wird ausgefüllt</v>
      </c>
      <c r="T108" s="129" t="str">
        <f t="shared" si="29"/>
        <v>wird ausgefüllt</v>
      </c>
      <c r="U108" s="129" t="str">
        <f t="shared" si="29"/>
        <v>wird ausgefüllt</v>
      </c>
      <c r="V108" s="129" t="str">
        <f t="shared" si="29"/>
        <v>wird ausgefüllt</v>
      </c>
      <c r="W108" s="129" t="str">
        <f t="shared" si="29"/>
        <v>wird ausgefüllt</v>
      </c>
      <c r="X108" s="129" t="str">
        <f t="shared" si="29"/>
        <v>wird ausgefüllt</v>
      </c>
      <c r="Y108" s="129" t="str">
        <f t="shared" si="29"/>
        <v>wird ausgefüllt</v>
      </c>
      <c r="Z108" s="129" t="str">
        <f t="shared" si="29"/>
        <v>wird ausgefüllt</v>
      </c>
      <c r="AA108" s="129" t="str">
        <f t="shared" si="29"/>
        <v>wird ausgefüllt</v>
      </c>
      <c r="AB108" s="129" t="str">
        <f t="shared" si="29"/>
        <v>wird ausgefüllt</v>
      </c>
      <c r="AC108" s="129" t="str">
        <f t="shared" si="29"/>
        <v>wird ausgefüllt</v>
      </c>
      <c r="AD108" s="129" t="str">
        <f t="shared" si="29"/>
        <v>wird ausgefüllt</v>
      </c>
      <c r="AE108" s="129" t="str">
        <f t="shared" si="29"/>
        <v>wird ausgefüllt</v>
      </c>
      <c r="AF108" s="129" t="str">
        <f t="shared" si="29"/>
        <v>wird ausgefüllt</v>
      </c>
      <c r="AG108" s="129" t="str">
        <f t="shared" si="29"/>
        <v>wird ausgefüllt</v>
      </c>
      <c r="AH108" s="129" t="str">
        <f t="shared" si="29"/>
        <v>wird ausgefüllt</v>
      </c>
      <c r="AI108" s="129" t="str">
        <f t="shared" si="29"/>
        <v>wird ausgefüllt</v>
      </c>
      <c r="AJ108" s="129" t="str">
        <f t="shared" si="29"/>
        <v>wird ausgefüllt</v>
      </c>
      <c r="AK108" s="129" t="str">
        <f t="shared" si="29"/>
        <v>wird ausgefüllt</v>
      </c>
      <c r="AL108" s="129" t="str">
        <f t="shared" si="29"/>
        <v>wird ausgefüllt</v>
      </c>
      <c r="AM108" s="129" t="str">
        <f t="shared" si="29"/>
        <v>wird ausgefüllt</v>
      </c>
    </row>
    <row r="109" spans="2:39" s="150" customFormat="1" ht="15" customHeight="1" outlineLevel="1" x14ac:dyDescent="0.25">
      <c r="B109" s="151"/>
      <c r="C109" s="152"/>
      <c r="D109" s="138"/>
      <c r="E109" s="138"/>
      <c r="F109" s="117"/>
      <c r="G109" s="136"/>
      <c r="H109" s="142"/>
      <c r="I109" s="112"/>
      <c r="J109" s="176">
        <f>IF($G$108=0,0,IFERROR(J112*$H$111,0))</f>
        <v>0</v>
      </c>
      <c r="K109" s="176">
        <f t="shared" ref="K109:AM109" si="30">IF($G$108=0,0,IFERROR(K112*$H$111,0))</f>
        <v>0</v>
      </c>
      <c r="L109" s="176">
        <f t="shared" si="30"/>
        <v>0</v>
      </c>
      <c r="M109" s="176">
        <f t="shared" si="30"/>
        <v>0</v>
      </c>
      <c r="N109" s="176">
        <f t="shared" si="30"/>
        <v>0</v>
      </c>
      <c r="O109" s="176">
        <f t="shared" si="30"/>
        <v>0</v>
      </c>
      <c r="P109" s="176">
        <f t="shared" si="30"/>
        <v>0</v>
      </c>
      <c r="Q109" s="176">
        <f t="shared" si="30"/>
        <v>0</v>
      </c>
      <c r="R109" s="176">
        <f t="shared" si="30"/>
        <v>0</v>
      </c>
      <c r="S109" s="176">
        <f t="shared" si="30"/>
        <v>0</v>
      </c>
      <c r="T109" s="176">
        <f t="shared" si="30"/>
        <v>0</v>
      </c>
      <c r="U109" s="176">
        <f t="shared" si="30"/>
        <v>0</v>
      </c>
      <c r="V109" s="176">
        <f t="shared" si="30"/>
        <v>0</v>
      </c>
      <c r="W109" s="176">
        <f t="shared" si="30"/>
        <v>0</v>
      </c>
      <c r="X109" s="176">
        <f t="shared" si="30"/>
        <v>0</v>
      </c>
      <c r="Y109" s="176">
        <f t="shared" si="30"/>
        <v>0</v>
      </c>
      <c r="Z109" s="176">
        <f t="shared" si="30"/>
        <v>0</v>
      </c>
      <c r="AA109" s="176">
        <f t="shared" si="30"/>
        <v>0</v>
      </c>
      <c r="AB109" s="176">
        <f t="shared" si="30"/>
        <v>0</v>
      </c>
      <c r="AC109" s="176">
        <f t="shared" si="30"/>
        <v>0</v>
      </c>
      <c r="AD109" s="176">
        <f t="shared" si="30"/>
        <v>0</v>
      </c>
      <c r="AE109" s="176">
        <f t="shared" si="30"/>
        <v>0</v>
      </c>
      <c r="AF109" s="176">
        <f t="shared" si="30"/>
        <v>0</v>
      </c>
      <c r="AG109" s="176">
        <f t="shared" si="30"/>
        <v>0</v>
      </c>
      <c r="AH109" s="176">
        <f t="shared" si="30"/>
        <v>0</v>
      </c>
      <c r="AI109" s="176">
        <f t="shared" si="30"/>
        <v>0</v>
      </c>
      <c r="AJ109" s="176">
        <f t="shared" si="30"/>
        <v>0</v>
      </c>
      <c r="AK109" s="176">
        <f t="shared" si="30"/>
        <v>0</v>
      </c>
      <c r="AL109" s="176">
        <f t="shared" si="30"/>
        <v>0</v>
      </c>
      <c r="AM109" s="176">
        <f t="shared" si="30"/>
        <v>0</v>
      </c>
    </row>
    <row r="110" spans="2:39" s="121" customFormat="1" ht="7.5" customHeight="1" outlineLevel="1" x14ac:dyDescent="0.25">
      <c r="B110" s="137"/>
      <c r="C110" s="138"/>
      <c r="D110" s="164"/>
      <c r="E110" s="164"/>
      <c r="F110" s="165"/>
      <c r="G110" s="166"/>
      <c r="H110" s="167"/>
      <c r="I110" s="165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</row>
    <row r="111" spans="2:39" s="110" customFormat="1" ht="30" customHeight="1" outlineLevel="1" x14ac:dyDescent="0.25">
      <c r="B111" s="111"/>
      <c r="C111" s="131"/>
      <c r="D111" s="152"/>
      <c r="E111" s="131"/>
      <c r="F111" s="112"/>
      <c r="G111" s="122"/>
      <c r="H111" s="126">
        <f>'1 | Grundeinstellungen'!H108</f>
        <v>1</v>
      </c>
      <c r="I111" s="112"/>
      <c r="J111" s="148" t="str">
        <f>IF($H$111=0,"",CONCATENATE(IF(J112=1,'1 | Grundeinstellungen'!$J$108,IF(J112=2,'1 | Grundeinstellungen'!$K$108,IF('3b | Nutzerkomfort'!J112=3,'1 | Grundeinstellungen'!$L$108,IF(J112="","wird ausgefüllt")))),IF(J113="","",CONCATENATE(" ","(",J113,")"))))</f>
        <v>wird ausgefüllt</v>
      </c>
      <c r="K111" s="148" t="str">
        <f>IF($H$111=0,"",CONCATENATE(IF(K112=1,'1 | Grundeinstellungen'!$J$108,IF(K112=2,'1 | Grundeinstellungen'!$K$108,IF('3b | Nutzerkomfort'!K112=3,'1 | Grundeinstellungen'!$L$108,IF(K112="","wird ausgefüllt")))),IF(K113="","",CONCATENATE(" ","(",K113,")"))))</f>
        <v>wird ausgefüllt</v>
      </c>
      <c r="L111" s="148" t="str">
        <f>IF($H$111=0,"",CONCATENATE(IF(L112=1,'1 | Grundeinstellungen'!$J$108,IF(L112=2,'1 | Grundeinstellungen'!$K$108,IF('3b | Nutzerkomfort'!L112=3,'1 | Grundeinstellungen'!$L$108,IF(L112="","wird ausgefüllt")))),IF(L113="","",CONCATENATE(" ","(",L113,")"))))</f>
        <v>wird ausgefüllt</v>
      </c>
      <c r="M111" s="148" t="str">
        <f>IF($H$111=0,"",CONCATENATE(IF(M112=1,'1 | Grundeinstellungen'!$J$108,IF(M112=2,'1 | Grundeinstellungen'!$K$108,IF('3b | Nutzerkomfort'!M112=3,'1 | Grundeinstellungen'!$L$108,IF(M112="","wird ausgefüllt")))),IF(M113="","",CONCATENATE(" ","(",M113,")"))))</f>
        <v>wird ausgefüllt</v>
      </c>
      <c r="N111" s="148" t="str">
        <f>IF($H$111=0,"",CONCATENATE(IF(N112=1,'1 | Grundeinstellungen'!$J$108,IF(N112=2,'1 | Grundeinstellungen'!$K$108,IF('3b | Nutzerkomfort'!N112=3,'1 | Grundeinstellungen'!$L$108,IF(N112="","wird ausgefüllt")))),IF(N113="","",CONCATENATE(" ","(",N113,")"))))</f>
        <v>wird ausgefüllt</v>
      </c>
      <c r="O111" s="148" t="str">
        <f>IF($H$111=0,"",CONCATENATE(IF(O112=1,'1 | Grundeinstellungen'!$J$108,IF(O112=2,'1 | Grundeinstellungen'!$K$108,IF('3b | Nutzerkomfort'!O112=3,'1 | Grundeinstellungen'!$L$108,IF(O112="","wird ausgefüllt")))),IF(O113="","",CONCATENATE(" ","(",O113,")"))))</f>
        <v>wird ausgefüllt</v>
      </c>
      <c r="P111" s="148" t="str">
        <f>IF($H$111=0,"",CONCATENATE(IF(P112=1,'1 | Grundeinstellungen'!$J$108,IF(P112=2,'1 | Grundeinstellungen'!$K$108,IF('3b | Nutzerkomfort'!P112=3,'1 | Grundeinstellungen'!$L$108,IF(P112="","wird ausgefüllt")))),IF(P113="","",CONCATENATE(" ","(",P113,")"))))</f>
        <v>wird ausgefüllt</v>
      </c>
      <c r="Q111" s="148" t="str">
        <f>IF($H$111=0,"",CONCATENATE(IF(Q112=1,'1 | Grundeinstellungen'!$J$108,IF(Q112=2,'1 | Grundeinstellungen'!$K$108,IF('3b | Nutzerkomfort'!Q112=3,'1 | Grundeinstellungen'!$L$108,IF(Q112="","wird ausgefüllt")))),IF(Q113="","",CONCATENATE(" ","(",Q113,")"))))</f>
        <v>wird ausgefüllt</v>
      </c>
      <c r="R111" s="148" t="str">
        <f>IF($H$111=0,"",CONCATENATE(IF(R112=1,'1 | Grundeinstellungen'!$J$108,IF(R112=2,'1 | Grundeinstellungen'!$K$108,IF('3b | Nutzerkomfort'!R112=3,'1 | Grundeinstellungen'!$L$108,IF(R112="","wird ausgefüllt")))),IF(R113="","",CONCATENATE(" ","(",R113,")"))))</f>
        <v>wird ausgefüllt</v>
      </c>
      <c r="S111" s="148" t="str">
        <f>IF($H$111=0,"",CONCATENATE(IF(S112=1,'1 | Grundeinstellungen'!$J$108,IF(S112=2,'1 | Grundeinstellungen'!$K$108,IF('3b | Nutzerkomfort'!S112=3,'1 | Grundeinstellungen'!$L$108,IF(S112="","wird ausgefüllt")))),IF(S113="","",CONCATENATE(" ","(",S113,")"))))</f>
        <v>wird ausgefüllt</v>
      </c>
      <c r="T111" s="148" t="str">
        <f>IF($H$111=0,"",CONCATENATE(IF(T112=1,'1 | Grundeinstellungen'!$J$108,IF(T112=2,'1 | Grundeinstellungen'!$K$108,IF('3b | Nutzerkomfort'!T112=3,'1 | Grundeinstellungen'!$L$108,IF(T112="","wird ausgefüllt")))),IF(T113="","",CONCATENATE(" ","(",T113,")"))))</f>
        <v>wird ausgefüllt</v>
      </c>
      <c r="U111" s="148" t="str">
        <f>IF($H$111=0,"",CONCATENATE(IF(U112=1,'1 | Grundeinstellungen'!$J$108,IF(U112=2,'1 | Grundeinstellungen'!$K$108,IF('3b | Nutzerkomfort'!U112=3,'1 | Grundeinstellungen'!$L$108,IF(U112="","wird ausgefüllt")))),IF(U113="","",CONCATENATE(" ","(",U113,")"))))</f>
        <v>wird ausgefüllt</v>
      </c>
      <c r="V111" s="148" t="str">
        <f>IF($H$111=0,"",CONCATENATE(IF(V112=1,'1 | Grundeinstellungen'!$J$108,IF(V112=2,'1 | Grundeinstellungen'!$K$108,IF('3b | Nutzerkomfort'!V112=3,'1 | Grundeinstellungen'!$L$108,IF(V112="","wird ausgefüllt")))),IF(V113="","",CONCATENATE(" ","(",V113,")"))))</f>
        <v>wird ausgefüllt</v>
      </c>
      <c r="W111" s="148" t="str">
        <f>IF($H$111=0,"",CONCATENATE(IF(W112=1,'1 | Grundeinstellungen'!$J$108,IF(W112=2,'1 | Grundeinstellungen'!$K$108,IF('3b | Nutzerkomfort'!W112=3,'1 | Grundeinstellungen'!$L$108,IF(W112="","wird ausgefüllt")))),IF(W113="","",CONCATENATE(" ","(",W113,")"))))</f>
        <v>wird ausgefüllt</v>
      </c>
      <c r="X111" s="148" t="str">
        <f>IF($H$111=0,"",CONCATENATE(IF(X112=1,'1 | Grundeinstellungen'!$J$108,IF(X112=2,'1 | Grundeinstellungen'!$K$108,IF('3b | Nutzerkomfort'!X112=3,'1 | Grundeinstellungen'!$L$108,IF(X112="","wird ausgefüllt")))),IF(X113="","",CONCATENATE(" ","(",X113,")"))))</f>
        <v>wird ausgefüllt</v>
      </c>
      <c r="Y111" s="148" t="str">
        <f>IF($H$111=0,"",CONCATENATE(IF(Y112=1,'1 | Grundeinstellungen'!$J$108,IF(Y112=2,'1 | Grundeinstellungen'!$K$108,IF('3b | Nutzerkomfort'!Y112=3,'1 | Grundeinstellungen'!$L$108,IF(Y112="","wird ausgefüllt")))),IF(Y113="","",CONCATENATE(" ","(",Y113,")"))))</f>
        <v>wird ausgefüllt</v>
      </c>
      <c r="Z111" s="148" t="str">
        <f>IF($H$111=0,"",CONCATENATE(IF(Z112=1,'1 | Grundeinstellungen'!$J$108,IF(Z112=2,'1 | Grundeinstellungen'!$K$108,IF('3b | Nutzerkomfort'!Z112=3,'1 | Grundeinstellungen'!$L$108,IF(Z112="","wird ausgefüllt")))),IF(Z113="","",CONCATENATE(" ","(",Z113,")"))))</f>
        <v>wird ausgefüllt</v>
      </c>
      <c r="AA111" s="148" t="str">
        <f>IF($H$111=0,"",CONCATENATE(IF(AA112=1,'1 | Grundeinstellungen'!$J$108,IF(AA112=2,'1 | Grundeinstellungen'!$K$108,IF('3b | Nutzerkomfort'!AA112=3,'1 | Grundeinstellungen'!$L$108,IF(AA112="","wird ausgefüllt")))),IF(AA113="","",CONCATENATE(" ","(",AA113,")"))))</f>
        <v>wird ausgefüllt</v>
      </c>
      <c r="AB111" s="148" t="str">
        <f>IF($H$111=0,"",CONCATENATE(IF(AB112=1,'1 | Grundeinstellungen'!$J$108,IF(AB112=2,'1 | Grundeinstellungen'!$K$108,IF('3b | Nutzerkomfort'!AB112=3,'1 | Grundeinstellungen'!$L$108,IF(AB112="","wird ausgefüllt")))),IF(AB113="","",CONCATENATE(" ","(",AB113,")"))))</f>
        <v>wird ausgefüllt</v>
      </c>
      <c r="AC111" s="148" t="str">
        <f>IF($H$111=0,"",CONCATENATE(IF(AC112=1,'1 | Grundeinstellungen'!$J$108,IF(AC112=2,'1 | Grundeinstellungen'!$K$108,IF('3b | Nutzerkomfort'!AC112=3,'1 | Grundeinstellungen'!$L$108,IF(AC112="","wird ausgefüllt")))),IF(AC113="","",CONCATENATE(" ","(",AC113,")"))))</f>
        <v>wird ausgefüllt</v>
      </c>
      <c r="AD111" s="148" t="str">
        <f>IF($H$111=0,"",CONCATENATE(IF(AD112=1,'1 | Grundeinstellungen'!$J$108,IF(AD112=2,'1 | Grundeinstellungen'!$K$108,IF('3b | Nutzerkomfort'!AD112=3,'1 | Grundeinstellungen'!$L$108,IF(AD112="","wird ausgefüllt")))),IF(AD113="","",CONCATENATE(" ","(",AD113,")"))))</f>
        <v>wird ausgefüllt</v>
      </c>
      <c r="AE111" s="148" t="str">
        <f>IF($H$111=0,"",CONCATENATE(IF(AE112=1,'1 | Grundeinstellungen'!$J$108,IF(AE112=2,'1 | Grundeinstellungen'!$K$108,IF('3b | Nutzerkomfort'!AE112=3,'1 | Grundeinstellungen'!$L$108,IF(AE112="","wird ausgefüllt")))),IF(AE113="","",CONCATENATE(" ","(",AE113,")"))))</f>
        <v>wird ausgefüllt</v>
      </c>
      <c r="AF111" s="148" t="str">
        <f>IF($H$111=0,"",CONCATENATE(IF(AF112=1,'1 | Grundeinstellungen'!$J$108,IF(AF112=2,'1 | Grundeinstellungen'!$K$108,IF('3b | Nutzerkomfort'!AF112=3,'1 | Grundeinstellungen'!$L$108,IF(AF112="","wird ausgefüllt")))),IF(AF113="","",CONCATENATE(" ","(",AF113,")"))))</f>
        <v>wird ausgefüllt</v>
      </c>
      <c r="AG111" s="148" t="str">
        <f>IF($H$111=0,"",CONCATENATE(IF(AG112=1,'1 | Grundeinstellungen'!$J$108,IF(AG112=2,'1 | Grundeinstellungen'!$K$108,IF('3b | Nutzerkomfort'!AG112=3,'1 | Grundeinstellungen'!$L$108,IF(AG112="","wird ausgefüllt")))),IF(AG113="","",CONCATENATE(" ","(",AG113,")"))))</f>
        <v>wird ausgefüllt</v>
      </c>
      <c r="AH111" s="148" t="str">
        <f>IF($H$111=0,"",CONCATENATE(IF(AH112=1,'1 | Grundeinstellungen'!$J$108,IF(AH112=2,'1 | Grundeinstellungen'!$K$108,IF('3b | Nutzerkomfort'!AH112=3,'1 | Grundeinstellungen'!$L$108,IF(AH112="","wird ausgefüllt")))),IF(AH113="","",CONCATENATE(" ","(",AH113,")"))))</f>
        <v>wird ausgefüllt</v>
      </c>
      <c r="AI111" s="148" t="str">
        <f>IF($H$111=0,"",CONCATENATE(IF(AI112=1,'1 | Grundeinstellungen'!$J$108,IF(AI112=2,'1 | Grundeinstellungen'!$K$108,IF('3b | Nutzerkomfort'!AI112=3,'1 | Grundeinstellungen'!$L$108,IF(AI112="","wird ausgefüllt")))),IF(AI113="","",CONCATENATE(" ","(",AI113,")"))))</f>
        <v>wird ausgefüllt</v>
      </c>
      <c r="AJ111" s="148" t="str">
        <f>IF($H$111=0,"",CONCATENATE(IF(AJ112=1,'1 | Grundeinstellungen'!$J$108,IF(AJ112=2,'1 | Grundeinstellungen'!$K$108,IF('3b | Nutzerkomfort'!AJ112=3,'1 | Grundeinstellungen'!$L$108,IF(AJ112="","wird ausgefüllt")))),IF(AJ113="","",CONCATENATE(" ","(",AJ113,")"))))</f>
        <v>wird ausgefüllt</v>
      </c>
      <c r="AK111" s="148" t="str">
        <f>IF($H$111=0,"",CONCATENATE(IF(AK112=1,'1 | Grundeinstellungen'!$J$108,IF(AK112=2,'1 | Grundeinstellungen'!$K$108,IF('3b | Nutzerkomfort'!AK112=3,'1 | Grundeinstellungen'!$L$108,IF(AK112="","wird ausgefüllt")))),IF(AK113="","",CONCATENATE(" ","(",AK113,")"))))</f>
        <v>wird ausgefüllt</v>
      </c>
      <c r="AL111" s="148" t="str">
        <f>IF($H$111=0,"",CONCATENATE(IF(AL112=1,'1 | Grundeinstellungen'!$J$108,IF(AL112=2,'1 | Grundeinstellungen'!$K$108,IF('3b | Nutzerkomfort'!AL112=3,'1 | Grundeinstellungen'!$L$108,IF(AL112="","wird ausgefüllt")))),IF(AL113="","",CONCATENATE(" ","(",AL113,")"))))</f>
        <v>wird ausgefüllt</v>
      </c>
      <c r="AM111" s="148" t="str">
        <f>IF($H$111=0,"",CONCATENATE(IF(AM112=1,'1 | Grundeinstellungen'!$J$108,IF(AM112=2,'1 | Grundeinstellungen'!$K$108,IF('3b | Nutzerkomfort'!AM112=3,'1 | Grundeinstellungen'!$L$108,IF(AM112="","wird ausgefüllt")))),IF(AM113="","",CONCATENATE(" ","(",AM113,")"))))</f>
        <v>wird ausgefüllt</v>
      </c>
    </row>
    <row r="112" spans="2:39" s="121" customFormat="1" ht="15" customHeight="1" outlineLevel="1" x14ac:dyDescent="0.25">
      <c r="B112" s="137"/>
      <c r="C112" s="138"/>
      <c r="D112" s="138"/>
      <c r="E112" s="156" t="s">
        <v>197</v>
      </c>
      <c r="F112" s="157"/>
      <c r="G112" s="139"/>
      <c r="H112" s="136"/>
      <c r="I112" s="171"/>
      <c r="J112" s="281"/>
      <c r="K112" s="281"/>
      <c r="L112" s="281"/>
      <c r="M112" s="281"/>
      <c r="N112" s="281"/>
      <c r="O112" s="281"/>
      <c r="P112" s="281"/>
      <c r="Q112" s="281"/>
      <c r="R112" s="281"/>
      <c r="S112" s="281"/>
      <c r="T112" s="281"/>
      <c r="U112" s="281"/>
      <c r="V112" s="281"/>
      <c r="W112" s="281"/>
      <c r="X112" s="281"/>
      <c r="Y112" s="281"/>
      <c r="Z112" s="281"/>
      <c r="AA112" s="281"/>
      <c r="AB112" s="281"/>
      <c r="AC112" s="281"/>
      <c r="AD112" s="281"/>
      <c r="AE112" s="281"/>
      <c r="AF112" s="281"/>
      <c r="AG112" s="281"/>
      <c r="AH112" s="281"/>
      <c r="AI112" s="281"/>
      <c r="AJ112" s="281"/>
      <c r="AK112" s="281"/>
      <c r="AL112" s="281"/>
      <c r="AM112" s="281"/>
    </row>
    <row r="113" spans="2:39" s="145" customFormat="1" ht="30" customHeight="1" outlineLevel="1" x14ac:dyDescent="0.25">
      <c r="B113" s="146"/>
      <c r="C113" s="147"/>
      <c r="D113" s="169"/>
      <c r="E113" s="162" t="s">
        <v>196</v>
      </c>
      <c r="F113" s="160"/>
      <c r="G113" s="178"/>
      <c r="H113" s="179"/>
      <c r="I113" s="1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C113" s="280"/>
      <c r="AD113" s="280"/>
      <c r="AE113" s="280"/>
      <c r="AF113" s="280"/>
      <c r="AG113" s="280"/>
      <c r="AH113" s="280"/>
      <c r="AI113" s="280"/>
      <c r="AJ113" s="280"/>
      <c r="AK113" s="280"/>
      <c r="AL113" s="280"/>
      <c r="AM113" s="280"/>
    </row>
    <row r="114" spans="2:39" s="110" customFormat="1" x14ac:dyDescent="0.25">
      <c r="B114" s="111"/>
      <c r="C114" s="131"/>
      <c r="D114" s="152"/>
      <c r="E114" s="131"/>
      <c r="F114" s="112"/>
      <c r="G114" s="122"/>
      <c r="H114" s="122"/>
      <c r="I114" s="112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</row>
    <row r="115" spans="2:39" s="110" customFormat="1" ht="30" customHeight="1" outlineLevel="1" x14ac:dyDescent="0.25">
      <c r="B115" s="111"/>
      <c r="C115" s="161">
        <v>3</v>
      </c>
      <c r="D115" s="168" t="str">
        <f>'1 | Grundeinstellungen'!D110</f>
        <v>Sonnenschutzkonzept</v>
      </c>
      <c r="E115" s="161"/>
      <c r="F115" s="170"/>
      <c r="G115" s="126">
        <f>'1 | Grundeinstellungen'!G110</f>
        <v>0.2</v>
      </c>
      <c r="H115" s="98">
        <f>H118</f>
        <v>1</v>
      </c>
      <c r="I115" s="170"/>
      <c r="J115" s="129" t="str">
        <f>IF($G$115=0,"",J118)</f>
        <v>wird ausgefüllt</v>
      </c>
      <c r="K115" s="129" t="str">
        <f t="shared" ref="K115:AM115" si="31">IF($G$115=0,"",K118)</f>
        <v>wird ausgefüllt</v>
      </c>
      <c r="L115" s="129" t="str">
        <f t="shared" si="31"/>
        <v>wird ausgefüllt</v>
      </c>
      <c r="M115" s="129" t="str">
        <f t="shared" si="31"/>
        <v>wird ausgefüllt</v>
      </c>
      <c r="N115" s="129" t="str">
        <f t="shared" si="31"/>
        <v>wird ausgefüllt</v>
      </c>
      <c r="O115" s="129" t="str">
        <f t="shared" si="31"/>
        <v>wird ausgefüllt</v>
      </c>
      <c r="P115" s="129" t="str">
        <f t="shared" si="31"/>
        <v>wird ausgefüllt</v>
      </c>
      <c r="Q115" s="129" t="str">
        <f t="shared" si="31"/>
        <v>wird ausgefüllt</v>
      </c>
      <c r="R115" s="129" t="str">
        <f t="shared" si="31"/>
        <v>wird ausgefüllt</v>
      </c>
      <c r="S115" s="129" t="str">
        <f t="shared" si="31"/>
        <v>wird ausgefüllt</v>
      </c>
      <c r="T115" s="129" t="str">
        <f t="shared" si="31"/>
        <v>wird ausgefüllt</v>
      </c>
      <c r="U115" s="129" t="str">
        <f t="shared" si="31"/>
        <v>wird ausgefüllt</v>
      </c>
      <c r="V115" s="129" t="str">
        <f t="shared" si="31"/>
        <v>wird ausgefüllt</v>
      </c>
      <c r="W115" s="129" t="str">
        <f t="shared" si="31"/>
        <v>wird ausgefüllt</v>
      </c>
      <c r="X115" s="129" t="str">
        <f t="shared" si="31"/>
        <v>wird ausgefüllt</v>
      </c>
      <c r="Y115" s="129" t="str">
        <f t="shared" si="31"/>
        <v>wird ausgefüllt</v>
      </c>
      <c r="Z115" s="129" t="str">
        <f t="shared" si="31"/>
        <v>wird ausgefüllt</v>
      </c>
      <c r="AA115" s="129" t="str">
        <f t="shared" si="31"/>
        <v>wird ausgefüllt</v>
      </c>
      <c r="AB115" s="129" t="str">
        <f t="shared" si="31"/>
        <v>wird ausgefüllt</v>
      </c>
      <c r="AC115" s="129" t="str">
        <f t="shared" si="31"/>
        <v>wird ausgefüllt</v>
      </c>
      <c r="AD115" s="129" t="str">
        <f t="shared" si="31"/>
        <v>wird ausgefüllt</v>
      </c>
      <c r="AE115" s="129" t="str">
        <f t="shared" si="31"/>
        <v>wird ausgefüllt</v>
      </c>
      <c r="AF115" s="129" t="str">
        <f t="shared" si="31"/>
        <v>wird ausgefüllt</v>
      </c>
      <c r="AG115" s="129" t="str">
        <f t="shared" si="31"/>
        <v>wird ausgefüllt</v>
      </c>
      <c r="AH115" s="129" t="str">
        <f t="shared" si="31"/>
        <v>wird ausgefüllt</v>
      </c>
      <c r="AI115" s="129" t="str">
        <f t="shared" si="31"/>
        <v>wird ausgefüllt</v>
      </c>
      <c r="AJ115" s="129" t="str">
        <f t="shared" si="31"/>
        <v>wird ausgefüllt</v>
      </c>
      <c r="AK115" s="129" t="str">
        <f t="shared" si="31"/>
        <v>wird ausgefüllt</v>
      </c>
      <c r="AL115" s="129" t="str">
        <f t="shared" si="31"/>
        <v>wird ausgefüllt</v>
      </c>
      <c r="AM115" s="129" t="str">
        <f t="shared" si="31"/>
        <v>wird ausgefüllt</v>
      </c>
    </row>
    <row r="116" spans="2:39" s="150" customFormat="1" ht="15" customHeight="1" outlineLevel="1" x14ac:dyDescent="0.25">
      <c r="B116" s="151"/>
      <c r="C116" s="152"/>
      <c r="D116" s="138"/>
      <c r="E116" s="138"/>
      <c r="F116" s="117"/>
      <c r="G116" s="136"/>
      <c r="H116" s="142"/>
      <c r="I116" s="112"/>
      <c r="J116" s="176">
        <f>IF($G$115=0,0,IFERROR(J119*$H$118,0))</f>
        <v>0</v>
      </c>
      <c r="K116" s="176">
        <f t="shared" ref="K116:AM116" si="32">IF($G$115=0,0,IFERROR(K119*$H$118,0))</f>
        <v>0</v>
      </c>
      <c r="L116" s="176">
        <f t="shared" si="32"/>
        <v>0</v>
      </c>
      <c r="M116" s="176">
        <f t="shared" si="32"/>
        <v>0</v>
      </c>
      <c r="N116" s="176">
        <f t="shared" si="32"/>
        <v>0</v>
      </c>
      <c r="O116" s="176">
        <f t="shared" si="32"/>
        <v>0</v>
      </c>
      <c r="P116" s="176">
        <f t="shared" si="32"/>
        <v>0</v>
      </c>
      <c r="Q116" s="176">
        <f t="shared" si="32"/>
        <v>0</v>
      </c>
      <c r="R116" s="176">
        <f t="shared" si="32"/>
        <v>0</v>
      </c>
      <c r="S116" s="176">
        <f t="shared" si="32"/>
        <v>0</v>
      </c>
      <c r="T116" s="176">
        <f t="shared" si="32"/>
        <v>0</v>
      </c>
      <c r="U116" s="176">
        <f t="shared" si="32"/>
        <v>0</v>
      </c>
      <c r="V116" s="176">
        <f t="shared" si="32"/>
        <v>0</v>
      </c>
      <c r="W116" s="176">
        <f t="shared" si="32"/>
        <v>0</v>
      </c>
      <c r="X116" s="176">
        <f t="shared" si="32"/>
        <v>0</v>
      </c>
      <c r="Y116" s="176">
        <f t="shared" si="32"/>
        <v>0</v>
      </c>
      <c r="Z116" s="176">
        <f t="shared" si="32"/>
        <v>0</v>
      </c>
      <c r="AA116" s="176">
        <f t="shared" si="32"/>
        <v>0</v>
      </c>
      <c r="AB116" s="176">
        <f t="shared" si="32"/>
        <v>0</v>
      </c>
      <c r="AC116" s="176">
        <f t="shared" si="32"/>
        <v>0</v>
      </c>
      <c r="AD116" s="176">
        <f t="shared" si="32"/>
        <v>0</v>
      </c>
      <c r="AE116" s="176">
        <f t="shared" si="32"/>
        <v>0</v>
      </c>
      <c r="AF116" s="176">
        <f t="shared" si="32"/>
        <v>0</v>
      </c>
      <c r="AG116" s="176">
        <f t="shared" si="32"/>
        <v>0</v>
      </c>
      <c r="AH116" s="176">
        <f t="shared" si="32"/>
        <v>0</v>
      </c>
      <c r="AI116" s="176">
        <f t="shared" si="32"/>
        <v>0</v>
      </c>
      <c r="AJ116" s="176">
        <f t="shared" si="32"/>
        <v>0</v>
      </c>
      <c r="AK116" s="176">
        <f t="shared" si="32"/>
        <v>0</v>
      </c>
      <c r="AL116" s="176">
        <f t="shared" si="32"/>
        <v>0</v>
      </c>
      <c r="AM116" s="176">
        <f t="shared" si="32"/>
        <v>0</v>
      </c>
    </row>
    <row r="117" spans="2:39" s="121" customFormat="1" ht="7.5" customHeight="1" outlineLevel="1" x14ac:dyDescent="0.25">
      <c r="B117" s="137"/>
      <c r="C117" s="138"/>
      <c r="D117" s="164"/>
      <c r="E117" s="164"/>
      <c r="F117" s="165"/>
      <c r="G117" s="166"/>
      <c r="H117" s="167"/>
      <c r="I117" s="165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</row>
    <row r="118" spans="2:39" s="110" customFormat="1" ht="30" customHeight="1" outlineLevel="1" x14ac:dyDescent="0.25">
      <c r="B118" s="111"/>
      <c r="C118" s="131"/>
      <c r="D118" s="152"/>
      <c r="E118" s="131"/>
      <c r="F118" s="112"/>
      <c r="G118" s="122"/>
      <c r="H118" s="126">
        <f>'1 | Grundeinstellungen'!H111</f>
        <v>1</v>
      </c>
      <c r="I118" s="112"/>
      <c r="J118" s="148" t="str">
        <f>IF($H$118=0,"",CONCATENATE(IF(J119=1,'1 | Grundeinstellungen'!$J$111,IF(J119=2,'1 | Grundeinstellungen'!$K$111,IF('3b | Nutzerkomfort'!J119=3,'1 | Grundeinstellungen'!$L$111,IF(J119="","wird ausgefüllt")))),IF(J120="","",CONCATENATE(" ","(",J120,")"))))</f>
        <v>wird ausgefüllt</v>
      </c>
      <c r="K118" s="148" t="str">
        <f>IF($H$118=0,"",CONCATENATE(IF(K119=1,'1 | Grundeinstellungen'!$J$111,IF(K119=2,'1 | Grundeinstellungen'!$K$111,IF('3b | Nutzerkomfort'!K119=3,'1 | Grundeinstellungen'!$L$111,IF(K119="","wird ausgefüllt")))),IF(K120="","",CONCATENATE(" ","(",K120,")"))))</f>
        <v>wird ausgefüllt</v>
      </c>
      <c r="L118" s="148" t="str">
        <f>IF($H$118=0,"",CONCATENATE(IF(L119=1,'1 | Grundeinstellungen'!$J$111,IF(L119=2,'1 | Grundeinstellungen'!$K$111,IF('3b | Nutzerkomfort'!L119=3,'1 | Grundeinstellungen'!$L$111,IF(L119="","wird ausgefüllt")))),IF(L120="","",CONCATENATE(" ","(",L120,")"))))</f>
        <v>wird ausgefüllt</v>
      </c>
      <c r="M118" s="148" t="str">
        <f>IF($H$118=0,"",CONCATENATE(IF(M119=1,'1 | Grundeinstellungen'!$J$111,IF(M119=2,'1 | Grundeinstellungen'!$K$111,IF('3b | Nutzerkomfort'!M119=3,'1 | Grundeinstellungen'!$L$111,IF(M119="","wird ausgefüllt")))),IF(M120="","",CONCATENATE(" ","(",M120,")"))))</f>
        <v>wird ausgefüllt</v>
      </c>
      <c r="N118" s="148" t="str">
        <f>IF($H$118=0,"",CONCATENATE(IF(N119=1,'1 | Grundeinstellungen'!$J$111,IF(N119=2,'1 | Grundeinstellungen'!$K$111,IF('3b | Nutzerkomfort'!N119=3,'1 | Grundeinstellungen'!$L$111,IF(N119="","wird ausgefüllt")))),IF(N120="","",CONCATENATE(" ","(",N120,")"))))</f>
        <v>wird ausgefüllt</v>
      </c>
      <c r="O118" s="148" t="str">
        <f>IF($H$118=0,"",CONCATENATE(IF(O119=1,'1 | Grundeinstellungen'!$J$111,IF(O119=2,'1 | Grundeinstellungen'!$K$111,IF('3b | Nutzerkomfort'!O119=3,'1 | Grundeinstellungen'!$L$111,IF(O119="","wird ausgefüllt")))),IF(O120="","",CONCATENATE(" ","(",O120,")"))))</f>
        <v>wird ausgefüllt</v>
      </c>
      <c r="P118" s="148" t="str">
        <f>IF($H$118=0,"",CONCATENATE(IF(P119=1,'1 | Grundeinstellungen'!$J$111,IF(P119=2,'1 | Grundeinstellungen'!$K$111,IF('3b | Nutzerkomfort'!P119=3,'1 | Grundeinstellungen'!$L$111,IF(P119="","wird ausgefüllt")))),IF(P120="","",CONCATENATE(" ","(",P120,")"))))</f>
        <v>wird ausgefüllt</v>
      </c>
      <c r="Q118" s="148" t="str">
        <f>IF($H$118=0,"",CONCATENATE(IF(Q119=1,'1 | Grundeinstellungen'!$J$111,IF(Q119=2,'1 | Grundeinstellungen'!$K$111,IF('3b | Nutzerkomfort'!Q119=3,'1 | Grundeinstellungen'!$L$111,IF(Q119="","wird ausgefüllt")))),IF(Q120="","",CONCATENATE(" ","(",Q120,")"))))</f>
        <v>wird ausgefüllt</v>
      </c>
      <c r="R118" s="148" t="str">
        <f>IF($H$118=0,"",CONCATENATE(IF(R119=1,'1 | Grundeinstellungen'!$J$111,IF(R119=2,'1 | Grundeinstellungen'!$K$111,IF('3b | Nutzerkomfort'!R119=3,'1 | Grundeinstellungen'!$L$111,IF(R119="","wird ausgefüllt")))),IF(R120="","",CONCATENATE(" ","(",R120,")"))))</f>
        <v>wird ausgefüllt</v>
      </c>
      <c r="S118" s="148" t="str">
        <f>IF($H$118=0,"",CONCATENATE(IF(S119=1,'1 | Grundeinstellungen'!$J$111,IF(S119=2,'1 | Grundeinstellungen'!$K$111,IF('3b | Nutzerkomfort'!S119=3,'1 | Grundeinstellungen'!$L$111,IF(S119="","wird ausgefüllt")))),IF(S120="","",CONCATENATE(" ","(",S120,")"))))</f>
        <v>wird ausgefüllt</v>
      </c>
      <c r="T118" s="148" t="str">
        <f>IF($H$118=0,"",CONCATENATE(IF(T119=1,'1 | Grundeinstellungen'!$J$111,IF(T119=2,'1 | Grundeinstellungen'!$K$111,IF('3b | Nutzerkomfort'!T119=3,'1 | Grundeinstellungen'!$L$111,IF(T119="","wird ausgefüllt")))),IF(T120="","",CONCATENATE(" ","(",T120,")"))))</f>
        <v>wird ausgefüllt</v>
      </c>
      <c r="U118" s="148" t="str">
        <f>IF($H$118=0,"",CONCATENATE(IF(U119=1,'1 | Grundeinstellungen'!$J$111,IF(U119=2,'1 | Grundeinstellungen'!$K$111,IF('3b | Nutzerkomfort'!U119=3,'1 | Grundeinstellungen'!$L$111,IF(U119="","wird ausgefüllt")))),IF(U120="","",CONCATENATE(" ","(",U120,")"))))</f>
        <v>wird ausgefüllt</v>
      </c>
      <c r="V118" s="148" t="str">
        <f>IF($H$118=0,"",CONCATENATE(IF(V119=1,'1 | Grundeinstellungen'!$J$111,IF(V119=2,'1 | Grundeinstellungen'!$K$111,IF('3b | Nutzerkomfort'!V119=3,'1 | Grundeinstellungen'!$L$111,IF(V119="","wird ausgefüllt")))),IF(V120="","",CONCATENATE(" ","(",V120,")"))))</f>
        <v>wird ausgefüllt</v>
      </c>
      <c r="W118" s="148" t="str">
        <f>IF($H$118=0,"",CONCATENATE(IF(W119=1,'1 | Grundeinstellungen'!$J$111,IF(W119=2,'1 | Grundeinstellungen'!$K$111,IF('3b | Nutzerkomfort'!W119=3,'1 | Grundeinstellungen'!$L$111,IF(W119="","wird ausgefüllt")))),IF(W120="","",CONCATENATE(" ","(",W120,")"))))</f>
        <v>wird ausgefüllt</v>
      </c>
      <c r="X118" s="148" t="str">
        <f>IF($H$118=0,"",CONCATENATE(IF(X119=1,'1 | Grundeinstellungen'!$J$111,IF(X119=2,'1 | Grundeinstellungen'!$K$111,IF('3b | Nutzerkomfort'!X119=3,'1 | Grundeinstellungen'!$L$111,IF(X119="","wird ausgefüllt")))),IF(X120="","",CONCATENATE(" ","(",X120,")"))))</f>
        <v>wird ausgefüllt</v>
      </c>
      <c r="Y118" s="148" t="str">
        <f>IF($H$118=0,"",CONCATENATE(IF(Y119=1,'1 | Grundeinstellungen'!$J$111,IF(Y119=2,'1 | Grundeinstellungen'!$K$111,IF('3b | Nutzerkomfort'!Y119=3,'1 | Grundeinstellungen'!$L$111,IF(Y119="","wird ausgefüllt")))),IF(Y120="","",CONCATENATE(" ","(",Y120,")"))))</f>
        <v>wird ausgefüllt</v>
      </c>
      <c r="Z118" s="148" t="str">
        <f>IF($H$118=0,"",CONCATENATE(IF(Z119=1,'1 | Grundeinstellungen'!$J$111,IF(Z119=2,'1 | Grundeinstellungen'!$K$111,IF('3b | Nutzerkomfort'!Z119=3,'1 | Grundeinstellungen'!$L$111,IF(Z119="","wird ausgefüllt")))),IF(Z120="","",CONCATENATE(" ","(",Z120,")"))))</f>
        <v>wird ausgefüllt</v>
      </c>
      <c r="AA118" s="148" t="str">
        <f>IF($H$118=0,"",CONCATENATE(IF(AA119=1,'1 | Grundeinstellungen'!$J$111,IF(AA119=2,'1 | Grundeinstellungen'!$K$111,IF('3b | Nutzerkomfort'!AA119=3,'1 | Grundeinstellungen'!$L$111,IF(AA119="","wird ausgefüllt")))),IF(AA120="","",CONCATENATE(" ","(",AA120,")"))))</f>
        <v>wird ausgefüllt</v>
      </c>
      <c r="AB118" s="148" t="str">
        <f>IF($H$118=0,"",CONCATENATE(IF(AB119=1,'1 | Grundeinstellungen'!$J$111,IF(AB119=2,'1 | Grundeinstellungen'!$K$111,IF('3b | Nutzerkomfort'!AB119=3,'1 | Grundeinstellungen'!$L$111,IF(AB119="","wird ausgefüllt")))),IF(AB120="","",CONCATENATE(" ","(",AB120,")"))))</f>
        <v>wird ausgefüllt</v>
      </c>
      <c r="AC118" s="148" t="str">
        <f>IF($H$118=0,"",CONCATENATE(IF(AC119=1,'1 | Grundeinstellungen'!$J$111,IF(AC119=2,'1 | Grundeinstellungen'!$K$111,IF('3b | Nutzerkomfort'!AC119=3,'1 | Grundeinstellungen'!$L$111,IF(AC119="","wird ausgefüllt")))),IF(AC120="","",CONCATENATE(" ","(",AC120,")"))))</f>
        <v>wird ausgefüllt</v>
      </c>
      <c r="AD118" s="148" t="str">
        <f>IF($H$118=0,"",CONCATENATE(IF(AD119=1,'1 | Grundeinstellungen'!$J$111,IF(AD119=2,'1 | Grundeinstellungen'!$K$111,IF('3b | Nutzerkomfort'!AD119=3,'1 | Grundeinstellungen'!$L$111,IF(AD119="","wird ausgefüllt")))),IF(AD120="","",CONCATENATE(" ","(",AD120,")"))))</f>
        <v>wird ausgefüllt</v>
      </c>
      <c r="AE118" s="148" t="str">
        <f>IF($H$118=0,"",CONCATENATE(IF(AE119=1,'1 | Grundeinstellungen'!$J$111,IF(AE119=2,'1 | Grundeinstellungen'!$K$111,IF('3b | Nutzerkomfort'!AE119=3,'1 | Grundeinstellungen'!$L$111,IF(AE119="","wird ausgefüllt")))),IF(AE120="","",CONCATENATE(" ","(",AE120,")"))))</f>
        <v>wird ausgefüllt</v>
      </c>
      <c r="AF118" s="148" t="str">
        <f>IF($H$118=0,"",CONCATENATE(IF(AF119=1,'1 | Grundeinstellungen'!$J$111,IF(AF119=2,'1 | Grundeinstellungen'!$K$111,IF('3b | Nutzerkomfort'!AF119=3,'1 | Grundeinstellungen'!$L$111,IF(AF119="","wird ausgefüllt")))),IF(AF120="","",CONCATENATE(" ","(",AF120,")"))))</f>
        <v>wird ausgefüllt</v>
      </c>
      <c r="AG118" s="148" t="str">
        <f>IF($H$118=0,"",CONCATENATE(IF(AG119=1,'1 | Grundeinstellungen'!$J$111,IF(AG119=2,'1 | Grundeinstellungen'!$K$111,IF('3b | Nutzerkomfort'!AG119=3,'1 | Grundeinstellungen'!$L$111,IF(AG119="","wird ausgefüllt")))),IF(AG120="","",CONCATENATE(" ","(",AG120,")"))))</f>
        <v>wird ausgefüllt</v>
      </c>
      <c r="AH118" s="148" t="str">
        <f>IF($H$118=0,"",CONCATENATE(IF(AH119=1,'1 | Grundeinstellungen'!$J$111,IF(AH119=2,'1 | Grundeinstellungen'!$K$111,IF('3b | Nutzerkomfort'!AH119=3,'1 | Grundeinstellungen'!$L$111,IF(AH119="","wird ausgefüllt")))),IF(AH120="","",CONCATENATE(" ","(",AH120,")"))))</f>
        <v>wird ausgefüllt</v>
      </c>
      <c r="AI118" s="148" t="str">
        <f>IF($H$118=0,"",CONCATENATE(IF(AI119=1,'1 | Grundeinstellungen'!$J$111,IF(AI119=2,'1 | Grundeinstellungen'!$K$111,IF('3b | Nutzerkomfort'!AI119=3,'1 | Grundeinstellungen'!$L$111,IF(AI119="","wird ausgefüllt")))),IF(AI120="","",CONCATENATE(" ","(",AI120,")"))))</f>
        <v>wird ausgefüllt</v>
      </c>
      <c r="AJ118" s="148" t="str">
        <f>IF($H$118=0,"",CONCATENATE(IF(AJ119=1,'1 | Grundeinstellungen'!$J$111,IF(AJ119=2,'1 | Grundeinstellungen'!$K$111,IF('3b | Nutzerkomfort'!AJ119=3,'1 | Grundeinstellungen'!$L$111,IF(AJ119="","wird ausgefüllt")))),IF(AJ120="","",CONCATENATE(" ","(",AJ120,")"))))</f>
        <v>wird ausgefüllt</v>
      </c>
      <c r="AK118" s="148" t="str">
        <f>IF($H$118=0,"",CONCATENATE(IF(AK119=1,'1 | Grundeinstellungen'!$J$111,IF(AK119=2,'1 | Grundeinstellungen'!$K$111,IF('3b | Nutzerkomfort'!AK119=3,'1 | Grundeinstellungen'!$L$111,IF(AK119="","wird ausgefüllt")))),IF(AK120="","",CONCATENATE(" ","(",AK120,")"))))</f>
        <v>wird ausgefüllt</v>
      </c>
      <c r="AL118" s="148" t="str">
        <f>IF($H$118=0,"",CONCATENATE(IF(AL119=1,'1 | Grundeinstellungen'!$J$111,IF(AL119=2,'1 | Grundeinstellungen'!$K$111,IF('3b | Nutzerkomfort'!AL119=3,'1 | Grundeinstellungen'!$L$111,IF(AL119="","wird ausgefüllt")))),IF(AL120="","",CONCATENATE(" ","(",AL120,")"))))</f>
        <v>wird ausgefüllt</v>
      </c>
      <c r="AM118" s="148" t="str">
        <f>IF($H$118=0,"",CONCATENATE(IF(AM119=1,'1 | Grundeinstellungen'!$J$111,IF(AM119=2,'1 | Grundeinstellungen'!$K$111,IF('3b | Nutzerkomfort'!AM119=3,'1 | Grundeinstellungen'!$L$111,IF(AM119="","wird ausgefüllt")))),IF(AM120="","",CONCATENATE(" ","(",AM120,")"))))</f>
        <v>wird ausgefüllt</v>
      </c>
    </row>
    <row r="119" spans="2:39" s="121" customFormat="1" ht="15" customHeight="1" outlineLevel="1" x14ac:dyDescent="0.25">
      <c r="B119" s="137"/>
      <c r="C119" s="138"/>
      <c r="D119" s="138"/>
      <c r="E119" s="156" t="s">
        <v>197</v>
      </c>
      <c r="F119" s="157"/>
      <c r="G119" s="139"/>
      <c r="H119" s="136"/>
      <c r="I119" s="171"/>
      <c r="J119" s="281"/>
      <c r="K119" s="281"/>
      <c r="L119" s="281"/>
      <c r="M119" s="281"/>
      <c r="N119" s="281"/>
      <c r="O119" s="281"/>
      <c r="P119" s="281"/>
      <c r="Q119" s="281"/>
      <c r="R119" s="281"/>
      <c r="S119" s="281"/>
      <c r="T119" s="281"/>
      <c r="U119" s="281"/>
      <c r="V119" s="281"/>
      <c r="W119" s="281"/>
      <c r="X119" s="281"/>
      <c r="Y119" s="281"/>
      <c r="Z119" s="281"/>
      <c r="AA119" s="281"/>
      <c r="AB119" s="281"/>
      <c r="AC119" s="281"/>
      <c r="AD119" s="281"/>
      <c r="AE119" s="281"/>
      <c r="AF119" s="281"/>
      <c r="AG119" s="281"/>
      <c r="AH119" s="281"/>
      <c r="AI119" s="281"/>
      <c r="AJ119" s="281"/>
      <c r="AK119" s="281"/>
      <c r="AL119" s="281"/>
      <c r="AM119" s="281"/>
    </row>
    <row r="120" spans="2:39" s="145" customFormat="1" ht="30" customHeight="1" outlineLevel="1" x14ac:dyDescent="0.25">
      <c r="B120" s="146"/>
      <c r="C120" s="147"/>
      <c r="D120" s="169"/>
      <c r="E120" s="162" t="s">
        <v>196</v>
      </c>
      <c r="F120" s="160"/>
      <c r="G120" s="178"/>
      <c r="H120" s="179"/>
      <c r="I120" s="180"/>
      <c r="J120" s="280"/>
      <c r="K120" s="280"/>
      <c r="L120" s="280"/>
      <c r="M120" s="280"/>
      <c r="N120" s="280"/>
      <c r="O120" s="280"/>
      <c r="P120" s="280"/>
      <c r="Q120" s="280"/>
      <c r="R120" s="280"/>
      <c r="S120" s="280"/>
      <c r="T120" s="280"/>
      <c r="U120" s="280"/>
      <c r="V120" s="280"/>
      <c r="W120" s="280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  <c r="AJ120" s="280"/>
      <c r="AK120" s="280"/>
      <c r="AL120" s="280"/>
      <c r="AM120" s="280"/>
    </row>
    <row r="121" spans="2:39" s="110" customFormat="1" x14ac:dyDescent="0.25">
      <c r="B121" s="111"/>
      <c r="C121" s="131"/>
      <c r="D121" s="131"/>
      <c r="E121" s="131"/>
      <c r="F121" s="112"/>
      <c r="G121" s="122"/>
      <c r="H121" s="122"/>
      <c r="I121" s="112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0"/>
      <c r="AM121" s="130"/>
    </row>
    <row r="122" spans="2:39" s="110" customFormat="1" ht="30" customHeight="1" outlineLevel="1" x14ac:dyDescent="0.25">
      <c r="B122" s="111"/>
      <c r="C122" s="161">
        <v>4</v>
      </c>
      <c r="D122" s="161" t="str">
        <f>'1 | Grundeinstellungen'!D113</f>
        <v>Natürliche Lüftung</v>
      </c>
      <c r="E122" s="161"/>
      <c r="F122" s="170"/>
      <c r="G122" s="126">
        <f>'1 | Grundeinstellungen'!G113</f>
        <v>0.2</v>
      </c>
      <c r="H122" s="98">
        <f>H125</f>
        <v>1</v>
      </c>
      <c r="I122" s="170"/>
      <c r="J122" s="129" t="str">
        <f>IF($G$122=0,"",J125)</f>
        <v>wird ausgefüllt</v>
      </c>
      <c r="K122" s="129" t="str">
        <f t="shared" ref="K122:AM122" si="33">IF($G$122=0,"",K125)</f>
        <v>wird ausgefüllt</v>
      </c>
      <c r="L122" s="129" t="str">
        <f t="shared" si="33"/>
        <v>wird ausgefüllt</v>
      </c>
      <c r="M122" s="129" t="str">
        <f t="shared" si="33"/>
        <v>wird ausgefüllt</v>
      </c>
      <c r="N122" s="129" t="str">
        <f t="shared" si="33"/>
        <v>wird ausgefüllt</v>
      </c>
      <c r="O122" s="129" t="str">
        <f t="shared" si="33"/>
        <v>wird ausgefüllt</v>
      </c>
      <c r="P122" s="129" t="str">
        <f t="shared" si="33"/>
        <v>wird ausgefüllt</v>
      </c>
      <c r="Q122" s="129" t="str">
        <f t="shared" si="33"/>
        <v>wird ausgefüllt</v>
      </c>
      <c r="R122" s="129" t="str">
        <f t="shared" si="33"/>
        <v>wird ausgefüllt</v>
      </c>
      <c r="S122" s="129" t="str">
        <f t="shared" si="33"/>
        <v>wird ausgefüllt</v>
      </c>
      <c r="T122" s="129" t="str">
        <f t="shared" si="33"/>
        <v>wird ausgefüllt</v>
      </c>
      <c r="U122" s="129" t="str">
        <f t="shared" si="33"/>
        <v>wird ausgefüllt</v>
      </c>
      <c r="V122" s="129" t="str">
        <f t="shared" si="33"/>
        <v>wird ausgefüllt</v>
      </c>
      <c r="W122" s="129" t="str">
        <f t="shared" si="33"/>
        <v>wird ausgefüllt</v>
      </c>
      <c r="X122" s="129" t="str">
        <f t="shared" si="33"/>
        <v>wird ausgefüllt</v>
      </c>
      <c r="Y122" s="129" t="str">
        <f t="shared" si="33"/>
        <v>wird ausgefüllt</v>
      </c>
      <c r="Z122" s="129" t="str">
        <f t="shared" si="33"/>
        <v>wird ausgefüllt</v>
      </c>
      <c r="AA122" s="129" t="str">
        <f t="shared" si="33"/>
        <v>wird ausgefüllt</v>
      </c>
      <c r="AB122" s="129" t="str">
        <f t="shared" si="33"/>
        <v>wird ausgefüllt</v>
      </c>
      <c r="AC122" s="129" t="str">
        <f t="shared" si="33"/>
        <v>wird ausgefüllt</v>
      </c>
      <c r="AD122" s="129" t="str">
        <f t="shared" si="33"/>
        <v>wird ausgefüllt</v>
      </c>
      <c r="AE122" s="129" t="str">
        <f t="shared" si="33"/>
        <v>wird ausgefüllt</v>
      </c>
      <c r="AF122" s="129" t="str">
        <f t="shared" si="33"/>
        <v>wird ausgefüllt</v>
      </c>
      <c r="AG122" s="129" t="str">
        <f t="shared" si="33"/>
        <v>wird ausgefüllt</v>
      </c>
      <c r="AH122" s="129" t="str">
        <f t="shared" si="33"/>
        <v>wird ausgefüllt</v>
      </c>
      <c r="AI122" s="129" t="str">
        <f t="shared" si="33"/>
        <v>wird ausgefüllt</v>
      </c>
      <c r="AJ122" s="129" t="str">
        <f t="shared" si="33"/>
        <v>wird ausgefüllt</v>
      </c>
      <c r="AK122" s="129" t="str">
        <f t="shared" si="33"/>
        <v>wird ausgefüllt</v>
      </c>
      <c r="AL122" s="129" t="str">
        <f t="shared" si="33"/>
        <v>wird ausgefüllt</v>
      </c>
      <c r="AM122" s="129" t="str">
        <f t="shared" si="33"/>
        <v>wird ausgefüllt</v>
      </c>
    </row>
    <row r="123" spans="2:39" s="150" customFormat="1" ht="15" customHeight="1" outlineLevel="1" x14ac:dyDescent="0.25">
      <c r="B123" s="151"/>
      <c r="C123" s="152"/>
      <c r="D123" s="138"/>
      <c r="E123" s="138"/>
      <c r="F123" s="117"/>
      <c r="G123" s="136"/>
      <c r="H123" s="142"/>
      <c r="I123" s="112"/>
      <c r="J123" s="176">
        <f>IF($G$122=0,0,IFERROR(J126*$H$125,0))</f>
        <v>0</v>
      </c>
      <c r="K123" s="176">
        <f t="shared" ref="K123:AM123" si="34">IF($G$122=0,0,IFERROR(K126*$H$125,0))</f>
        <v>0</v>
      </c>
      <c r="L123" s="176">
        <f t="shared" si="34"/>
        <v>0</v>
      </c>
      <c r="M123" s="176">
        <f t="shared" si="34"/>
        <v>0</v>
      </c>
      <c r="N123" s="176">
        <f t="shared" si="34"/>
        <v>0</v>
      </c>
      <c r="O123" s="176">
        <f t="shared" si="34"/>
        <v>0</v>
      </c>
      <c r="P123" s="176">
        <f t="shared" si="34"/>
        <v>0</v>
      </c>
      <c r="Q123" s="176">
        <f t="shared" si="34"/>
        <v>0</v>
      </c>
      <c r="R123" s="176">
        <f t="shared" si="34"/>
        <v>0</v>
      </c>
      <c r="S123" s="176">
        <f t="shared" si="34"/>
        <v>0</v>
      </c>
      <c r="T123" s="176">
        <f t="shared" si="34"/>
        <v>0</v>
      </c>
      <c r="U123" s="176">
        <f t="shared" si="34"/>
        <v>0</v>
      </c>
      <c r="V123" s="176">
        <f t="shared" si="34"/>
        <v>0</v>
      </c>
      <c r="W123" s="176">
        <f t="shared" si="34"/>
        <v>0</v>
      </c>
      <c r="X123" s="176">
        <f t="shared" si="34"/>
        <v>0</v>
      </c>
      <c r="Y123" s="176">
        <f t="shared" si="34"/>
        <v>0</v>
      </c>
      <c r="Z123" s="176">
        <f t="shared" si="34"/>
        <v>0</v>
      </c>
      <c r="AA123" s="176">
        <f t="shared" si="34"/>
        <v>0</v>
      </c>
      <c r="AB123" s="176">
        <f t="shared" si="34"/>
        <v>0</v>
      </c>
      <c r="AC123" s="176">
        <f t="shared" si="34"/>
        <v>0</v>
      </c>
      <c r="AD123" s="176">
        <f t="shared" si="34"/>
        <v>0</v>
      </c>
      <c r="AE123" s="176">
        <f t="shared" si="34"/>
        <v>0</v>
      </c>
      <c r="AF123" s="176">
        <f t="shared" si="34"/>
        <v>0</v>
      </c>
      <c r="AG123" s="176">
        <f t="shared" si="34"/>
        <v>0</v>
      </c>
      <c r="AH123" s="176">
        <f t="shared" si="34"/>
        <v>0</v>
      </c>
      <c r="AI123" s="176">
        <f t="shared" si="34"/>
        <v>0</v>
      </c>
      <c r="AJ123" s="176">
        <f t="shared" si="34"/>
        <v>0</v>
      </c>
      <c r="AK123" s="176">
        <f t="shared" si="34"/>
        <v>0</v>
      </c>
      <c r="AL123" s="176">
        <f t="shared" si="34"/>
        <v>0</v>
      </c>
      <c r="AM123" s="176">
        <f t="shared" si="34"/>
        <v>0</v>
      </c>
    </row>
    <row r="124" spans="2:39" s="121" customFormat="1" ht="7.5" customHeight="1" outlineLevel="1" x14ac:dyDescent="0.25">
      <c r="B124" s="137"/>
      <c r="C124" s="138"/>
      <c r="D124" s="164"/>
      <c r="E124" s="164"/>
      <c r="F124" s="165"/>
      <c r="G124" s="166"/>
      <c r="H124" s="167"/>
      <c r="I124" s="165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</row>
    <row r="125" spans="2:39" s="110" customFormat="1" ht="30" customHeight="1" outlineLevel="1" x14ac:dyDescent="0.25">
      <c r="B125" s="111"/>
      <c r="C125" s="131"/>
      <c r="D125" s="131"/>
      <c r="E125" s="131"/>
      <c r="F125" s="112"/>
      <c r="G125" s="122"/>
      <c r="H125" s="126">
        <f>'1 | Grundeinstellungen'!H114</f>
        <v>1</v>
      </c>
      <c r="I125" s="112"/>
      <c r="J125" s="148" t="str">
        <f>IF($H$125=0,"",CONCATENATE(IF(J126=1,'1 | Grundeinstellungen'!$J$114,IF(J126=2,'1 | Grundeinstellungen'!$K$114,IF('3b | Nutzerkomfort'!J126=3,'1 | Grundeinstellungen'!$L$114,IF(J126="","wird ausgefüllt")))),IF(J127="","",CONCATENATE(" ","(",J127,")"))))</f>
        <v>wird ausgefüllt</v>
      </c>
      <c r="K125" s="148" t="str">
        <f>IF($H$125=0,"",CONCATENATE(IF(K126=1,'1 | Grundeinstellungen'!$J$114,IF(K126=2,'1 | Grundeinstellungen'!$K$114,IF('3b | Nutzerkomfort'!K126=3,'1 | Grundeinstellungen'!$L$114,IF(K126="","wird ausgefüllt")))),IF(K127="","",CONCATENATE(" ","(",K127,")"))))</f>
        <v>wird ausgefüllt</v>
      </c>
      <c r="L125" s="148" t="str">
        <f>IF($H$125=0,"",CONCATENATE(IF(L126=1,'1 | Grundeinstellungen'!$J$114,IF(L126=2,'1 | Grundeinstellungen'!$K$114,IF('3b | Nutzerkomfort'!L126=3,'1 | Grundeinstellungen'!$L$114,IF(L126="","wird ausgefüllt")))),IF(L127="","",CONCATENATE(" ","(",L127,")"))))</f>
        <v>wird ausgefüllt</v>
      </c>
      <c r="M125" s="148" t="str">
        <f>IF($H$125=0,"",CONCATENATE(IF(M126=1,'1 | Grundeinstellungen'!$J$114,IF(M126=2,'1 | Grundeinstellungen'!$K$114,IF('3b | Nutzerkomfort'!M126=3,'1 | Grundeinstellungen'!$L$114,IF(M126="","wird ausgefüllt")))),IF(M127="","",CONCATENATE(" ","(",M127,")"))))</f>
        <v>wird ausgefüllt</v>
      </c>
      <c r="N125" s="148" t="str">
        <f>IF($H$125=0,"",CONCATENATE(IF(N126=1,'1 | Grundeinstellungen'!$J$114,IF(N126=2,'1 | Grundeinstellungen'!$K$114,IF('3b | Nutzerkomfort'!N126=3,'1 | Grundeinstellungen'!$L$114,IF(N126="","wird ausgefüllt")))),IF(N127="","",CONCATENATE(" ","(",N127,")"))))</f>
        <v>wird ausgefüllt</v>
      </c>
      <c r="O125" s="148" t="str">
        <f>IF($H$125=0,"",CONCATENATE(IF(O126=1,'1 | Grundeinstellungen'!$J$114,IF(O126=2,'1 | Grundeinstellungen'!$K$114,IF('3b | Nutzerkomfort'!O126=3,'1 | Grundeinstellungen'!$L$114,IF(O126="","wird ausgefüllt")))),IF(O127="","",CONCATENATE(" ","(",O127,")"))))</f>
        <v>wird ausgefüllt</v>
      </c>
      <c r="P125" s="148" t="str">
        <f>IF($H$125=0,"",CONCATENATE(IF(P126=1,'1 | Grundeinstellungen'!$J$114,IF(P126=2,'1 | Grundeinstellungen'!$K$114,IF('3b | Nutzerkomfort'!P126=3,'1 | Grundeinstellungen'!$L$114,IF(P126="","wird ausgefüllt")))),IF(P127="","",CONCATENATE(" ","(",P127,")"))))</f>
        <v>wird ausgefüllt</v>
      </c>
      <c r="Q125" s="148" t="str">
        <f>IF($H$125=0,"",CONCATENATE(IF(Q126=1,'1 | Grundeinstellungen'!$J$114,IF(Q126=2,'1 | Grundeinstellungen'!$K$114,IF('3b | Nutzerkomfort'!Q126=3,'1 | Grundeinstellungen'!$L$114,IF(Q126="","wird ausgefüllt")))),IF(Q127="","",CONCATENATE(" ","(",Q127,")"))))</f>
        <v>wird ausgefüllt</v>
      </c>
      <c r="R125" s="148" t="str">
        <f>IF($H$125=0,"",CONCATENATE(IF(R126=1,'1 | Grundeinstellungen'!$J$114,IF(R126=2,'1 | Grundeinstellungen'!$K$114,IF('3b | Nutzerkomfort'!R126=3,'1 | Grundeinstellungen'!$L$114,IF(R126="","wird ausgefüllt")))),IF(R127="","",CONCATENATE(" ","(",R127,")"))))</f>
        <v>wird ausgefüllt</v>
      </c>
      <c r="S125" s="148" t="str">
        <f>IF($H$125=0,"",CONCATENATE(IF(S126=1,'1 | Grundeinstellungen'!$J$114,IF(S126=2,'1 | Grundeinstellungen'!$K$114,IF('3b | Nutzerkomfort'!S126=3,'1 | Grundeinstellungen'!$L$114,IF(S126="","wird ausgefüllt")))),IF(S127="","",CONCATENATE(" ","(",S127,")"))))</f>
        <v>wird ausgefüllt</v>
      </c>
      <c r="T125" s="148" t="str">
        <f>IF($H$125=0,"",CONCATENATE(IF(T126=1,'1 | Grundeinstellungen'!$J$114,IF(T126=2,'1 | Grundeinstellungen'!$K$114,IF('3b | Nutzerkomfort'!T126=3,'1 | Grundeinstellungen'!$L$114,IF(T126="","wird ausgefüllt")))),IF(T127="","",CONCATENATE(" ","(",T127,")"))))</f>
        <v>wird ausgefüllt</v>
      </c>
      <c r="U125" s="148" t="str">
        <f>IF($H$125=0,"",CONCATENATE(IF(U126=1,'1 | Grundeinstellungen'!$J$114,IF(U126=2,'1 | Grundeinstellungen'!$K$114,IF('3b | Nutzerkomfort'!U126=3,'1 | Grundeinstellungen'!$L$114,IF(U126="","wird ausgefüllt")))),IF(U127="","",CONCATENATE(" ","(",U127,")"))))</f>
        <v>wird ausgefüllt</v>
      </c>
      <c r="V125" s="148" t="str">
        <f>IF($H$125=0,"",CONCATENATE(IF(V126=1,'1 | Grundeinstellungen'!$J$114,IF(V126=2,'1 | Grundeinstellungen'!$K$114,IF('3b | Nutzerkomfort'!V126=3,'1 | Grundeinstellungen'!$L$114,IF(V126="","wird ausgefüllt")))),IF(V127="","",CONCATENATE(" ","(",V127,")"))))</f>
        <v>wird ausgefüllt</v>
      </c>
      <c r="W125" s="148" t="str">
        <f>IF($H$125=0,"",CONCATENATE(IF(W126=1,'1 | Grundeinstellungen'!$J$114,IF(W126=2,'1 | Grundeinstellungen'!$K$114,IF('3b | Nutzerkomfort'!W126=3,'1 | Grundeinstellungen'!$L$114,IF(W126="","wird ausgefüllt")))),IF(W127="","",CONCATENATE(" ","(",W127,")"))))</f>
        <v>wird ausgefüllt</v>
      </c>
      <c r="X125" s="148" t="str">
        <f>IF($H$125=0,"",CONCATENATE(IF(X126=1,'1 | Grundeinstellungen'!$J$114,IF(X126=2,'1 | Grundeinstellungen'!$K$114,IF('3b | Nutzerkomfort'!X126=3,'1 | Grundeinstellungen'!$L$114,IF(X126="","wird ausgefüllt")))),IF(X127="","",CONCATENATE(" ","(",X127,")"))))</f>
        <v>wird ausgefüllt</v>
      </c>
      <c r="Y125" s="148" t="str">
        <f>IF($H$125=0,"",CONCATENATE(IF(Y126=1,'1 | Grundeinstellungen'!$J$114,IF(Y126=2,'1 | Grundeinstellungen'!$K$114,IF('3b | Nutzerkomfort'!Y126=3,'1 | Grundeinstellungen'!$L$114,IF(Y126="","wird ausgefüllt")))),IF(Y127="","",CONCATENATE(" ","(",Y127,")"))))</f>
        <v>wird ausgefüllt</v>
      </c>
      <c r="Z125" s="148" t="str">
        <f>IF($H$125=0,"",CONCATENATE(IF(Z126=1,'1 | Grundeinstellungen'!$J$114,IF(Z126=2,'1 | Grundeinstellungen'!$K$114,IF('3b | Nutzerkomfort'!Z126=3,'1 | Grundeinstellungen'!$L$114,IF(Z126="","wird ausgefüllt")))),IF(Z127="","",CONCATENATE(" ","(",Z127,")"))))</f>
        <v>wird ausgefüllt</v>
      </c>
      <c r="AA125" s="148" t="str">
        <f>IF($H$125=0,"",CONCATENATE(IF(AA126=1,'1 | Grundeinstellungen'!$J$114,IF(AA126=2,'1 | Grundeinstellungen'!$K$114,IF('3b | Nutzerkomfort'!AA126=3,'1 | Grundeinstellungen'!$L$114,IF(AA126="","wird ausgefüllt")))),IF(AA127="","",CONCATENATE(" ","(",AA127,")"))))</f>
        <v>wird ausgefüllt</v>
      </c>
      <c r="AB125" s="148" t="str">
        <f>IF($H$125=0,"",CONCATENATE(IF(AB126=1,'1 | Grundeinstellungen'!$J$114,IF(AB126=2,'1 | Grundeinstellungen'!$K$114,IF('3b | Nutzerkomfort'!AB126=3,'1 | Grundeinstellungen'!$L$114,IF(AB126="","wird ausgefüllt")))),IF(AB127="","",CONCATENATE(" ","(",AB127,")"))))</f>
        <v>wird ausgefüllt</v>
      </c>
      <c r="AC125" s="148" t="str">
        <f>IF($H$125=0,"",CONCATENATE(IF(AC126=1,'1 | Grundeinstellungen'!$J$114,IF(AC126=2,'1 | Grundeinstellungen'!$K$114,IF('3b | Nutzerkomfort'!AC126=3,'1 | Grundeinstellungen'!$L$114,IF(AC126="","wird ausgefüllt")))),IF(AC127="","",CONCATENATE(" ","(",AC127,")"))))</f>
        <v>wird ausgefüllt</v>
      </c>
      <c r="AD125" s="148" t="str">
        <f>IF($H$125=0,"",CONCATENATE(IF(AD126=1,'1 | Grundeinstellungen'!$J$114,IF(AD126=2,'1 | Grundeinstellungen'!$K$114,IF('3b | Nutzerkomfort'!AD126=3,'1 | Grundeinstellungen'!$L$114,IF(AD126="","wird ausgefüllt")))),IF(AD127="","",CONCATENATE(" ","(",AD127,")"))))</f>
        <v>wird ausgefüllt</v>
      </c>
      <c r="AE125" s="148" t="str">
        <f>IF($H$125=0,"",CONCATENATE(IF(AE126=1,'1 | Grundeinstellungen'!$J$114,IF(AE126=2,'1 | Grundeinstellungen'!$K$114,IF('3b | Nutzerkomfort'!AE126=3,'1 | Grundeinstellungen'!$L$114,IF(AE126="","wird ausgefüllt")))),IF(AE127="","",CONCATENATE(" ","(",AE127,")"))))</f>
        <v>wird ausgefüllt</v>
      </c>
      <c r="AF125" s="148" t="str">
        <f>IF($H$125=0,"",CONCATENATE(IF(AF126=1,'1 | Grundeinstellungen'!$J$114,IF(AF126=2,'1 | Grundeinstellungen'!$K$114,IF('3b | Nutzerkomfort'!AF126=3,'1 | Grundeinstellungen'!$L$114,IF(AF126="","wird ausgefüllt")))),IF(AF127="","",CONCATENATE(" ","(",AF127,")"))))</f>
        <v>wird ausgefüllt</v>
      </c>
      <c r="AG125" s="148" t="str">
        <f>IF($H$125=0,"",CONCATENATE(IF(AG126=1,'1 | Grundeinstellungen'!$J$114,IF(AG126=2,'1 | Grundeinstellungen'!$K$114,IF('3b | Nutzerkomfort'!AG126=3,'1 | Grundeinstellungen'!$L$114,IF(AG126="","wird ausgefüllt")))),IF(AG127="","",CONCATENATE(" ","(",AG127,")"))))</f>
        <v>wird ausgefüllt</v>
      </c>
      <c r="AH125" s="148" t="str">
        <f>IF($H$125=0,"",CONCATENATE(IF(AH126=1,'1 | Grundeinstellungen'!$J$114,IF(AH126=2,'1 | Grundeinstellungen'!$K$114,IF('3b | Nutzerkomfort'!AH126=3,'1 | Grundeinstellungen'!$L$114,IF(AH126="","wird ausgefüllt")))),IF(AH127="","",CONCATENATE(" ","(",AH127,")"))))</f>
        <v>wird ausgefüllt</v>
      </c>
      <c r="AI125" s="148" t="str">
        <f>IF($H$125=0,"",CONCATENATE(IF(AI126=1,'1 | Grundeinstellungen'!$J$114,IF(AI126=2,'1 | Grundeinstellungen'!$K$114,IF('3b | Nutzerkomfort'!AI126=3,'1 | Grundeinstellungen'!$L$114,IF(AI126="","wird ausgefüllt")))),IF(AI127="","",CONCATENATE(" ","(",AI127,")"))))</f>
        <v>wird ausgefüllt</v>
      </c>
      <c r="AJ125" s="148" t="str">
        <f>IF($H$125=0,"",CONCATENATE(IF(AJ126=1,'1 | Grundeinstellungen'!$J$114,IF(AJ126=2,'1 | Grundeinstellungen'!$K$114,IF('3b | Nutzerkomfort'!AJ126=3,'1 | Grundeinstellungen'!$L$114,IF(AJ126="","wird ausgefüllt")))),IF(AJ127="","",CONCATENATE(" ","(",AJ127,")"))))</f>
        <v>wird ausgefüllt</v>
      </c>
      <c r="AK125" s="148" t="str">
        <f>IF($H$125=0,"",CONCATENATE(IF(AK126=1,'1 | Grundeinstellungen'!$J$114,IF(AK126=2,'1 | Grundeinstellungen'!$K$114,IF('3b | Nutzerkomfort'!AK126=3,'1 | Grundeinstellungen'!$L$114,IF(AK126="","wird ausgefüllt")))),IF(AK127="","",CONCATENATE(" ","(",AK127,")"))))</f>
        <v>wird ausgefüllt</v>
      </c>
      <c r="AL125" s="148" t="str">
        <f>IF($H$125=0,"",CONCATENATE(IF(AL126=1,'1 | Grundeinstellungen'!$J$114,IF(AL126=2,'1 | Grundeinstellungen'!$K$114,IF('3b | Nutzerkomfort'!AL126=3,'1 | Grundeinstellungen'!$L$114,IF(AL126="","wird ausgefüllt")))),IF(AL127="","",CONCATENATE(" ","(",AL127,")"))))</f>
        <v>wird ausgefüllt</v>
      </c>
      <c r="AM125" s="148" t="str">
        <f>IF($H$125=0,"",CONCATENATE(IF(AM126=1,'1 | Grundeinstellungen'!$J$114,IF(AM126=2,'1 | Grundeinstellungen'!$K$114,IF('3b | Nutzerkomfort'!AM126=3,'1 | Grundeinstellungen'!$L$114,IF(AM126="","wird ausgefüllt")))),IF(AM127="","",CONCATENATE(" ","(",AM127,")"))))</f>
        <v>wird ausgefüllt</v>
      </c>
    </row>
    <row r="126" spans="2:39" s="121" customFormat="1" ht="15" customHeight="1" outlineLevel="1" x14ac:dyDescent="0.25">
      <c r="B126" s="137"/>
      <c r="C126" s="138"/>
      <c r="D126" s="138"/>
      <c r="E126" s="156" t="s">
        <v>197</v>
      </c>
      <c r="F126" s="157"/>
      <c r="G126" s="139"/>
      <c r="H126" s="136"/>
      <c r="I126" s="171"/>
      <c r="J126" s="281"/>
      <c r="K126" s="281"/>
      <c r="L126" s="281"/>
      <c r="M126" s="281"/>
      <c r="N126" s="281"/>
      <c r="O126" s="281"/>
      <c r="P126" s="281"/>
      <c r="Q126" s="281"/>
      <c r="R126" s="281"/>
      <c r="S126" s="281"/>
      <c r="T126" s="281"/>
      <c r="U126" s="281"/>
      <c r="V126" s="281"/>
      <c r="W126" s="281"/>
      <c r="X126" s="281"/>
      <c r="Y126" s="281"/>
      <c r="Z126" s="281"/>
      <c r="AA126" s="281"/>
      <c r="AB126" s="281"/>
      <c r="AC126" s="281"/>
      <c r="AD126" s="281"/>
      <c r="AE126" s="281"/>
      <c r="AF126" s="281"/>
      <c r="AG126" s="281"/>
      <c r="AH126" s="281"/>
      <c r="AI126" s="281"/>
      <c r="AJ126" s="281"/>
      <c r="AK126" s="281"/>
      <c r="AL126" s="281"/>
      <c r="AM126" s="281"/>
    </row>
    <row r="127" spans="2:39" s="145" customFormat="1" ht="30" customHeight="1" outlineLevel="1" x14ac:dyDescent="0.25">
      <c r="B127" s="146"/>
      <c r="C127" s="147"/>
      <c r="D127" s="169"/>
      <c r="E127" s="162" t="s">
        <v>196</v>
      </c>
      <c r="F127" s="160"/>
      <c r="G127" s="178"/>
      <c r="H127" s="179"/>
      <c r="I127" s="180"/>
      <c r="J127" s="280"/>
      <c r="K127" s="280"/>
      <c r="L127" s="280"/>
      <c r="M127" s="280"/>
      <c r="N127" s="280"/>
      <c r="O127" s="280"/>
      <c r="P127" s="280"/>
      <c r="Q127" s="280"/>
      <c r="R127" s="280"/>
      <c r="S127" s="280"/>
      <c r="T127" s="280"/>
      <c r="U127" s="280"/>
      <c r="V127" s="280"/>
      <c r="W127" s="280"/>
      <c r="X127" s="280"/>
      <c r="Y127" s="280"/>
      <c r="Z127" s="280"/>
      <c r="AA127" s="280"/>
      <c r="AB127" s="280"/>
      <c r="AC127" s="280"/>
      <c r="AD127" s="280"/>
      <c r="AE127" s="280"/>
      <c r="AF127" s="280"/>
      <c r="AG127" s="280"/>
      <c r="AH127" s="280"/>
      <c r="AI127" s="280"/>
      <c r="AJ127" s="280"/>
      <c r="AK127" s="280"/>
      <c r="AL127" s="280"/>
      <c r="AM127" s="280"/>
    </row>
    <row r="128" spans="2:39" s="110" customFormat="1" x14ac:dyDescent="0.25">
      <c r="B128" s="111"/>
      <c r="C128" s="131"/>
      <c r="D128" s="131"/>
      <c r="E128" s="131"/>
      <c r="F128" s="112"/>
      <c r="G128" s="122"/>
      <c r="H128" s="122"/>
      <c r="I128" s="112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</row>
    <row r="129" spans="2:39" s="110" customFormat="1" ht="45" customHeight="1" outlineLevel="1" x14ac:dyDescent="0.25">
      <c r="B129" s="111"/>
      <c r="C129" s="161">
        <v>5</v>
      </c>
      <c r="D129" s="161" t="str">
        <f>'1 | Grundeinstellungen'!D116</f>
        <v>Bauliche Besonderheiten</v>
      </c>
      <c r="E129" s="161"/>
      <c r="F129" s="170"/>
      <c r="G129" s="126">
        <f>'1 | Grundeinstellungen'!G116</f>
        <v>0.2</v>
      </c>
      <c r="H129" s="98">
        <f>H135</f>
        <v>0.5</v>
      </c>
      <c r="I129" s="170"/>
      <c r="J129" s="129" t="str">
        <f>IF($G$129=0,"",CONCATENATE(IF(AND(J130&lt;1.5,J130&gt;0),'1 | Grundeinstellungen'!$J$116,IF(AND(J130&gt;=1.5,J130&lt;2.5),'1 | Grundeinstellungen'!$K$116,IF(J130&gt;=2.5,'1 | Grundeinstellungen'!$L$116,IF(J130=0,"wird ausgefüllt")))),IF(OR(J132&lt;&gt;"",J135&lt;&gt;"")," ("),IF(J132="","",J132),IF(AND(J132&lt;&gt;"",J135&lt;&gt;""),"; ",""),IF(J135="","",J135),IF(OR(J132&lt;&gt;"",J135&lt;&gt;""),")","")))</f>
        <v>wird ausgefüllt (wird ausgefüllt; wird ausgefüllt)</v>
      </c>
      <c r="K129" s="129" t="str">
        <f>IF($G$129=0,"",CONCATENATE(IF(AND(K130&lt;1.5,K130&gt;0),'1 | Grundeinstellungen'!$J$116,IF(AND(K130&gt;=1.5,K130&lt;2.5),'1 | Grundeinstellungen'!$K$116,IF(K130&gt;=2.5,'1 | Grundeinstellungen'!$L$116,IF(K130=0,"wird ausgefüllt")))),IF(OR(K132&lt;&gt;"",K135&lt;&gt;"")," ("),IF(K132="","",K132),IF(AND(K132&lt;&gt;"",K135&lt;&gt;""),"; ",""),IF(K135="","",K135),IF(OR(K132&lt;&gt;"",K135&lt;&gt;""),")","")))</f>
        <v>wird ausgefüllt (wird ausgefüllt; wird ausgefüllt)</v>
      </c>
      <c r="L129" s="129" t="str">
        <f>IF($G$129=0,"",CONCATENATE(IF(AND(L130&lt;1.5,L130&gt;0),'1 | Grundeinstellungen'!$J$116,IF(AND(L130&gt;=1.5,L130&lt;2.5),'1 | Grundeinstellungen'!$K$116,IF(L130&gt;=2.5,'1 | Grundeinstellungen'!$L$116,IF(L130=0,"wird ausgefüllt")))),IF(OR(L132&lt;&gt;"",L135&lt;&gt;"")," ("),IF(L132="","",L132),IF(AND(L132&lt;&gt;"",L135&lt;&gt;""),"; ",""),IF(L135="","",L135),IF(OR(L132&lt;&gt;"",L135&lt;&gt;""),")","")))</f>
        <v>wird ausgefüllt (wird ausgefüllt; wird ausgefüllt)</v>
      </c>
      <c r="M129" s="129" t="str">
        <f>IF($G$129=0,"",CONCATENATE(IF(AND(M130&lt;1.5,M130&gt;0),'1 | Grundeinstellungen'!$J$116,IF(AND(M130&gt;=1.5,M130&lt;2.5),'1 | Grundeinstellungen'!$K$116,IF(M130&gt;=2.5,'1 | Grundeinstellungen'!$L$116,IF(M130=0,"wird ausgefüllt")))),IF(OR(M132&lt;&gt;"",M135&lt;&gt;"")," ("),IF(M132="","",M132),IF(AND(M132&lt;&gt;"",M135&lt;&gt;""),"; ",""),IF(M135="","",M135),IF(OR(M132&lt;&gt;"",M135&lt;&gt;""),")","")))</f>
        <v>wird ausgefüllt (wird ausgefüllt; wird ausgefüllt)</v>
      </c>
      <c r="N129" s="129" t="str">
        <f>IF($G$129=0,"",CONCATENATE(IF(AND(N130&lt;1.5,N130&gt;0),'1 | Grundeinstellungen'!$J$116,IF(AND(N130&gt;=1.5,N130&lt;2.5),'1 | Grundeinstellungen'!$K$116,IF(N130&gt;=2.5,'1 | Grundeinstellungen'!$L$116,IF(N130=0,"wird ausgefüllt")))),IF(OR(N132&lt;&gt;"",N135&lt;&gt;"")," ("),IF(N132="","",N132),IF(AND(N132&lt;&gt;"",N135&lt;&gt;""),"; ",""),IF(N135="","",N135),IF(OR(N132&lt;&gt;"",N135&lt;&gt;""),")","")))</f>
        <v>wird ausgefüllt (wird ausgefüllt; wird ausgefüllt)</v>
      </c>
      <c r="O129" s="129" t="str">
        <f>IF($G$129=0,"",CONCATENATE(IF(AND(O130&lt;1.5,O130&gt;0),'1 | Grundeinstellungen'!$J$116,IF(AND(O130&gt;=1.5,O130&lt;2.5),'1 | Grundeinstellungen'!$K$116,IF(O130&gt;=2.5,'1 | Grundeinstellungen'!$L$116,IF(O130=0,"wird ausgefüllt")))),IF(OR(O132&lt;&gt;"",O135&lt;&gt;"")," ("),IF(O132="","",O132),IF(AND(O132&lt;&gt;"",O135&lt;&gt;""),"; ",""),IF(O135="","",O135),IF(OR(O132&lt;&gt;"",O135&lt;&gt;""),")","")))</f>
        <v>wird ausgefüllt (wird ausgefüllt; wird ausgefüllt)</v>
      </c>
      <c r="P129" s="129" t="str">
        <f>IF($G$129=0,"",CONCATENATE(IF(AND(P130&lt;1.5,P130&gt;0),'1 | Grundeinstellungen'!$J$116,IF(AND(P130&gt;=1.5,P130&lt;2.5),'1 | Grundeinstellungen'!$K$116,IF(P130&gt;=2.5,'1 | Grundeinstellungen'!$L$116,IF(P130=0,"wird ausgefüllt")))),IF(OR(P132&lt;&gt;"",P135&lt;&gt;"")," ("),IF(P132="","",P132),IF(AND(P132&lt;&gt;"",P135&lt;&gt;""),"; ",""),IF(P135="","",P135),IF(OR(P132&lt;&gt;"",P135&lt;&gt;""),")","")))</f>
        <v>wird ausgefüllt (wird ausgefüllt; wird ausgefüllt)</v>
      </c>
      <c r="Q129" s="129" t="str">
        <f>IF($G$129=0,"",CONCATENATE(IF(AND(Q130&lt;1.5,Q130&gt;0),'1 | Grundeinstellungen'!$J$116,IF(AND(Q130&gt;=1.5,Q130&lt;2.5),'1 | Grundeinstellungen'!$K$116,IF(Q130&gt;=2.5,'1 | Grundeinstellungen'!$L$116,IF(Q130=0,"wird ausgefüllt")))),IF(OR(Q132&lt;&gt;"",Q135&lt;&gt;"")," ("),IF(Q132="","",Q132),IF(AND(Q132&lt;&gt;"",Q135&lt;&gt;""),"; ",""),IF(Q135="","",Q135),IF(OR(Q132&lt;&gt;"",Q135&lt;&gt;""),")","")))</f>
        <v>wird ausgefüllt (wird ausgefüllt; wird ausgefüllt)</v>
      </c>
      <c r="R129" s="129" t="str">
        <f>IF($G$129=0,"",CONCATENATE(IF(AND(R130&lt;1.5,R130&gt;0),'1 | Grundeinstellungen'!$J$116,IF(AND(R130&gt;=1.5,R130&lt;2.5),'1 | Grundeinstellungen'!$K$116,IF(R130&gt;=2.5,'1 | Grundeinstellungen'!$L$116,IF(R130=0,"wird ausgefüllt")))),IF(OR(R132&lt;&gt;"",R135&lt;&gt;"")," ("),IF(R132="","",R132),IF(AND(R132&lt;&gt;"",R135&lt;&gt;""),"; ",""),IF(R135="","",R135),IF(OR(R132&lt;&gt;"",R135&lt;&gt;""),")","")))</f>
        <v>wird ausgefüllt (wird ausgefüllt; wird ausgefüllt)</v>
      </c>
      <c r="S129" s="129" t="str">
        <f>IF($G$129=0,"",CONCATENATE(IF(AND(S130&lt;1.5,S130&gt;0),'1 | Grundeinstellungen'!$J$116,IF(AND(S130&gt;=1.5,S130&lt;2.5),'1 | Grundeinstellungen'!$K$116,IF(S130&gt;=2.5,'1 | Grundeinstellungen'!$L$116,IF(S130=0,"wird ausgefüllt")))),IF(OR(S132&lt;&gt;"",S135&lt;&gt;"")," ("),IF(S132="","",S132),IF(AND(S132&lt;&gt;"",S135&lt;&gt;""),"; ",""),IF(S135="","",S135),IF(OR(S132&lt;&gt;"",S135&lt;&gt;""),")","")))</f>
        <v>wird ausgefüllt (wird ausgefüllt; wird ausgefüllt)</v>
      </c>
      <c r="T129" s="129" t="str">
        <f>IF($G$129=0,"",CONCATENATE(IF(AND(T130&lt;1.5,T130&gt;0),'1 | Grundeinstellungen'!$J$116,IF(AND(T130&gt;=1.5,T130&lt;2.5),'1 | Grundeinstellungen'!$K$116,IF(T130&gt;=2.5,'1 | Grundeinstellungen'!$L$116,IF(T130=0,"wird ausgefüllt")))),IF(OR(T132&lt;&gt;"",T135&lt;&gt;"")," ("),IF(T132="","",T132),IF(AND(T132&lt;&gt;"",T135&lt;&gt;""),"; ",""),IF(T135="","",T135),IF(OR(T132&lt;&gt;"",T135&lt;&gt;""),")","")))</f>
        <v>wird ausgefüllt (wird ausgefüllt; wird ausgefüllt)</v>
      </c>
      <c r="U129" s="129" t="str">
        <f>IF($G$129=0,"",CONCATENATE(IF(AND(U130&lt;1.5,U130&gt;0),'1 | Grundeinstellungen'!$J$116,IF(AND(U130&gt;=1.5,U130&lt;2.5),'1 | Grundeinstellungen'!$K$116,IF(U130&gt;=2.5,'1 | Grundeinstellungen'!$L$116,IF(U130=0,"wird ausgefüllt")))),IF(OR(U132&lt;&gt;"",U135&lt;&gt;"")," ("),IF(U132="","",U132),IF(AND(U132&lt;&gt;"",U135&lt;&gt;""),"; ",""),IF(U135="","",U135),IF(OR(U132&lt;&gt;"",U135&lt;&gt;""),")","")))</f>
        <v>wird ausgefüllt (wird ausgefüllt; wird ausgefüllt)</v>
      </c>
      <c r="V129" s="129" t="str">
        <f>IF($G$129=0,"",CONCATENATE(IF(AND(V130&lt;1.5,V130&gt;0),'1 | Grundeinstellungen'!$J$116,IF(AND(V130&gt;=1.5,V130&lt;2.5),'1 | Grundeinstellungen'!$K$116,IF(V130&gt;=2.5,'1 | Grundeinstellungen'!$L$116,IF(V130=0,"wird ausgefüllt")))),IF(OR(V132&lt;&gt;"",V135&lt;&gt;"")," ("),IF(V132="","",V132),IF(AND(V132&lt;&gt;"",V135&lt;&gt;""),"; ",""),IF(V135="","",V135),IF(OR(V132&lt;&gt;"",V135&lt;&gt;""),")","")))</f>
        <v>wird ausgefüllt (wird ausgefüllt; wird ausgefüllt)</v>
      </c>
      <c r="W129" s="129" t="str">
        <f>IF($G$129=0,"",CONCATENATE(IF(AND(W130&lt;1.5,W130&gt;0),'1 | Grundeinstellungen'!$J$116,IF(AND(W130&gt;=1.5,W130&lt;2.5),'1 | Grundeinstellungen'!$K$116,IF(W130&gt;=2.5,'1 | Grundeinstellungen'!$L$116,IF(W130=0,"wird ausgefüllt")))),IF(OR(W132&lt;&gt;"",W135&lt;&gt;"")," ("),IF(W132="","",W132),IF(AND(W132&lt;&gt;"",W135&lt;&gt;""),"; ",""),IF(W135="","",W135),IF(OR(W132&lt;&gt;"",W135&lt;&gt;""),")","")))</f>
        <v>wird ausgefüllt (wird ausgefüllt; wird ausgefüllt)</v>
      </c>
      <c r="X129" s="129" t="str">
        <f>IF($G$129=0,"",CONCATENATE(IF(AND(X130&lt;1.5,X130&gt;0),'1 | Grundeinstellungen'!$J$116,IF(AND(X130&gt;=1.5,X130&lt;2.5),'1 | Grundeinstellungen'!$K$116,IF(X130&gt;=2.5,'1 | Grundeinstellungen'!$L$116,IF(X130=0,"wird ausgefüllt")))),IF(OR(X132&lt;&gt;"",X135&lt;&gt;"")," ("),IF(X132="","",X132),IF(AND(X132&lt;&gt;"",X135&lt;&gt;""),"; ",""),IF(X135="","",X135),IF(OR(X132&lt;&gt;"",X135&lt;&gt;""),")","")))</f>
        <v>wird ausgefüllt (wird ausgefüllt; wird ausgefüllt)</v>
      </c>
      <c r="Y129" s="129" t="str">
        <f>IF($G$129=0,"",CONCATENATE(IF(AND(Y130&lt;1.5,Y130&gt;0),'1 | Grundeinstellungen'!$J$116,IF(AND(Y130&gt;=1.5,Y130&lt;2.5),'1 | Grundeinstellungen'!$K$116,IF(Y130&gt;=2.5,'1 | Grundeinstellungen'!$L$116,IF(Y130=0,"wird ausgefüllt")))),IF(OR(Y132&lt;&gt;"",Y135&lt;&gt;"")," ("),IF(Y132="","",Y132),IF(AND(Y132&lt;&gt;"",Y135&lt;&gt;""),"; ",""),IF(Y135="","",Y135),IF(OR(Y132&lt;&gt;"",Y135&lt;&gt;""),")","")))</f>
        <v>wird ausgefüllt (wird ausgefüllt; wird ausgefüllt)</v>
      </c>
      <c r="Z129" s="129" t="str">
        <f>IF($G$129=0,"",CONCATENATE(IF(AND(Z130&lt;1.5,Z130&gt;0),'1 | Grundeinstellungen'!$J$116,IF(AND(Z130&gt;=1.5,Z130&lt;2.5),'1 | Grundeinstellungen'!$K$116,IF(Z130&gt;=2.5,'1 | Grundeinstellungen'!$L$116,IF(Z130=0,"wird ausgefüllt")))),IF(OR(Z132&lt;&gt;"",Z135&lt;&gt;"")," ("),IF(Z132="","",Z132),IF(AND(Z132&lt;&gt;"",Z135&lt;&gt;""),"; ",""),IF(Z135="","",Z135),IF(OR(Z132&lt;&gt;"",Z135&lt;&gt;""),")","")))</f>
        <v>wird ausgefüllt (wird ausgefüllt; wird ausgefüllt)</v>
      </c>
      <c r="AA129" s="129" t="str">
        <f>IF($G$129=0,"",CONCATENATE(IF(AND(AA130&lt;1.5,AA130&gt;0),'1 | Grundeinstellungen'!$J$116,IF(AND(AA130&gt;=1.5,AA130&lt;2.5),'1 | Grundeinstellungen'!$K$116,IF(AA130&gt;=2.5,'1 | Grundeinstellungen'!$L$116,IF(AA130=0,"wird ausgefüllt")))),IF(OR(AA132&lt;&gt;"",AA135&lt;&gt;"")," ("),IF(AA132="","",AA132),IF(AND(AA132&lt;&gt;"",AA135&lt;&gt;""),"; ",""),IF(AA135="","",AA135),IF(OR(AA132&lt;&gt;"",AA135&lt;&gt;""),")","")))</f>
        <v>wird ausgefüllt (wird ausgefüllt; wird ausgefüllt)</v>
      </c>
      <c r="AB129" s="129" t="str">
        <f>IF($G$129=0,"",CONCATENATE(IF(AND(AB130&lt;1.5,AB130&gt;0),'1 | Grundeinstellungen'!$J$116,IF(AND(AB130&gt;=1.5,AB130&lt;2.5),'1 | Grundeinstellungen'!$K$116,IF(AB130&gt;=2.5,'1 | Grundeinstellungen'!$L$116,IF(AB130=0,"wird ausgefüllt")))),IF(OR(AB132&lt;&gt;"",AB135&lt;&gt;"")," ("),IF(AB132="","",AB132),IF(AND(AB132&lt;&gt;"",AB135&lt;&gt;""),"; ",""),IF(AB135="","",AB135),IF(OR(AB132&lt;&gt;"",AB135&lt;&gt;""),")","")))</f>
        <v>wird ausgefüllt (wird ausgefüllt; wird ausgefüllt)</v>
      </c>
      <c r="AC129" s="129" t="str">
        <f>IF($G$129=0,"",CONCATENATE(IF(AND(AC130&lt;1.5,AC130&gt;0),'1 | Grundeinstellungen'!$J$116,IF(AND(AC130&gt;=1.5,AC130&lt;2.5),'1 | Grundeinstellungen'!$K$116,IF(AC130&gt;=2.5,'1 | Grundeinstellungen'!$L$116,IF(AC130=0,"wird ausgefüllt")))),IF(OR(AC132&lt;&gt;"",AC135&lt;&gt;"")," ("),IF(AC132="","",AC132),IF(AND(AC132&lt;&gt;"",AC135&lt;&gt;""),"; ",""),IF(AC135="","",AC135),IF(OR(AC132&lt;&gt;"",AC135&lt;&gt;""),")","")))</f>
        <v>wird ausgefüllt (wird ausgefüllt; wird ausgefüllt)</v>
      </c>
      <c r="AD129" s="129" t="str">
        <f>IF($G$129=0,"",CONCATENATE(IF(AND(AD130&lt;1.5,AD130&gt;0),'1 | Grundeinstellungen'!$J$116,IF(AND(AD130&gt;=1.5,AD130&lt;2.5),'1 | Grundeinstellungen'!$K$116,IF(AD130&gt;=2.5,'1 | Grundeinstellungen'!$L$116,IF(AD130=0,"wird ausgefüllt")))),IF(OR(AD132&lt;&gt;"",AD135&lt;&gt;"")," ("),IF(AD132="","",AD132),IF(AND(AD132&lt;&gt;"",AD135&lt;&gt;""),"; ",""),IF(AD135="","",AD135),IF(OR(AD132&lt;&gt;"",AD135&lt;&gt;""),")","")))</f>
        <v>wird ausgefüllt (wird ausgefüllt; wird ausgefüllt)</v>
      </c>
      <c r="AE129" s="129" t="str">
        <f>IF($G$129=0,"",CONCATENATE(IF(AND(AE130&lt;1.5,AE130&gt;0),'1 | Grundeinstellungen'!$J$116,IF(AND(AE130&gt;=1.5,AE130&lt;2.5),'1 | Grundeinstellungen'!$K$116,IF(AE130&gt;=2.5,'1 | Grundeinstellungen'!$L$116,IF(AE130=0,"wird ausgefüllt")))),IF(OR(AE132&lt;&gt;"",AE135&lt;&gt;"")," ("),IF(AE132="","",AE132),IF(AND(AE132&lt;&gt;"",AE135&lt;&gt;""),"; ",""),IF(AE135="","",AE135),IF(OR(AE132&lt;&gt;"",AE135&lt;&gt;""),")","")))</f>
        <v>wird ausgefüllt (wird ausgefüllt; wird ausgefüllt)</v>
      </c>
      <c r="AF129" s="129" t="str">
        <f>IF($G$129=0,"",CONCATENATE(IF(AND(AF130&lt;1.5,AF130&gt;0),'1 | Grundeinstellungen'!$J$116,IF(AND(AF130&gt;=1.5,AF130&lt;2.5),'1 | Grundeinstellungen'!$K$116,IF(AF130&gt;=2.5,'1 | Grundeinstellungen'!$L$116,IF(AF130=0,"wird ausgefüllt")))),IF(OR(AF132&lt;&gt;"",AF135&lt;&gt;"")," ("),IF(AF132="","",AF132),IF(AND(AF132&lt;&gt;"",AF135&lt;&gt;""),"; ",""),IF(AF135="","",AF135),IF(OR(AF132&lt;&gt;"",AF135&lt;&gt;""),")","")))</f>
        <v>wird ausgefüllt (wird ausgefüllt; wird ausgefüllt)</v>
      </c>
      <c r="AG129" s="129" t="str">
        <f>IF($G$129=0,"",CONCATENATE(IF(AND(AG130&lt;1.5,AG130&gt;0),'1 | Grundeinstellungen'!$J$116,IF(AND(AG130&gt;=1.5,AG130&lt;2.5),'1 | Grundeinstellungen'!$K$116,IF(AG130&gt;=2.5,'1 | Grundeinstellungen'!$L$116,IF(AG130=0,"wird ausgefüllt")))),IF(OR(AG132&lt;&gt;"",AG135&lt;&gt;"")," ("),IF(AG132="","",AG132),IF(AND(AG132&lt;&gt;"",AG135&lt;&gt;""),"; ",""),IF(AG135="","",AG135),IF(OR(AG132&lt;&gt;"",AG135&lt;&gt;""),")","")))</f>
        <v>wird ausgefüllt (wird ausgefüllt; wird ausgefüllt)</v>
      </c>
      <c r="AH129" s="129" t="str">
        <f>IF($G$129=0,"",CONCATENATE(IF(AND(AH130&lt;1.5,AH130&gt;0),'1 | Grundeinstellungen'!$J$116,IF(AND(AH130&gt;=1.5,AH130&lt;2.5),'1 | Grundeinstellungen'!$K$116,IF(AH130&gt;=2.5,'1 | Grundeinstellungen'!$L$116,IF(AH130=0,"wird ausgefüllt")))),IF(OR(AH132&lt;&gt;"",AH135&lt;&gt;"")," ("),IF(AH132="","",AH132),IF(AND(AH132&lt;&gt;"",AH135&lt;&gt;""),"; ",""),IF(AH135="","",AH135),IF(OR(AH132&lt;&gt;"",AH135&lt;&gt;""),")","")))</f>
        <v>wird ausgefüllt (wird ausgefüllt; wird ausgefüllt)</v>
      </c>
      <c r="AI129" s="129" t="str">
        <f>IF($G$129=0,"",CONCATENATE(IF(AND(AI130&lt;1.5,AI130&gt;0),'1 | Grundeinstellungen'!$J$116,IF(AND(AI130&gt;=1.5,AI130&lt;2.5),'1 | Grundeinstellungen'!$K$116,IF(AI130&gt;=2.5,'1 | Grundeinstellungen'!$L$116,IF(AI130=0,"wird ausgefüllt")))),IF(OR(AI132&lt;&gt;"",AI135&lt;&gt;"")," ("),IF(AI132="","",AI132),IF(AND(AI132&lt;&gt;"",AI135&lt;&gt;""),"; ",""),IF(AI135="","",AI135),IF(OR(AI132&lt;&gt;"",AI135&lt;&gt;""),")","")))</f>
        <v>wird ausgefüllt (wird ausgefüllt; wird ausgefüllt)</v>
      </c>
      <c r="AJ129" s="129" t="str">
        <f>IF($G$129=0,"",CONCATENATE(IF(AND(AJ130&lt;1.5,AJ130&gt;0),'1 | Grundeinstellungen'!$J$116,IF(AND(AJ130&gt;=1.5,AJ130&lt;2.5),'1 | Grundeinstellungen'!$K$116,IF(AJ130&gt;=2.5,'1 | Grundeinstellungen'!$L$116,IF(AJ130=0,"wird ausgefüllt")))),IF(OR(AJ132&lt;&gt;"",AJ135&lt;&gt;"")," ("),IF(AJ132="","",AJ132),IF(AND(AJ132&lt;&gt;"",AJ135&lt;&gt;""),"; ",""),IF(AJ135="","",AJ135),IF(OR(AJ132&lt;&gt;"",AJ135&lt;&gt;""),")","")))</f>
        <v>wird ausgefüllt (wird ausgefüllt; wird ausgefüllt)</v>
      </c>
      <c r="AK129" s="129" t="str">
        <f>IF($G$129=0,"",CONCATENATE(IF(AND(AK130&lt;1.5,AK130&gt;0),'1 | Grundeinstellungen'!$J$116,IF(AND(AK130&gt;=1.5,AK130&lt;2.5),'1 | Grundeinstellungen'!$K$116,IF(AK130&gt;=2.5,'1 | Grundeinstellungen'!$L$116,IF(AK130=0,"wird ausgefüllt")))),IF(OR(AK132&lt;&gt;"",AK135&lt;&gt;"")," ("),IF(AK132="","",AK132),IF(AND(AK132&lt;&gt;"",AK135&lt;&gt;""),"; ",""),IF(AK135="","",AK135),IF(OR(AK132&lt;&gt;"",AK135&lt;&gt;""),")","")))</f>
        <v>wird ausgefüllt (wird ausgefüllt; wird ausgefüllt)</v>
      </c>
      <c r="AL129" s="129" t="str">
        <f>IF($G$129=0,"",CONCATENATE(IF(AND(AL130&lt;1.5,AL130&gt;0),'1 | Grundeinstellungen'!$J$116,IF(AND(AL130&gt;=1.5,AL130&lt;2.5),'1 | Grundeinstellungen'!$K$116,IF(AL130&gt;=2.5,'1 | Grundeinstellungen'!$L$116,IF(AL130=0,"wird ausgefüllt")))),IF(OR(AL132&lt;&gt;"",AL135&lt;&gt;"")," ("),IF(AL132="","",AL132),IF(AND(AL132&lt;&gt;"",AL135&lt;&gt;""),"; ",""),IF(AL135="","",AL135),IF(OR(AL132&lt;&gt;"",AL135&lt;&gt;""),")","")))</f>
        <v>wird ausgefüllt (wird ausgefüllt; wird ausgefüllt)</v>
      </c>
      <c r="AM129" s="129" t="str">
        <f>IF($G$129=0,"",CONCATENATE(IF(AND(AM130&lt;1.5,AM130&gt;0),'1 | Grundeinstellungen'!$J$116,IF(AND(AM130&gt;=1.5,AM130&lt;2.5),'1 | Grundeinstellungen'!$K$116,IF(AM130&gt;=2.5,'1 | Grundeinstellungen'!$L$116,IF(AM130=0,"wird ausgefüllt")))),IF(OR(AM132&lt;&gt;"",AM135&lt;&gt;"")," ("),IF(AM132="","",AM132),IF(AND(AM132&lt;&gt;"",AM135&lt;&gt;""),"; ",""),IF(AM135="","",AM135),IF(OR(AM132&lt;&gt;"",AM135&lt;&gt;""),")","")))</f>
        <v>wird ausgefüllt (wird ausgefüllt; wird ausgefüllt)</v>
      </c>
    </row>
    <row r="130" spans="2:39" s="150" customFormat="1" ht="15" customHeight="1" outlineLevel="1" x14ac:dyDescent="0.25">
      <c r="B130" s="151"/>
      <c r="C130" s="152"/>
      <c r="D130" s="138"/>
      <c r="E130" s="138"/>
      <c r="F130" s="117"/>
      <c r="G130" s="136"/>
      <c r="H130" s="142"/>
      <c r="I130" s="112"/>
      <c r="J130" s="176">
        <f>IF($G$129=0,0,IFERROR((J136*$H$135)+(J133*$H$132),0))</f>
        <v>0</v>
      </c>
      <c r="K130" s="176">
        <f t="shared" ref="K130:AM130" si="35">IF($G$129=0,0,IFERROR((K136*$H$135)+(K133*$H$132),0))</f>
        <v>0</v>
      </c>
      <c r="L130" s="176">
        <f t="shared" si="35"/>
        <v>0</v>
      </c>
      <c r="M130" s="176">
        <f t="shared" si="35"/>
        <v>0</v>
      </c>
      <c r="N130" s="176">
        <f t="shared" si="35"/>
        <v>0</v>
      </c>
      <c r="O130" s="176">
        <f t="shared" si="35"/>
        <v>0</v>
      </c>
      <c r="P130" s="176">
        <f t="shared" si="35"/>
        <v>0</v>
      </c>
      <c r="Q130" s="176">
        <f t="shared" si="35"/>
        <v>0</v>
      </c>
      <c r="R130" s="176">
        <f t="shared" si="35"/>
        <v>0</v>
      </c>
      <c r="S130" s="176">
        <f t="shared" si="35"/>
        <v>0</v>
      </c>
      <c r="T130" s="176">
        <f t="shared" si="35"/>
        <v>0</v>
      </c>
      <c r="U130" s="176">
        <f t="shared" si="35"/>
        <v>0</v>
      </c>
      <c r="V130" s="176">
        <f t="shared" si="35"/>
        <v>0</v>
      </c>
      <c r="W130" s="176">
        <f t="shared" si="35"/>
        <v>0</v>
      </c>
      <c r="X130" s="176">
        <f t="shared" si="35"/>
        <v>0</v>
      </c>
      <c r="Y130" s="176">
        <f t="shared" si="35"/>
        <v>0</v>
      </c>
      <c r="Z130" s="176">
        <f t="shared" si="35"/>
        <v>0</v>
      </c>
      <c r="AA130" s="176">
        <f t="shared" si="35"/>
        <v>0</v>
      </c>
      <c r="AB130" s="176">
        <f t="shared" si="35"/>
        <v>0</v>
      </c>
      <c r="AC130" s="176">
        <f t="shared" si="35"/>
        <v>0</v>
      </c>
      <c r="AD130" s="176">
        <f t="shared" si="35"/>
        <v>0</v>
      </c>
      <c r="AE130" s="176">
        <f t="shared" si="35"/>
        <v>0</v>
      </c>
      <c r="AF130" s="176">
        <f t="shared" si="35"/>
        <v>0</v>
      </c>
      <c r="AG130" s="176">
        <f t="shared" si="35"/>
        <v>0</v>
      </c>
      <c r="AH130" s="176">
        <f t="shared" si="35"/>
        <v>0</v>
      </c>
      <c r="AI130" s="176">
        <f t="shared" si="35"/>
        <v>0</v>
      </c>
      <c r="AJ130" s="176">
        <f t="shared" si="35"/>
        <v>0</v>
      </c>
      <c r="AK130" s="176">
        <f t="shared" si="35"/>
        <v>0</v>
      </c>
      <c r="AL130" s="176">
        <f t="shared" si="35"/>
        <v>0</v>
      </c>
      <c r="AM130" s="176">
        <f t="shared" si="35"/>
        <v>0</v>
      </c>
    </row>
    <row r="131" spans="2:39" s="121" customFormat="1" ht="7.5" customHeight="1" outlineLevel="1" x14ac:dyDescent="0.25">
      <c r="B131" s="137"/>
      <c r="C131" s="138"/>
      <c r="D131" s="164"/>
      <c r="E131" s="164"/>
      <c r="F131" s="165"/>
      <c r="G131" s="166"/>
      <c r="H131" s="167"/>
      <c r="I131" s="165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</row>
    <row r="132" spans="2:39" s="110" customFormat="1" ht="30" customHeight="1" outlineLevel="1" x14ac:dyDescent="0.25">
      <c r="B132" s="111"/>
      <c r="C132" s="131"/>
      <c r="D132" s="131" t="s">
        <v>198</v>
      </c>
      <c r="E132" s="131" t="str">
        <f>'1 | Grundeinstellungen'!E117</f>
        <v>fördernde Maßnahmen</v>
      </c>
      <c r="F132" s="112"/>
      <c r="G132" s="122"/>
      <c r="H132" s="126">
        <f>'1 | Grundeinstellungen'!H117</f>
        <v>0.5</v>
      </c>
      <c r="I132" s="112"/>
      <c r="J132" s="148" t="str">
        <f>IF($H$132=0,"",CONCATENATE(IF(J133=1,'1 | Grundeinstellungen'!$J$117,IF(J133=2,'1 | Grundeinstellungen'!$K$117,IF(J133=3,'1 | Grundeinstellungen'!$L$117,IF(J133="","wird ausgefüllt")))),IF(J134="","",CONCATENATE(" ","(",J134,")"))))</f>
        <v>wird ausgefüllt</v>
      </c>
      <c r="K132" s="148" t="str">
        <f>IF($H$132=0,"",CONCATENATE(IF(K133=1,'1 | Grundeinstellungen'!$J$117,IF(K133=2,'1 | Grundeinstellungen'!$K$117,IF(K133=3,'1 | Grundeinstellungen'!$L$117,IF(K133="","wird ausgefüllt")))),IF(K134="","",CONCATENATE(" ","(",K134,")"))))</f>
        <v>wird ausgefüllt</v>
      </c>
      <c r="L132" s="148" t="str">
        <f>IF($H$132=0,"",CONCATENATE(IF(L133=1,'1 | Grundeinstellungen'!$J$117,IF(L133=2,'1 | Grundeinstellungen'!$K$117,IF(L133=3,'1 | Grundeinstellungen'!$L$117,IF(L133="","wird ausgefüllt")))),IF(L134="","",CONCATENATE(" ","(",L134,")"))))</f>
        <v>wird ausgefüllt</v>
      </c>
      <c r="M132" s="148" t="str">
        <f>IF($H$132=0,"",CONCATENATE(IF(M133=1,'1 | Grundeinstellungen'!$J$117,IF(M133=2,'1 | Grundeinstellungen'!$K$117,IF(M133=3,'1 | Grundeinstellungen'!$L$117,IF(M133="","wird ausgefüllt")))),IF(M134="","",CONCATENATE(" ","(",M134,")"))))</f>
        <v>wird ausgefüllt</v>
      </c>
      <c r="N132" s="148" t="str">
        <f>IF($H$132=0,"",CONCATENATE(IF(N133=1,'1 | Grundeinstellungen'!$J$117,IF(N133=2,'1 | Grundeinstellungen'!$K$117,IF(N133=3,'1 | Grundeinstellungen'!$L$117,IF(N133="","wird ausgefüllt")))),IF(N134="","",CONCATENATE(" ","(",N134,")"))))</f>
        <v>wird ausgefüllt</v>
      </c>
      <c r="O132" s="148" t="str">
        <f>IF($H$132=0,"",CONCATENATE(IF(O133=1,'1 | Grundeinstellungen'!$J$117,IF(O133=2,'1 | Grundeinstellungen'!$K$117,IF(O133=3,'1 | Grundeinstellungen'!$L$117,IF(O133="","wird ausgefüllt")))),IF(O134="","",CONCATENATE(" ","(",O134,")"))))</f>
        <v>wird ausgefüllt</v>
      </c>
      <c r="P132" s="148" t="str">
        <f>IF($H$132=0,"",CONCATENATE(IF(P133=1,'1 | Grundeinstellungen'!$J$117,IF(P133=2,'1 | Grundeinstellungen'!$K$117,IF(P133=3,'1 | Grundeinstellungen'!$L$117,IF(P133="","wird ausgefüllt")))),IF(P134="","",CONCATENATE(" ","(",P134,")"))))</f>
        <v>wird ausgefüllt</v>
      </c>
      <c r="Q132" s="148" t="str">
        <f>IF($H$132=0,"",CONCATENATE(IF(Q133=1,'1 | Grundeinstellungen'!$J$117,IF(Q133=2,'1 | Grundeinstellungen'!$K$117,IF(Q133=3,'1 | Grundeinstellungen'!$L$117,IF(Q133="","wird ausgefüllt")))),IF(Q134="","",CONCATENATE(" ","(",Q134,")"))))</f>
        <v>wird ausgefüllt</v>
      </c>
      <c r="R132" s="148" t="str">
        <f>IF($H$132=0,"",CONCATENATE(IF(R133=1,'1 | Grundeinstellungen'!$J$117,IF(R133=2,'1 | Grundeinstellungen'!$K$117,IF(R133=3,'1 | Grundeinstellungen'!$L$117,IF(R133="","wird ausgefüllt")))),IF(R134="","",CONCATENATE(" ","(",R134,")"))))</f>
        <v>wird ausgefüllt</v>
      </c>
      <c r="S132" s="148" t="str">
        <f>IF($H$132=0,"",CONCATENATE(IF(S133=1,'1 | Grundeinstellungen'!$J$117,IF(S133=2,'1 | Grundeinstellungen'!$K$117,IF(S133=3,'1 | Grundeinstellungen'!$L$117,IF(S133="","wird ausgefüllt")))),IF(S134="","",CONCATENATE(" ","(",S134,")"))))</f>
        <v>wird ausgefüllt</v>
      </c>
      <c r="T132" s="148" t="str">
        <f>IF($H$132=0,"",CONCATENATE(IF(T133=1,'1 | Grundeinstellungen'!$J$117,IF(T133=2,'1 | Grundeinstellungen'!$K$117,IF(T133=3,'1 | Grundeinstellungen'!$L$117,IF(T133="","wird ausgefüllt")))),IF(T134="","",CONCATENATE(" ","(",T134,")"))))</f>
        <v>wird ausgefüllt</v>
      </c>
      <c r="U132" s="148" t="str">
        <f>IF($H$132=0,"",CONCATENATE(IF(U133=1,'1 | Grundeinstellungen'!$J$117,IF(U133=2,'1 | Grundeinstellungen'!$K$117,IF(U133=3,'1 | Grundeinstellungen'!$L$117,IF(U133="","wird ausgefüllt")))),IF(U134="","",CONCATENATE(" ","(",U134,")"))))</f>
        <v>wird ausgefüllt</v>
      </c>
      <c r="V132" s="148" t="str">
        <f>IF($H$132=0,"",CONCATENATE(IF(V133=1,'1 | Grundeinstellungen'!$J$117,IF(V133=2,'1 | Grundeinstellungen'!$K$117,IF(V133=3,'1 | Grundeinstellungen'!$L$117,IF(V133="","wird ausgefüllt")))),IF(V134="","",CONCATENATE(" ","(",V134,")"))))</f>
        <v>wird ausgefüllt</v>
      </c>
      <c r="W132" s="148" t="str">
        <f>IF($H$132=0,"",CONCATENATE(IF(W133=1,'1 | Grundeinstellungen'!$J$117,IF(W133=2,'1 | Grundeinstellungen'!$K$117,IF(W133=3,'1 | Grundeinstellungen'!$L$117,IF(W133="","wird ausgefüllt")))),IF(W134="","",CONCATENATE(" ","(",W134,")"))))</f>
        <v>wird ausgefüllt</v>
      </c>
      <c r="X132" s="148" t="str">
        <f>IF($H$132=0,"",CONCATENATE(IF(X133=1,'1 | Grundeinstellungen'!$J$117,IF(X133=2,'1 | Grundeinstellungen'!$K$117,IF(X133=3,'1 | Grundeinstellungen'!$L$117,IF(X133="","wird ausgefüllt")))),IF(X134="","",CONCATENATE(" ","(",X134,")"))))</f>
        <v>wird ausgefüllt</v>
      </c>
      <c r="Y132" s="148" t="str">
        <f>IF($H$132=0,"",CONCATENATE(IF(Y133=1,'1 | Grundeinstellungen'!$J$117,IF(Y133=2,'1 | Grundeinstellungen'!$K$117,IF(Y133=3,'1 | Grundeinstellungen'!$L$117,IF(Y133="","wird ausgefüllt")))),IF(Y134="","",CONCATENATE(" ","(",Y134,")"))))</f>
        <v>wird ausgefüllt</v>
      </c>
      <c r="Z132" s="148" t="str">
        <f>IF($H$132=0,"",CONCATENATE(IF(Z133=1,'1 | Grundeinstellungen'!$J$117,IF(Z133=2,'1 | Grundeinstellungen'!$K$117,IF(Z133=3,'1 | Grundeinstellungen'!$L$117,IF(Z133="","wird ausgefüllt")))),IF(Z134="","",CONCATENATE(" ","(",Z134,")"))))</f>
        <v>wird ausgefüllt</v>
      </c>
      <c r="AA132" s="148" t="str">
        <f>IF($H$132=0,"",CONCATENATE(IF(AA133=1,'1 | Grundeinstellungen'!$J$117,IF(AA133=2,'1 | Grundeinstellungen'!$K$117,IF(AA133=3,'1 | Grundeinstellungen'!$L$117,IF(AA133="","wird ausgefüllt")))),IF(AA134="","",CONCATENATE(" ","(",AA134,")"))))</f>
        <v>wird ausgefüllt</v>
      </c>
      <c r="AB132" s="148" t="str">
        <f>IF($H$132=0,"",CONCATENATE(IF(AB133=1,'1 | Grundeinstellungen'!$J$117,IF(AB133=2,'1 | Grundeinstellungen'!$K$117,IF(AB133=3,'1 | Grundeinstellungen'!$L$117,IF(AB133="","wird ausgefüllt")))),IF(AB134="","",CONCATENATE(" ","(",AB134,")"))))</f>
        <v>wird ausgefüllt</v>
      </c>
      <c r="AC132" s="148" t="str">
        <f>IF($H$132=0,"",CONCATENATE(IF(AC133=1,'1 | Grundeinstellungen'!$J$117,IF(AC133=2,'1 | Grundeinstellungen'!$K$117,IF(AC133=3,'1 | Grundeinstellungen'!$L$117,IF(AC133="","wird ausgefüllt")))),IF(AC134="","",CONCATENATE(" ","(",AC134,")"))))</f>
        <v>wird ausgefüllt</v>
      </c>
      <c r="AD132" s="148" t="str">
        <f>IF($H$132=0,"",CONCATENATE(IF(AD133=1,'1 | Grundeinstellungen'!$J$117,IF(AD133=2,'1 | Grundeinstellungen'!$K$117,IF(AD133=3,'1 | Grundeinstellungen'!$L$117,IF(AD133="","wird ausgefüllt")))),IF(AD134="","",CONCATENATE(" ","(",AD134,")"))))</f>
        <v>wird ausgefüllt</v>
      </c>
      <c r="AE132" s="148" t="str">
        <f>IF($H$132=0,"",CONCATENATE(IF(AE133=1,'1 | Grundeinstellungen'!$J$117,IF(AE133=2,'1 | Grundeinstellungen'!$K$117,IF(AE133=3,'1 | Grundeinstellungen'!$L$117,IF(AE133="","wird ausgefüllt")))),IF(AE134="","",CONCATENATE(" ","(",AE134,")"))))</f>
        <v>wird ausgefüllt</v>
      </c>
      <c r="AF132" s="148" t="str">
        <f>IF($H$132=0,"",CONCATENATE(IF(AF133=1,'1 | Grundeinstellungen'!$J$117,IF(AF133=2,'1 | Grundeinstellungen'!$K$117,IF(AF133=3,'1 | Grundeinstellungen'!$L$117,IF(AF133="","wird ausgefüllt")))),IF(AF134="","",CONCATENATE(" ","(",AF134,")"))))</f>
        <v>wird ausgefüllt</v>
      </c>
      <c r="AG132" s="148" t="str">
        <f>IF($H$132=0,"",CONCATENATE(IF(AG133=1,'1 | Grundeinstellungen'!$J$117,IF(AG133=2,'1 | Grundeinstellungen'!$K$117,IF(AG133=3,'1 | Grundeinstellungen'!$L$117,IF(AG133="","wird ausgefüllt")))),IF(AG134="","",CONCATENATE(" ","(",AG134,")"))))</f>
        <v>wird ausgefüllt</v>
      </c>
      <c r="AH132" s="148" t="str">
        <f>IF($H$132=0,"",CONCATENATE(IF(AH133=1,'1 | Grundeinstellungen'!$J$117,IF(AH133=2,'1 | Grundeinstellungen'!$K$117,IF(AH133=3,'1 | Grundeinstellungen'!$L$117,IF(AH133="","wird ausgefüllt")))),IF(AH134="","",CONCATENATE(" ","(",AH134,")"))))</f>
        <v>wird ausgefüllt</v>
      </c>
      <c r="AI132" s="148" t="str">
        <f>IF($H$132=0,"",CONCATENATE(IF(AI133=1,'1 | Grundeinstellungen'!$J$117,IF(AI133=2,'1 | Grundeinstellungen'!$K$117,IF(AI133=3,'1 | Grundeinstellungen'!$L$117,IF(AI133="","wird ausgefüllt")))),IF(AI134="","",CONCATENATE(" ","(",AI134,")"))))</f>
        <v>wird ausgefüllt</v>
      </c>
      <c r="AJ132" s="148" t="str">
        <f>IF($H$132=0,"",CONCATENATE(IF(AJ133=1,'1 | Grundeinstellungen'!$J$117,IF(AJ133=2,'1 | Grundeinstellungen'!$K$117,IF(AJ133=3,'1 | Grundeinstellungen'!$L$117,IF(AJ133="","wird ausgefüllt")))),IF(AJ134="","",CONCATENATE(" ","(",AJ134,")"))))</f>
        <v>wird ausgefüllt</v>
      </c>
      <c r="AK132" s="148" t="str">
        <f>IF($H$132=0,"",CONCATENATE(IF(AK133=1,'1 | Grundeinstellungen'!$J$117,IF(AK133=2,'1 | Grundeinstellungen'!$K$117,IF(AK133=3,'1 | Grundeinstellungen'!$L$117,IF(AK133="","wird ausgefüllt")))),IF(AK134="","",CONCATENATE(" ","(",AK134,")"))))</f>
        <v>wird ausgefüllt</v>
      </c>
      <c r="AL132" s="148" t="str">
        <f>IF($H$132=0,"",CONCATENATE(IF(AL133=1,'1 | Grundeinstellungen'!$J$117,IF(AL133=2,'1 | Grundeinstellungen'!$K$117,IF(AL133=3,'1 | Grundeinstellungen'!$L$117,IF(AL133="","wird ausgefüllt")))),IF(AL134="","",CONCATENATE(" ","(",AL134,")"))))</f>
        <v>wird ausgefüllt</v>
      </c>
      <c r="AM132" s="148" t="str">
        <f>IF($H$132=0,"",CONCATENATE(IF(AM133=1,'1 | Grundeinstellungen'!$J$117,IF(AM133=2,'1 | Grundeinstellungen'!$K$117,IF(AM133=3,'1 | Grundeinstellungen'!$L$117,IF(AM133="","wird ausgefüllt")))),IF(AM134="","",CONCATENATE(" ","(",AM134,")"))))</f>
        <v>wird ausgefüllt</v>
      </c>
    </row>
    <row r="133" spans="2:39" s="121" customFormat="1" ht="15" customHeight="1" outlineLevel="1" x14ac:dyDescent="0.25">
      <c r="B133" s="137"/>
      <c r="C133" s="138"/>
      <c r="D133" s="138"/>
      <c r="E133" s="156" t="s">
        <v>197</v>
      </c>
      <c r="F133" s="157"/>
      <c r="G133" s="139"/>
      <c r="H133" s="136"/>
      <c r="I133" s="171"/>
      <c r="J133" s="281"/>
      <c r="K133" s="281"/>
      <c r="L133" s="281"/>
      <c r="M133" s="281"/>
      <c r="N133" s="281"/>
      <c r="O133" s="281"/>
      <c r="P133" s="281"/>
      <c r="Q133" s="281"/>
      <c r="R133" s="281"/>
      <c r="S133" s="281"/>
      <c r="T133" s="281"/>
      <c r="U133" s="281"/>
      <c r="V133" s="281"/>
      <c r="W133" s="281"/>
      <c r="X133" s="281"/>
      <c r="Y133" s="281"/>
      <c r="Z133" s="281"/>
      <c r="AA133" s="281"/>
      <c r="AB133" s="281"/>
      <c r="AC133" s="281"/>
      <c r="AD133" s="281"/>
      <c r="AE133" s="281"/>
      <c r="AF133" s="281"/>
      <c r="AG133" s="281"/>
      <c r="AH133" s="281"/>
      <c r="AI133" s="281"/>
      <c r="AJ133" s="281"/>
      <c r="AK133" s="281"/>
      <c r="AL133" s="281"/>
      <c r="AM133" s="281"/>
    </row>
    <row r="134" spans="2:39" s="145" customFormat="1" ht="30" customHeight="1" outlineLevel="1" x14ac:dyDescent="0.25">
      <c r="B134" s="146"/>
      <c r="C134" s="147"/>
      <c r="D134" s="169"/>
      <c r="E134" s="162" t="s">
        <v>196</v>
      </c>
      <c r="F134" s="160"/>
      <c r="G134" s="178"/>
      <c r="H134" s="179"/>
      <c r="I134" s="180"/>
      <c r="J134" s="280"/>
      <c r="K134" s="280"/>
      <c r="L134" s="280"/>
      <c r="M134" s="280"/>
      <c r="N134" s="280"/>
      <c r="O134" s="280"/>
      <c r="P134" s="280"/>
      <c r="Q134" s="280"/>
      <c r="R134" s="280"/>
      <c r="S134" s="280"/>
      <c r="T134" s="280"/>
      <c r="U134" s="280"/>
      <c r="V134" s="280"/>
      <c r="W134" s="280"/>
      <c r="X134" s="280"/>
      <c r="Y134" s="280"/>
      <c r="Z134" s="280"/>
      <c r="AA134" s="280"/>
      <c r="AB134" s="280"/>
      <c r="AC134" s="280"/>
      <c r="AD134" s="280"/>
      <c r="AE134" s="280"/>
      <c r="AF134" s="280"/>
      <c r="AG134" s="280"/>
      <c r="AH134" s="280"/>
      <c r="AI134" s="280"/>
      <c r="AJ134" s="280"/>
      <c r="AK134" s="280"/>
      <c r="AL134" s="280"/>
      <c r="AM134" s="280"/>
    </row>
    <row r="135" spans="2:39" s="110" customFormat="1" ht="30" customHeight="1" outlineLevel="1" x14ac:dyDescent="0.25">
      <c r="B135" s="111"/>
      <c r="C135" s="131"/>
      <c r="D135" s="131" t="s">
        <v>199</v>
      </c>
      <c r="E135" s="131" t="str">
        <f>'1 | Grundeinstellungen'!E118</f>
        <v>baul. Einschränkungen</v>
      </c>
      <c r="F135" s="112"/>
      <c r="G135" s="122"/>
      <c r="H135" s="126">
        <f>'1 | Grundeinstellungen'!H118</f>
        <v>0.5</v>
      </c>
      <c r="I135" s="112"/>
      <c r="J135" s="148" t="str">
        <f>IF($H$135=0,"",CONCATENATE(IF(J136=1,'1 | Grundeinstellungen'!$J$118,IF(J136=2,'1 | Grundeinstellungen'!$K$118,IF(J136=3,'1 | Grundeinstellungen'!$L$118,IF(J136="","wird ausgefüllt")))),IF(J137="","",CONCATENATE(" ","(",J137,")"))))</f>
        <v>wird ausgefüllt</v>
      </c>
      <c r="K135" s="148" t="str">
        <f>IF($H$135=0,"",CONCATENATE(IF(K136=1,'1 | Grundeinstellungen'!$J$118,IF(K136=2,'1 | Grundeinstellungen'!$K$118,IF(K136=3,'1 | Grundeinstellungen'!$L$118,IF(K136="","wird ausgefüllt")))),IF(K137="","",CONCATENATE(" ","(",K137,")"))))</f>
        <v>wird ausgefüllt</v>
      </c>
      <c r="L135" s="148" t="str">
        <f>IF($H$135=0,"",CONCATENATE(IF(L136=1,'1 | Grundeinstellungen'!$J$118,IF(L136=2,'1 | Grundeinstellungen'!$K$118,IF(L136=3,'1 | Grundeinstellungen'!$L$118,IF(L136="","wird ausgefüllt")))),IF(L137="","",CONCATENATE(" ","(",L137,")"))))</f>
        <v>wird ausgefüllt</v>
      </c>
      <c r="M135" s="148" t="str">
        <f>IF($H$135=0,"",CONCATENATE(IF(M136=1,'1 | Grundeinstellungen'!$J$118,IF(M136=2,'1 | Grundeinstellungen'!$K$118,IF(M136=3,'1 | Grundeinstellungen'!$L$118,IF(M136="","wird ausgefüllt")))),IF(M137="","",CONCATENATE(" ","(",M137,")"))))</f>
        <v>wird ausgefüllt</v>
      </c>
      <c r="N135" s="148" t="str">
        <f>IF($H$135=0,"",CONCATENATE(IF(N136=1,'1 | Grundeinstellungen'!$J$118,IF(N136=2,'1 | Grundeinstellungen'!$K$118,IF(N136=3,'1 | Grundeinstellungen'!$L$118,IF(N136="","wird ausgefüllt")))),IF(N137="","",CONCATENATE(" ","(",N137,")"))))</f>
        <v>wird ausgefüllt</v>
      </c>
      <c r="O135" s="148" t="str">
        <f>IF($H$135=0,"",CONCATENATE(IF(O136=1,'1 | Grundeinstellungen'!$J$118,IF(O136=2,'1 | Grundeinstellungen'!$K$118,IF(O136=3,'1 | Grundeinstellungen'!$L$118,IF(O136="","wird ausgefüllt")))),IF(O137="","",CONCATENATE(" ","(",O137,")"))))</f>
        <v>wird ausgefüllt</v>
      </c>
      <c r="P135" s="148" t="str">
        <f>IF($H$135=0,"",CONCATENATE(IF(P136=1,'1 | Grundeinstellungen'!$J$118,IF(P136=2,'1 | Grundeinstellungen'!$K$118,IF(P136=3,'1 | Grundeinstellungen'!$L$118,IF(P136="","wird ausgefüllt")))),IF(P137="","",CONCATENATE(" ","(",P137,")"))))</f>
        <v>wird ausgefüllt</v>
      </c>
      <c r="Q135" s="148" t="str">
        <f>IF($H$135=0,"",CONCATENATE(IF(Q136=1,'1 | Grundeinstellungen'!$J$118,IF(Q136=2,'1 | Grundeinstellungen'!$K$118,IF(Q136=3,'1 | Grundeinstellungen'!$L$118,IF(Q136="","wird ausgefüllt")))),IF(Q137="","",CONCATENATE(" ","(",Q137,")"))))</f>
        <v>wird ausgefüllt</v>
      </c>
      <c r="R135" s="148" t="str">
        <f>IF($H$135=0,"",CONCATENATE(IF(R136=1,'1 | Grundeinstellungen'!$J$118,IF(R136=2,'1 | Grundeinstellungen'!$K$118,IF(R136=3,'1 | Grundeinstellungen'!$L$118,IF(R136="","wird ausgefüllt")))),IF(R137="","",CONCATENATE(" ","(",R137,")"))))</f>
        <v>wird ausgefüllt</v>
      </c>
      <c r="S135" s="148" t="str">
        <f>IF($H$135=0,"",CONCATENATE(IF(S136=1,'1 | Grundeinstellungen'!$J$118,IF(S136=2,'1 | Grundeinstellungen'!$K$118,IF(S136=3,'1 | Grundeinstellungen'!$L$118,IF(S136="","wird ausgefüllt")))),IF(S137="","",CONCATENATE(" ","(",S137,")"))))</f>
        <v>wird ausgefüllt</v>
      </c>
      <c r="T135" s="148" t="str">
        <f>IF($H$135=0,"",CONCATENATE(IF(T136=1,'1 | Grundeinstellungen'!$J$118,IF(T136=2,'1 | Grundeinstellungen'!$K$118,IF(T136=3,'1 | Grundeinstellungen'!$L$118,IF(T136="","wird ausgefüllt")))),IF(T137="","",CONCATENATE(" ","(",T137,")"))))</f>
        <v>wird ausgefüllt</v>
      </c>
      <c r="U135" s="148" t="str">
        <f>IF($H$135=0,"",CONCATENATE(IF(U136=1,'1 | Grundeinstellungen'!$J$118,IF(U136=2,'1 | Grundeinstellungen'!$K$118,IF(U136=3,'1 | Grundeinstellungen'!$L$118,IF(U136="","wird ausgefüllt")))),IF(U137="","",CONCATENATE(" ","(",U137,")"))))</f>
        <v>wird ausgefüllt</v>
      </c>
      <c r="V135" s="148" t="str">
        <f>IF($H$135=0,"",CONCATENATE(IF(V136=1,'1 | Grundeinstellungen'!$J$118,IF(V136=2,'1 | Grundeinstellungen'!$K$118,IF(V136=3,'1 | Grundeinstellungen'!$L$118,IF(V136="","wird ausgefüllt")))),IF(V137="","",CONCATENATE(" ","(",V137,")"))))</f>
        <v>wird ausgefüllt</v>
      </c>
      <c r="W135" s="148" t="str">
        <f>IF($H$135=0,"",CONCATENATE(IF(W136=1,'1 | Grundeinstellungen'!$J$118,IF(W136=2,'1 | Grundeinstellungen'!$K$118,IF(W136=3,'1 | Grundeinstellungen'!$L$118,IF(W136="","wird ausgefüllt")))),IF(W137="","",CONCATENATE(" ","(",W137,")"))))</f>
        <v>wird ausgefüllt</v>
      </c>
      <c r="X135" s="148" t="str">
        <f>IF($H$135=0,"",CONCATENATE(IF(X136=1,'1 | Grundeinstellungen'!$J$118,IF(X136=2,'1 | Grundeinstellungen'!$K$118,IF(X136=3,'1 | Grundeinstellungen'!$L$118,IF(X136="","wird ausgefüllt")))),IF(X137="","",CONCATENATE(" ","(",X137,")"))))</f>
        <v>wird ausgefüllt</v>
      </c>
      <c r="Y135" s="148" t="str">
        <f>IF($H$135=0,"",CONCATENATE(IF(Y136=1,'1 | Grundeinstellungen'!$J$118,IF(Y136=2,'1 | Grundeinstellungen'!$K$118,IF(Y136=3,'1 | Grundeinstellungen'!$L$118,IF(Y136="","wird ausgefüllt")))),IF(Y137="","",CONCATENATE(" ","(",Y137,")"))))</f>
        <v>wird ausgefüllt</v>
      </c>
      <c r="Z135" s="148" t="str">
        <f>IF($H$135=0,"",CONCATENATE(IF(Z136=1,'1 | Grundeinstellungen'!$J$118,IF(Z136=2,'1 | Grundeinstellungen'!$K$118,IF(Z136=3,'1 | Grundeinstellungen'!$L$118,IF(Z136="","wird ausgefüllt")))),IF(Z137="","",CONCATENATE(" ","(",Z137,")"))))</f>
        <v>wird ausgefüllt</v>
      </c>
      <c r="AA135" s="148" t="str">
        <f>IF($H$135=0,"",CONCATENATE(IF(AA136=1,'1 | Grundeinstellungen'!$J$118,IF(AA136=2,'1 | Grundeinstellungen'!$K$118,IF(AA136=3,'1 | Grundeinstellungen'!$L$118,IF(AA136="","wird ausgefüllt")))),IF(AA137="","",CONCATENATE(" ","(",AA137,")"))))</f>
        <v>wird ausgefüllt</v>
      </c>
      <c r="AB135" s="148" t="str">
        <f>IF($H$135=0,"",CONCATENATE(IF(AB136=1,'1 | Grundeinstellungen'!$J$118,IF(AB136=2,'1 | Grundeinstellungen'!$K$118,IF(AB136=3,'1 | Grundeinstellungen'!$L$118,IF(AB136="","wird ausgefüllt")))),IF(AB137="","",CONCATENATE(" ","(",AB137,")"))))</f>
        <v>wird ausgefüllt</v>
      </c>
      <c r="AC135" s="148" t="str">
        <f>IF($H$135=0,"",CONCATENATE(IF(AC136=1,'1 | Grundeinstellungen'!$J$118,IF(AC136=2,'1 | Grundeinstellungen'!$K$118,IF(AC136=3,'1 | Grundeinstellungen'!$L$118,IF(AC136="","wird ausgefüllt")))),IF(AC137="","",CONCATENATE(" ","(",AC137,")"))))</f>
        <v>wird ausgefüllt</v>
      </c>
      <c r="AD135" s="148" t="str">
        <f>IF($H$135=0,"",CONCATENATE(IF(AD136=1,'1 | Grundeinstellungen'!$J$118,IF(AD136=2,'1 | Grundeinstellungen'!$K$118,IF(AD136=3,'1 | Grundeinstellungen'!$L$118,IF(AD136="","wird ausgefüllt")))),IF(AD137="","",CONCATENATE(" ","(",AD137,")"))))</f>
        <v>wird ausgefüllt</v>
      </c>
      <c r="AE135" s="148" t="str">
        <f>IF($H$135=0,"",CONCATENATE(IF(AE136=1,'1 | Grundeinstellungen'!$J$118,IF(AE136=2,'1 | Grundeinstellungen'!$K$118,IF(AE136=3,'1 | Grundeinstellungen'!$L$118,IF(AE136="","wird ausgefüllt")))),IF(AE137="","",CONCATENATE(" ","(",AE137,")"))))</f>
        <v>wird ausgefüllt</v>
      </c>
      <c r="AF135" s="148" t="str">
        <f>IF($H$135=0,"",CONCATENATE(IF(AF136=1,'1 | Grundeinstellungen'!$J$118,IF(AF136=2,'1 | Grundeinstellungen'!$K$118,IF(AF136=3,'1 | Grundeinstellungen'!$L$118,IF(AF136="","wird ausgefüllt")))),IF(AF137="","",CONCATENATE(" ","(",AF137,")"))))</f>
        <v>wird ausgefüllt</v>
      </c>
      <c r="AG135" s="148" t="str">
        <f>IF($H$135=0,"",CONCATENATE(IF(AG136=1,'1 | Grundeinstellungen'!$J$118,IF(AG136=2,'1 | Grundeinstellungen'!$K$118,IF(AG136=3,'1 | Grundeinstellungen'!$L$118,IF(AG136="","wird ausgefüllt")))),IF(AG137="","",CONCATENATE(" ","(",AG137,")"))))</f>
        <v>wird ausgefüllt</v>
      </c>
      <c r="AH135" s="148" t="str">
        <f>IF($H$135=0,"",CONCATENATE(IF(AH136=1,'1 | Grundeinstellungen'!$J$118,IF(AH136=2,'1 | Grundeinstellungen'!$K$118,IF(AH136=3,'1 | Grundeinstellungen'!$L$118,IF(AH136="","wird ausgefüllt")))),IF(AH137="","",CONCATENATE(" ","(",AH137,")"))))</f>
        <v>wird ausgefüllt</v>
      </c>
      <c r="AI135" s="148" t="str">
        <f>IF($H$135=0,"",CONCATENATE(IF(AI136=1,'1 | Grundeinstellungen'!$J$118,IF(AI136=2,'1 | Grundeinstellungen'!$K$118,IF(AI136=3,'1 | Grundeinstellungen'!$L$118,IF(AI136="","wird ausgefüllt")))),IF(AI137="","",CONCATENATE(" ","(",AI137,")"))))</f>
        <v>wird ausgefüllt</v>
      </c>
      <c r="AJ135" s="148" t="str">
        <f>IF($H$135=0,"",CONCATENATE(IF(AJ136=1,'1 | Grundeinstellungen'!$J$118,IF(AJ136=2,'1 | Grundeinstellungen'!$K$118,IF(AJ136=3,'1 | Grundeinstellungen'!$L$118,IF(AJ136="","wird ausgefüllt")))),IF(AJ137="","",CONCATENATE(" ","(",AJ137,")"))))</f>
        <v>wird ausgefüllt</v>
      </c>
      <c r="AK135" s="148" t="str">
        <f>IF($H$135=0,"",CONCATENATE(IF(AK136=1,'1 | Grundeinstellungen'!$J$118,IF(AK136=2,'1 | Grundeinstellungen'!$K$118,IF(AK136=3,'1 | Grundeinstellungen'!$L$118,IF(AK136="","wird ausgefüllt")))),IF(AK137="","",CONCATENATE(" ","(",AK137,")"))))</f>
        <v>wird ausgefüllt</v>
      </c>
      <c r="AL135" s="148" t="str">
        <f>IF($H$135=0,"",CONCATENATE(IF(AL136=1,'1 | Grundeinstellungen'!$J$118,IF(AL136=2,'1 | Grundeinstellungen'!$K$118,IF(AL136=3,'1 | Grundeinstellungen'!$L$118,IF(AL136="","wird ausgefüllt")))),IF(AL137="","",CONCATENATE(" ","(",AL137,")"))))</f>
        <v>wird ausgefüllt</v>
      </c>
      <c r="AM135" s="148" t="str">
        <f>IF($H$135=0,"",CONCATENATE(IF(AM136=1,'1 | Grundeinstellungen'!$J$118,IF(AM136=2,'1 | Grundeinstellungen'!$K$118,IF(AM136=3,'1 | Grundeinstellungen'!$L$118,IF(AM136="","wird ausgefüllt")))),IF(AM137="","",CONCATENATE(" ","(",AM137,")"))))</f>
        <v>wird ausgefüllt</v>
      </c>
    </row>
    <row r="136" spans="2:39" s="121" customFormat="1" ht="15" customHeight="1" outlineLevel="1" x14ac:dyDescent="0.25">
      <c r="B136" s="137"/>
      <c r="C136" s="138"/>
      <c r="D136" s="138"/>
      <c r="E136" s="156" t="s">
        <v>197</v>
      </c>
      <c r="F136" s="157"/>
      <c r="G136" s="139"/>
      <c r="H136" s="136"/>
      <c r="I136" s="171"/>
      <c r="J136" s="281"/>
      <c r="K136" s="281"/>
      <c r="L136" s="281"/>
      <c r="M136" s="281"/>
      <c r="N136" s="281"/>
      <c r="O136" s="281"/>
      <c r="P136" s="281"/>
      <c r="Q136" s="281"/>
      <c r="R136" s="281"/>
      <c r="S136" s="281"/>
      <c r="T136" s="281"/>
      <c r="U136" s="281"/>
      <c r="V136" s="281"/>
      <c r="W136" s="281"/>
      <c r="X136" s="281"/>
      <c r="Y136" s="281"/>
      <c r="Z136" s="281"/>
      <c r="AA136" s="281"/>
      <c r="AB136" s="281"/>
      <c r="AC136" s="281"/>
      <c r="AD136" s="281"/>
      <c r="AE136" s="281"/>
      <c r="AF136" s="281"/>
      <c r="AG136" s="281"/>
      <c r="AH136" s="281"/>
      <c r="AI136" s="281"/>
      <c r="AJ136" s="281"/>
      <c r="AK136" s="281"/>
      <c r="AL136" s="281"/>
      <c r="AM136" s="281"/>
    </row>
    <row r="137" spans="2:39" s="145" customFormat="1" ht="30" customHeight="1" outlineLevel="1" x14ac:dyDescent="0.25">
      <c r="B137" s="146"/>
      <c r="C137" s="147"/>
      <c r="D137" s="169"/>
      <c r="E137" s="162" t="s">
        <v>196</v>
      </c>
      <c r="F137" s="160"/>
      <c r="G137" s="178"/>
      <c r="H137" s="179"/>
      <c r="I137" s="180"/>
      <c r="J137" s="280"/>
      <c r="K137" s="280"/>
      <c r="L137" s="280"/>
      <c r="M137" s="280"/>
      <c r="N137" s="280"/>
      <c r="O137" s="280"/>
      <c r="P137" s="280"/>
      <c r="Q137" s="280"/>
      <c r="R137" s="280"/>
      <c r="S137" s="280"/>
      <c r="T137" s="280"/>
      <c r="U137" s="280"/>
      <c r="V137" s="280"/>
      <c r="W137" s="280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  <c r="AJ137" s="280"/>
      <c r="AK137" s="280"/>
      <c r="AL137" s="280"/>
      <c r="AM137" s="280"/>
    </row>
    <row r="138" spans="2:39" s="110" customFormat="1" x14ac:dyDescent="0.25">
      <c r="B138" s="111"/>
      <c r="C138" s="131"/>
      <c r="D138" s="131"/>
      <c r="E138" s="131"/>
      <c r="F138" s="112"/>
      <c r="G138" s="122"/>
      <c r="H138" s="122"/>
      <c r="I138" s="112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</row>
  </sheetData>
  <sheetProtection sheet="1" objects="1" scenarios="1" formatColumns="0" formatRows="0" selectLockedCells="1"/>
  <mergeCells count="2">
    <mergeCell ref="G4:H4"/>
    <mergeCell ref="J4:AM4"/>
  </mergeCells>
  <conditionalFormatting sqref="J43:AM43 J16:AM16 J23:AM23">
    <cfRule type="cellIs" dxfId="314" priority="158" operator="between">
      <formula>1</formula>
      <formula>3</formula>
    </cfRule>
  </conditionalFormatting>
  <conditionalFormatting sqref="J9:AM10 J36:AM36 J13:AM13 J20:AM20 J30:AM30 J40:AM40">
    <cfRule type="cellIs" dxfId="313" priority="155" operator="between">
      <formula>2.5</formula>
      <formula>3</formula>
    </cfRule>
    <cfRule type="cellIs" dxfId="312" priority="156" operator="between">
      <formula>1.5</formula>
      <formula>2.49999999999999</formula>
    </cfRule>
    <cfRule type="cellIs" dxfId="311" priority="157" operator="between">
      <formula>1E-23</formula>
      <formula>1.49999999999999</formula>
    </cfRule>
  </conditionalFormatting>
  <conditionalFormatting sqref="J37:AM37">
    <cfRule type="cellIs" dxfId="310" priority="101" operator="between">
      <formula>2.5</formula>
      <formula>3</formula>
    </cfRule>
    <cfRule type="cellIs" dxfId="309" priority="102" operator="between">
      <formula>1.5</formula>
      <formula>2.49999999999999</formula>
    </cfRule>
    <cfRule type="cellIs" dxfId="308" priority="103" operator="between">
      <formula>1E-23</formula>
      <formula>1.49999999999999</formula>
    </cfRule>
  </conditionalFormatting>
  <conditionalFormatting sqref="J26:AM26">
    <cfRule type="cellIs" dxfId="307" priority="100" operator="between">
      <formula>1</formula>
      <formula>3</formula>
    </cfRule>
  </conditionalFormatting>
  <conditionalFormatting sqref="J33:AM33">
    <cfRule type="cellIs" dxfId="306" priority="99" operator="between">
      <formula>1</formula>
      <formula>3</formula>
    </cfRule>
  </conditionalFormatting>
  <conditionalFormatting sqref="J64:AM64">
    <cfRule type="cellIs" dxfId="305" priority="90" operator="between">
      <formula>1</formula>
      <formula>3</formula>
    </cfRule>
  </conditionalFormatting>
  <conditionalFormatting sqref="J50:AM50">
    <cfRule type="cellIs" dxfId="304" priority="98" operator="between">
      <formula>1</formula>
      <formula>3</formula>
    </cfRule>
  </conditionalFormatting>
  <conditionalFormatting sqref="J57:AM57">
    <cfRule type="cellIs" dxfId="303" priority="94" operator="between">
      <formula>1</formula>
      <formula>3</formula>
    </cfRule>
  </conditionalFormatting>
  <conditionalFormatting sqref="J71:AM71">
    <cfRule type="cellIs" dxfId="302" priority="86" operator="between">
      <formula>1</formula>
      <formula>3</formula>
    </cfRule>
  </conditionalFormatting>
  <conditionalFormatting sqref="J78:AM78">
    <cfRule type="cellIs" dxfId="301" priority="82" operator="between">
      <formula>1</formula>
      <formula>3</formula>
    </cfRule>
  </conditionalFormatting>
  <conditionalFormatting sqref="J85:AM85">
    <cfRule type="cellIs" dxfId="300" priority="78" operator="between">
      <formula>1</formula>
      <formula>3</formula>
    </cfRule>
  </conditionalFormatting>
  <conditionalFormatting sqref="J95:AM95">
    <cfRule type="cellIs" dxfId="299" priority="74" operator="between">
      <formula>1</formula>
      <formula>3</formula>
    </cfRule>
  </conditionalFormatting>
  <conditionalFormatting sqref="J47:AM47">
    <cfRule type="cellIs" dxfId="298" priority="68" operator="between">
      <formula>2.5</formula>
      <formula>3</formula>
    </cfRule>
    <cfRule type="cellIs" dxfId="297" priority="69" operator="between">
      <formula>1.5</formula>
      <formula>2.49999999999999</formula>
    </cfRule>
    <cfRule type="cellIs" dxfId="296" priority="70" operator="between">
      <formula>1E-23</formula>
      <formula>1.49999999999999</formula>
    </cfRule>
  </conditionalFormatting>
  <conditionalFormatting sqref="J54:AM54">
    <cfRule type="cellIs" dxfId="295" priority="65" operator="between">
      <formula>2.5</formula>
      <formula>3</formula>
    </cfRule>
    <cfRule type="cellIs" dxfId="294" priority="66" operator="between">
      <formula>1.5</formula>
      <formula>2.49999999999999</formula>
    </cfRule>
    <cfRule type="cellIs" dxfId="293" priority="67" operator="between">
      <formula>1E-23</formula>
      <formula>1.49999999999999</formula>
    </cfRule>
  </conditionalFormatting>
  <conditionalFormatting sqref="J61:AM61">
    <cfRule type="cellIs" dxfId="292" priority="62" operator="between">
      <formula>2.5</formula>
      <formula>3</formula>
    </cfRule>
    <cfRule type="cellIs" dxfId="291" priority="63" operator="between">
      <formula>1.5</formula>
      <formula>2.49999999999999</formula>
    </cfRule>
    <cfRule type="cellIs" dxfId="290" priority="64" operator="between">
      <formula>1E-23</formula>
      <formula>1.49999999999999</formula>
    </cfRule>
  </conditionalFormatting>
  <conditionalFormatting sqref="J68:AM68">
    <cfRule type="cellIs" dxfId="289" priority="59" operator="between">
      <formula>2.5</formula>
      <formula>3</formula>
    </cfRule>
    <cfRule type="cellIs" dxfId="288" priority="60" operator="between">
      <formula>1.5</formula>
      <formula>2.49999999999999</formula>
    </cfRule>
    <cfRule type="cellIs" dxfId="287" priority="61" operator="between">
      <formula>1E-23</formula>
      <formula>1.49999999999999</formula>
    </cfRule>
  </conditionalFormatting>
  <conditionalFormatting sqref="J75:AM75">
    <cfRule type="cellIs" dxfId="286" priority="56" operator="between">
      <formula>2.5</formula>
      <formula>3</formula>
    </cfRule>
    <cfRule type="cellIs" dxfId="285" priority="57" operator="between">
      <formula>1.5</formula>
      <formula>2.49999999999999</formula>
    </cfRule>
    <cfRule type="cellIs" dxfId="284" priority="58" operator="between">
      <formula>1E-23</formula>
      <formula>1.49999999999999</formula>
    </cfRule>
  </conditionalFormatting>
  <conditionalFormatting sqref="J82:AM82">
    <cfRule type="cellIs" dxfId="283" priority="53" operator="between">
      <formula>2.5</formula>
      <formula>3</formula>
    </cfRule>
    <cfRule type="cellIs" dxfId="282" priority="54" operator="between">
      <formula>1.5</formula>
      <formula>2.49999999999999</formula>
    </cfRule>
    <cfRule type="cellIs" dxfId="281" priority="55" operator="between">
      <formula>1E-23</formula>
      <formula>1.49999999999999</formula>
    </cfRule>
  </conditionalFormatting>
  <conditionalFormatting sqref="J130:AM130">
    <cfRule type="cellIs" dxfId="280" priority="18" operator="between">
      <formula>2.5</formula>
      <formula>3</formula>
    </cfRule>
    <cfRule type="cellIs" dxfId="279" priority="19" operator="between">
      <formula>1.5</formula>
      <formula>2.49999999999999</formula>
    </cfRule>
    <cfRule type="cellIs" dxfId="278" priority="20" operator="between">
      <formula>1E-23</formula>
      <formula>1.49999999999999</formula>
    </cfRule>
  </conditionalFormatting>
  <conditionalFormatting sqref="J105:AM105">
    <cfRule type="cellIs" dxfId="277" priority="49" operator="between">
      <formula>1</formula>
      <formula>3</formula>
    </cfRule>
  </conditionalFormatting>
  <conditionalFormatting sqref="J102:AM102">
    <cfRule type="cellIs" dxfId="276" priority="46" operator="between">
      <formula>2.5</formula>
      <formula>3</formula>
    </cfRule>
    <cfRule type="cellIs" dxfId="275" priority="47" operator="between">
      <formula>1.5</formula>
      <formula>2.49999999999999</formula>
    </cfRule>
    <cfRule type="cellIs" dxfId="274" priority="48" operator="between">
      <formula>1E-23</formula>
      <formula>1.49999999999999</formula>
    </cfRule>
  </conditionalFormatting>
  <conditionalFormatting sqref="J112:AM112">
    <cfRule type="cellIs" dxfId="273" priority="45" operator="between">
      <formula>1</formula>
      <formula>3</formula>
    </cfRule>
  </conditionalFormatting>
  <conditionalFormatting sqref="J119:AM119">
    <cfRule type="cellIs" dxfId="272" priority="41" operator="between">
      <formula>1</formula>
      <formula>3</formula>
    </cfRule>
  </conditionalFormatting>
  <conditionalFormatting sqref="J126:AM126">
    <cfRule type="cellIs" dxfId="271" priority="37" operator="between">
      <formula>1</formula>
      <formula>3</formula>
    </cfRule>
  </conditionalFormatting>
  <conditionalFormatting sqref="J136:AM136">
    <cfRule type="cellIs" dxfId="270" priority="33" operator="between">
      <formula>1</formula>
      <formula>3</formula>
    </cfRule>
  </conditionalFormatting>
  <conditionalFormatting sqref="J109:AM109">
    <cfRule type="cellIs" dxfId="269" priority="27" operator="between">
      <formula>2.5</formula>
      <formula>3</formula>
    </cfRule>
    <cfRule type="cellIs" dxfId="268" priority="28" operator="between">
      <formula>1.5</formula>
      <formula>2.49999999999999</formula>
    </cfRule>
    <cfRule type="cellIs" dxfId="267" priority="29" operator="between">
      <formula>1E-23</formula>
      <formula>1.49999999999999</formula>
    </cfRule>
  </conditionalFormatting>
  <conditionalFormatting sqref="J116:AM116">
    <cfRule type="cellIs" dxfId="266" priority="24" operator="between">
      <formula>2.5</formula>
      <formula>3</formula>
    </cfRule>
    <cfRule type="cellIs" dxfId="265" priority="25" operator="between">
      <formula>1.5</formula>
      <formula>2.49999999999999</formula>
    </cfRule>
    <cfRule type="cellIs" dxfId="264" priority="26" operator="between">
      <formula>1E-23</formula>
      <formula>1.49999999999999</formula>
    </cfRule>
  </conditionalFormatting>
  <conditionalFormatting sqref="J123:AM123">
    <cfRule type="cellIs" dxfId="263" priority="21" operator="between">
      <formula>2.5</formula>
      <formula>3</formula>
    </cfRule>
    <cfRule type="cellIs" dxfId="262" priority="22" operator="between">
      <formula>1.5</formula>
      <formula>2.49999999999999</formula>
    </cfRule>
    <cfRule type="cellIs" dxfId="261" priority="23" operator="between">
      <formula>1E-23</formula>
      <formula>1.49999999999999</formula>
    </cfRule>
  </conditionalFormatting>
  <conditionalFormatting sqref="J98:AM98">
    <cfRule type="cellIs" dxfId="260" priority="6" operator="between">
      <formula>2.5</formula>
      <formula>3</formula>
    </cfRule>
    <cfRule type="cellIs" dxfId="259" priority="7" operator="between">
      <formula>1.5</formula>
      <formula>2.49999999999999</formula>
    </cfRule>
    <cfRule type="cellIs" dxfId="258" priority="8" operator="between">
      <formula>1E-23</formula>
      <formula>1.49999999999999</formula>
    </cfRule>
  </conditionalFormatting>
  <conditionalFormatting sqref="J99:AM99">
    <cfRule type="cellIs" dxfId="257" priority="15" operator="between">
      <formula>2.5</formula>
      <formula>3</formula>
    </cfRule>
    <cfRule type="cellIs" dxfId="256" priority="16" operator="between">
      <formula>1.5</formula>
      <formula>2.49999999999999</formula>
    </cfRule>
    <cfRule type="cellIs" dxfId="255" priority="17" operator="between">
      <formula>1E-23</formula>
      <formula>1.49999999999999</formula>
    </cfRule>
  </conditionalFormatting>
  <conditionalFormatting sqref="J92:AM92">
    <cfRule type="cellIs" dxfId="254" priority="5" operator="between">
      <formula>1</formula>
      <formula>3</formula>
    </cfRule>
  </conditionalFormatting>
  <conditionalFormatting sqref="J89:AM89">
    <cfRule type="cellIs" dxfId="253" priority="2" operator="between">
      <formula>2.5</formula>
      <formula>3</formula>
    </cfRule>
    <cfRule type="cellIs" dxfId="252" priority="3" operator="between">
      <formula>1.5</formula>
      <formula>2.49999999999999</formula>
    </cfRule>
    <cfRule type="cellIs" dxfId="251" priority="4" operator="between">
      <formula>1E-23</formula>
      <formula>1.49999999999999</formula>
    </cfRule>
  </conditionalFormatting>
  <conditionalFormatting sqref="J133:AM133">
    <cfRule type="cellIs" dxfId="250" priority="1" operator="between">
      <formula>1</formula>
      <formula>3</formula>
    </cfRule>
  </conditionalFormatting>
  <pageMargins left="0.7" right="0.7" top="0.78740157499999996" bottom="0.78740157499999996" header="0.3" footer="0.3"/>
  <pageSetup paperSize="9" scale="37" orientation="portrait" r:id="rId1"/>
  <colBreaks count="1" manualBreakCount="1">
    <brk id="13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ECBA5-53CC-4FE9-AF11-48B45A1D16F8}">
  <sheetPr>
    <tabColor theme="4"/>
  </sheetPr>
  <dimension ref="A1:AM115"/>
  <sheetViews>
    <sheetView showGridLines="0" zoomScale="55" zoomScaleNormal="55" zoomScaleSheetLayoutView="90" zoomScalePageLayoutView="70" workbookViewId="0">
      <pane xSplit="9" ySplit="5" topLeftCell="AD6" activePane="bottomRight" state="frozen"/>
      <selection pane="topRight" activeCell="J1" sqref="J1"/>
      <selection pane="bottomLeft" activeCell="A6" sqref="A6"/>
      <selection pane="bottomRight" activeCell="AF26" sqref="AF26:AM27"/>
    </sheetView>
  </sheetViews>
  <sheetFormatPr baseColWidth="10" defaultColWidth="11.42578125" defaultRowHeight="15" outlineLevelRow="1" x14ac:dyDescent="0.25"/>
  <cols>
    <col min="1" max="1" width="5.42578125" style="102" customWidth="1"/>
    <col min="2" max="2" width="4.85546875" style="101" customWidth="1"/>
    <col min="3" max="3" width="4" style="131" customWidth="1"/>
    <col min="4" max="4" width="2.85546875" style="131" customWidth="1"/>
    <col min="5" max="5" width="48.140625" style="131" bestFit="1" customWidth="1"/>
    <col min="6" max="6" width="2.42578125" style="103" customWidth="1"/>
    <col min="7" max="8" width="13.140625" style="122" bestFit="1" customWidth="1"/>
    <col min="9" max="9" width="2.42578125" style="103" customWidth="1"/>
    <col min="10" max="39" width="36.140625" style="130" customWidth="1"/>
    <col min="40" max="16384" width="11.42578125" style="102"/>
  </cols>
  <sheetData>
    <row r="1" spans="1:39" x14ac:dyDescent="0.25">
      <c r="I1" s="186"/>
      <c r="J1" s="141"/>
      <c r="K1" s="141"/>
      <c r="L1" s="141"/>
      <c r="M1" s="184"/>
    </row>
    <row r="2" spans="1:39" s="108" customFormat="1" ht="33" customHeight="1" x14ac:dyDescent="0.25">
      <c r="A2" s="109" t="s">
        <v>381</v>
      </c>
      <c r="B2" s="104" t="s">
        <v>103</v>
      </c>
      <c r="C2" s="105"/>
      <c r="D2" s="105"/>
      <c r="E2" s="105"/>
      <c r="F2" s="106"/>
      <c r="G2" s="107"/>
      <c r="H2" s="107"/>
      <c r="I2" s="106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</row>
    <row r="3" spans="1:39" s="110" customFormat="1" x14ac:dyDescent="0.25">
      <c r="B3" s="111"/>
      <c r="C3" s="131"/>
      <c r="D3" s="131"/>
      <c r="E3" s="131"/>
      <c r="F3" s="112"/>
      <c r="G3" s="122"/>
      <c r="H3" s="122"/>
      <c r="I3" s="112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</row>
    <row r="4" spans="1:39" s="110" customFormat="1" x14ac:dyDescent="0.25">
      <c r="B4" s="111"/>
      <c r="C4" s="131"/>
      <c r="D4" s="131"/>
      <c r="E4" s="131"/>
      <c r="F4" s="112"/>
      <c r="G4" s="362" t="s">
        <v>105</v>
      </c>
      <c r="H4" s="362"/>
      <c r="I4" s="112"/>
      <c r="J4" s="369" t="s">
        <v>191</v>
      </c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1"/>
    </row>
    <row r="5" spans="1:39" s="110" customFormat="1" x14ac:dyDescent="0.25">
      <c r="B5" s="111"/>
      <c r="C5" s="131"/>
      <c r="D5" s="131"/>
      <c r="E5" s="131"/>
      <c r="F5" s="113"/>
      <c r="G5" s="123" t="s">
        <v>110</v>
      </c>
      <c r="H5" s="123" t="s">
        <v>109</v>
      </c>
      <c r="I5" s="114"/>
      <c r="J5" s="123">
        <f>'1 | Grundeinstellungen'!J5</f>
        <v>1001</v>
      </c>
      <c r="K5" s="123">
        <f>J5+1</f>
        <v>1002</v>
      </c>
      <c r="L5" s="123">
        <f t="shared" ref="L5:AM5" si="0">K5+1</f>
        <v>1003</v>
      </c>
      <c r="M5" s="123">
        <f t="shared" si="0"/>
        <v>1004</v>
      </c>
      <c r="N5" s="123">
        <f t="shared" si="0"/>
        <v>1005</v>
      </c>
      <c r="O5" s="123">
        <f t="shared" si="0"/>
        <v>1006</v>
      </c>
      <c r="P5" s="123">
        <f t="shared" si="0"/>
        <v>1007</v>
      </c>
      <c r="Q5" s="123">
        <f t="shared" si="0"/>
        <v>1008</v>
      </c>
      <c r="R5" s="123">
        <f t="shared" si="0"/>
        <v>1009</v>
      </c>
      <c r="S5" s="123">
        <f t="shared" si="0"/>
        <v>1010</v>
      </c>
      <c r="T5" s="123">
        <f t="shared" si="0"/>
        <v>1011</v>
      </c>
      <c r="U5" s="123">
        <f t="shared" si="0"/>
        <v>1012</v>
      </c>
      <c r="V5" s="123">
        <f t="shared" si="0"/>
        <v>1013</v>
      </c>
      <c r="W5" s="123">
        <f t="shared" si="0"/>
        <v>1014</v>
      </c>
      <c r="X5" s="123">
        <f t="shared" si="0"/>
        <v>1015</v>
      </c>
      <c r="Y5" s="123">
        <f t="shared" si="0"/>
        <v>1016</v>
      </c>
      <c r="Z5" s="123">
        <f t="shared" si="0"/>
        <v>1017</v>
      </c>
      <c r="AA5" s="123">
        <f t="shared" si="0"/>
        <v>1018</v>
      </c>
      <c r="AB5" s="123">
        <f t="shared" si="0"/>
        <v>1019</v>
      </c>
      <c r="AC5" s="123">
        <f t="shared" si="0"/>
        <v>1020</v>
      </c>
      <c r="AD5" s="123">
        <f t="shared" si="0"/>
        <v>1021</v>
      </c>
      <c r="AE5" s="123">
        <f t="shared" si="0"/>
        <v>1022</v>
      </c>
      <c r="AF5" s="123">
        <f t="shared" si="0"/>
        <v>1023</v>
      </c>
      <c r="AG5" s="123">
        <f t="shared" si="0"/>
        <v>1024</v>
      </c>
      <c r="AH5" s="123">
        <f t="shared" si="0"/>
        <v>1025</v>
      </c>
      <c r="AI5" s="123">
        <f t="shared" si="0"/>
        <v>1026</v>
      </c>
      <c r="AJ5" s="123">
        <f t="shared" si="0"/>
        <v>1027</v>
      </c>
      <c r="AK5" s="123">
        <f t="shared" si="0"/>
        <v>1028</v>
      </c>
      <c r="AL5" s="123">
        <f t="shared" si="0"/>
        <v>1029</v>
      </c>
      <c r="AM5" s="123">
        <f t="shared" si="0"/>
        <v>1030</v>
      </c>
    </row>
    <row r="6" spans="1:39" s="110" customFormat="1" x14ac:dyDescent="0.25">
      <c r="B6" s="115" t="s">
        <v>108</v>
      </c>
      <c r="C6" s="131"/>
      <c r="D6" s="131"/>
      <c r="E6" s="131"/>
      <c r="F6" s="113"/>
      <c r="G6" s="124"/>
      <c r="H6" s="124"/>
      <c r="I6" s="113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</row>
    <row r="7" spans="1:39" s="110" customFormat="1" ht="7.5" customHeight="1" x14ac:dyDescent="0.25">
      <c r="B7" s="115"/>
      <c r="C7" s="131"/>
      <c r="D7" s="131"/>
      <c r="E7" s="131"/>
      <c r="F7" s="114"/>
      <c r="G7" s="125"/>
      <c r="H7" s="125"/>
      <c r="I7" s="114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</row>
    <row r="8" spans="1:39" s="110" customFormat="1" ht="30" customHeight="1" thickBot="1" x14ac:dyDescent="0.3">
      <c r="B8" s="299" t="s">
        <v>103</v>
      </c>
      <c r="C8" s="132"/>
      <c r="D8" s="132"/>
      <c r="E8" s="132"/>
      <c r="F8" s="112"/>
      <c r="G8" s="122"/>
      <c r="H8" s="122"/>
      <c r="I8" s="112"/>
      <c r="J8" s="141"/>
      <c r="K8" s="141"/>
      <c r="L8" s="141"/>
      <c r="M8" s="141"/>
      <c r="N8" s="130"/>
      <c r="O8" s="141"/>
      <c r="P8" s="130"/>
      <c r="Q8" s="130"/>
      <c r="R8" s="141"/>
      <c r="S8" s="130"/>
      <c r="T8" s="130"/>
      <c r="U8" s="141"/>
      <c r="V8" s="130"/>
      <c r="W8" s="130"/>
      <c r="X8" s="141"/>
      <c r="Y8" s="130"/>
      <c r="Z8" s="130"/>
      <c r="AA8" s="130"/>
      <c r="AB8" s="141"/>
      <c r="AC8" s="130"/>
      <c r="AD8" s="130"/>
      <c r="AE8" s="141"/>
      <c r="AF8" s="130"/>
      <c r="AG8" s="130"/>
      <c r="AH8" s="130"/>
      <c r="AI8" s="141"/>
      <c r="AJ8" s="130"/>
      <c r="AK8" s="130"/>
      <c r="AL8" s="141"/>
      <c r="AM8" s="130"/>
    </row>
    <row r="9" spans="1:39" s="110" customFormat="1" ht="30" customHeight="1" thickBot="1" x14ac:dyDescent="0.3">
      <c r="B9" s="298">
        <v>9</v>
      </c>
      <c r="C9" s="250" t="str">
        <f>'1 | Grundeinstellungen'!C121</f>
        <v>Flächeneffizienz</v>
      </c>
      <c r="D9" s="251"/>
      <c r="E9" s="134"/>
      <c r="F9" s="89"/>
      <c r="G9" s="90">
        <f>'1 | Grundeinstellungen'!$G$121</f>
        <v>1</v>
      </c>
      <c r="H9" s="159"/>
      <c r="I9" s="91"/>
      <c r="J9" s="300">
        <f>IF($G$9=0,"",IFERROR(J13*$G$12,0))</f>
        <v>0</v>
      </c>
      <c r="K9" s="300">
        <f t="shared" ref="K9:AM9" si="1">IF($G$9=0,"",IFERROR(K13*$G$12,0))</f>
        <v>0</v>
      </c>
      <c r="L9" s="300">
        <f t="shared" si="1"/>
        <v>0</v>
      </c>
      <c r="M9" s="300">
        <f t="shared" si="1"/>
        <v>0</v>
      </c>
      <c r="N9" s="300">
        <f t="shared" si="1"/>
        <v>0</v>
      </c>
      <c r="O9" s="300">
        <f t="shared" si="1"/>
        <v>0</v>
      </c>
      <c r="P9" s="300">
        <f t="shared" si="1"/>
        <v>0</v>
      </c>
      <c r="Q9" s="300">
        <f t="shared" si="1"/>
        <v>0</v>
      </c>
      <c r="R9" s="300">
        <f t="shared" si="1"/>
        <v>0</v>
      </c>
      <c r="S9" s="300">
        <f t="shared" si="1"/>
        <v>0</v>
      </c>
      <c r="T9" s="300">
        <f t="shared" si="1"/>
        <v>0</v>
      </c>
      <c r="U9" s="300">
        <f t="shared" si="1"/>
        <v>0</v>
      </c>
      <c r="V9" s="300">
        <f t="shared" si="1"/>
        <v>0</v>
      </c>
      <c r="W9" s="300">
        <f t="shared" si="1"/>
        <v>0</v>
      </c>
      <c r="X9" s="300">
        <f t="shared" si="1"/>
        <v>0</v>
      </c>
      <c r="Y9" s="300">
        <f t="shared" si="1"/>
        <v>0</v>
      </c>
      <c r="Z9" s="300">
        <f t="shared" si="1"/>
        <v>0</v>
      </c>
      <c r="AA9" s="300">
        <f t="shared" si="1"/>
        <v>0</v>
      </c>
      <c r="AB9" s="300">
        <f t="shared" si="1"/>
        <v>0</v>
      </c>
      <c r="AC9" s="300">
        <f t="shared" si="1"/>
        <v>0</v>
      </c>
      <c r="AD9" s="300">
        <f t="shared" si="1"/>
        <v>0</v>
      </c>
      <c r="AE9" s="300">
        <f t="shared" si="1"/>
        <v>0</v>
      </c>
      <c r="AF9" s="300">
        <f t="shared" si="1"/>
        <v>0</v>
      </c>
      <c r="AG9" s="300">
        <f t="shared" si="1"/>
        <v>0</v>
      </c>
      <c r="AH9" s="300">
        <f t="shared" si="1"/>
        <v>0</v>
      </c>
      <c r="AI9" s="300">
        <f t="shared" si="1"/>
        <v>0</v>
      </c>
      <c r="AJ9" s="300">
        <f t="shared" si="1"/>
        <v>0</v>
      </c>
      <c r="AK9" s="300">
        <f t="shared" si="1"/>
        <v>0</v>
      </c>
      <c r="AL9" s="300">
        <f t="shared" si="1"/>
        <v>0</v>
      </c>
      <c r="AM9" s="300">
        <f t="shared" si="1"/>
        <v>0</v>
      </c>
    </row>
    <row r="10" spans="1:39" s="110" customFormat="1" ht="15.75" hidden="1" thickBot="1" x14ac:dyDescent="0.3">
      <c r="B10" s="111"/>
      <c r="C10" s="181"/>
      <c r="D10" s="138"/>
      <c r="E10" s="92" t="s">
        <v>201</v>
      </c>
      <c r="F10" s="158"/>
      <c r="G10" s="90"/>
      <c r="H10" s="159"/>
      <c r="I10" s="91"/>
      <c r="J10" s="185" t="str">
        <f>IF(J12="","",J12)</f>
        <v>wird ausgefüllt [wird berechnet]</v>
      </c>
      <c r="K10" s="185" t="str">
        <f t="shared" ref="K10:AM10" si="2">IF(K12="","",K12)</f>
        <v>wird ausgefüllt [wird berechnet]</v>
      </c>
      <c r="L10" s="185" t="str">
        <f t="shared" si="2"/>
        <v>wird ausgefüllt [wird berechnet]</v>
      </c>
      <c r="M10" s="185" t="str">
        <f t="shared" si="2"/>
        <v>wird ausgefüllt [wird berechnet]</v>
      </c>
      <c r="N10" s="185" t="str">
        <f t="shared" si="2"/>
        <v>wird ausgefüllt [wird berechnet]</v>
      </c>
      <c r="O10" s="185" t="str">
        <f t="shared" si="2"/>
        <v>wird ausgefüllt [wird berechnet]</v>
      </c>
      <c r="P10" s="185" t="str">
        <f t="shared" si="2"/>
        <v>wird ausgefüllt [wird berechnet]</v>
      </c>
      <c r="Q10" s="185" t="str">
        <f t="shared" si="2"/>
        <v>wird ausgefüllt [wird berechnet]</v>
      </c>
      <c r="R10" s="185" t="str">
        <f t="shared" si="2"/>
        <v>wird ausgefüllt [wird berechnet]</v>
      </c>
      <c r="S10" s="185" t="str">
        <f t="shared" si="2"/>
        <v>wird ausgefüllt [wird berechnet]</v>
      </c>
      <c r="T10" s="185" t="str">
        <f t="shared" si="2"/>
        <v>wird ausgefüllt [wird berechnet]</v>
      </c>
      <c r="U10" s="185" t="str">
        <f t="shared" si="2"/>
        <v>wird ausgefüllt [wird berechnet]</v>
      </c>
      <c r="V10" s="185" t="str">
        <f t="shared" si="2"/>
        <v>wird ausgefüllt [wird berechnet]</v>
      </c>
      <c r="W10" s="185" t="str">
        <f t="shared" si="2"/>
        <v>wird ausgefüllt [wird berechnet]</v>
      </c>
      <c r="X10" s="185" t="str">
        <f t="shared" si="2"/>
        <v>wird ausgefüllt [wird berechnet]</v>
      </c>
      <c r="Y10" s="185" t="str">
        <f t="shared" si="2"/>
        <v>wird ausgefüllt [wird berechnet]</v>
      </c>
      <c r="Z10" s="185" t="str">
        <f t="shared" si="2"/>
        <v>wird ausgefüllt [wird berechnet]</v>
      </c>
      <c r="AA10" s="185" t="str">
        <f t="shared" si="2"/>
        <v>wird ausgefüllt [wird berechnet]</v>
      </c>
      <c r="AB10" s="185" t="str">
        <f t="shared" si="2"/>
        <v>wird ausgefüllt [wird berechnet]</v>
      </c>
      <c r="AC10" s="185" t="str">
        <f t="shared" si="2"/>
        <v>wird ausgefüllt [wird berechnet]</v>
      </c>
      <c r="AD10" s="185" t="str">
        <f t="shared" si="2"/>
        <v>wird ausgefüllt [wird berechnet]</v>
      </c>
      <c r="AE10" s="185" t="str">
        <f t="shared" si="2"/>
        <v>wird ausgefüllt [wird berechnet]</v>
      </c>
      <c r="AF10" s="185" t="str">
        <f t="shared" si="2"/>
        <v>wird ausgefüllt [wird berechnet]</v>
      </c>
      <c r="AG10" s="185" t="str">
        <f t="shared" si="2"/>
        <v>wird ausgefüllt [wird berechnet]</v>
      </c>
      <c r="AH10" s="185" t="str">
        <f t="shared" si="2"/>
        <v>wird ausgefüllt [wird berechnet]</v>
      </c>
      <c r="AI10" s="185" t="str">
        <f t="shared" si="2"/>
        <v>wird ausgefüllt [wird berechnet]</v>
      </c>
      <c r="AJ10" s="185" t="str">
        <f t="shared" si="2"/>
        <v>wird ausgefüllt [wird berechnet]</v>
      </c>
      <c r="AK10" s="185" t="str">
        <f t="shared" si="2"/>
        <v>wird ausgefüllt [wird berechnet]</v>
      </c>
      <c r="AL10" s="185" t="str">
        <f t="shared" si="2"/>
        <v>wird ausgefüllt [wird berechnet]</v>
      </c>
      <c r="AM10" s="185" t="str">
        <f t="shared" si="2"/>
        <v>wird ausgefüllt [wird berechnet]</v>
      </c>
    </row>
    <row r="11" spans="1:39" s="121" customFormat="1" ht="7.5" customHeight="1" x14ac:dyDescent="0.25">
      <c r="B11" s="137"/>
      <c r="C11" s="138"/>
      <c r="D11" s="138"/>
      <c r="E11" s="138"/>
      <c r="F11" s="117"/>
      <c r="G11" s="139"/>
      <c r="H11" s="136"/>
      <c r="I11" s="117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</row>
    <row r="12" spans="1:39" s="110" customFormat="1" ht="30" customHeight="1" outlineLevel="1" x14ac:dyDescent="0.25">
      <c r="B12" s="111"/>
      <c r="C12" s="183">
        <v>1</v>
      </c>
      <c r="D12" s="183" t="str">
        <f>'1 | Grundeinstellungen'!D122</f>
        <v>Flächeneffizienz</v>
      </c>
      <c r="E12" s="183"/>
      <c r="F12" s="158"/>
      <c r="G12" s="126">
        <f>'1 | Grundeinstellungen'!$G$122</f>
        <v>1</v>
      </c>
      <c r="H12" s="163">
        <f>'1 | Grundeinstellungen'!$H$122</f>
        <v>1</v>
      </c>
      <c r="I12" s="170"/>
      <c r="J12" s="129" t="str">
        <f>IF($G$12=0,"",J15)</f>
        <v>wird ausgefüllt [wird berechnet]</v>
      </c>
      <c r="K12" s="129" t="str">
        <f t="shared" ref="K12:AM12" si="3">IF($G$12=0,"",K15)</f>
        <v>wird ausgefüllt [wird berechnet]</v>
      </c>
      <c r="L12" s="129" t="str">
        <f t="shared" si="3"/>
        <v>wird ausgefüllt [wird berechnet]</v>
      </c>
      <c r="M12" s="129" t="str">
        <f t="shared" si="3"/>
        <v>wird ausgefüllt [wird berechnet]</v>
      </c>
      <c r="N12" s="129" t="str">
        <f t="shared" si="3"/>
        <v>wird ausgefüllt [wird berechnet]</v>
      </c>
      <c r="O12" s="129" t="str">
        <f t="shared" si="3"/>
        <v>wird ausgefüllt [wird berechnet]</v>
      </c>
      <c r="P12" s="129" t="str">
        <f t="shared" si="3"/>
        <v>wird ausgefüllt [wird berechnet]</v>
      </c>
      <c r="Q12" s="129" t="str">
        <f t="shared" si="3"/>
        <v>wird ausgefüllt [wird berechnet]</v>
      </c>
      <c r="R12" s="129" t="str">
        <f t="shared" si="3"/>
        <v>wird ausgefüllt [wird berechnet]</v>
      </c>
      <c r="S12" s="129" t="str">
        <f t="shared" si="3"/>
        <v>wird ausgefüllt [wird berechnet]</v>
      </c>
      <c r="T12" s="129" t="str">
        <f t="shared" si="3"/>
        <v>wird ausgefüllt [wird berechnet]</v>
      </c>
      <c r="U12" s="129" t="str">
        <f t="shared" si="3"/>
        <v>wird ausgefüllt [wird berechnet]</v>
      </c>
      <c r="V12" s="129" t="str">
        <f t="shared" si="3"/>
        <v>wird ausgefüllt [wird berechnet]</v>
      </c>
      <c r="W12" s="129" t="str">
        <f t="shared" si="3"/>
        <v>wird ausgefüllt [wird berechnet]</v>
      </c>
      <c r="X12" s="129" t="str">
        <f t="shared" si="3"/>
        <v>wird ausgefüllt [wird berechnet]</v>
      </c>
      <c r="Y12" s="129" t="str">
        <f t="shared" si="3"/>
        <v>wird ausgefüllt [wird berechnet]</v>
      </c>
      <c r="Z12" s="129" t="str">
        <f t="shared" si="3"/>
        <v>wird ausgefüllt [wird berechnet]</v>
      </c>
      <c r="AA12" s="129" t="str">
        <f t="shared" si="3"/>
        <v>wird ausgefüllt [wird berechnet]</v>
      </c>
      <c r="AB12" s="129" t="str">
        <f t="shared" si="3"/>
        <v>wird ausgefüllt [wird berechnet]</v>
      </c>
      <c r="AC12" s="129" t="str">
        <f t="shared" si="3"/>
        <v>wird ausgefüllt [wird berechnet]</v>
      </c>
      <c r="AD12" s="129" t="str">
        <f t="shared" si="3"/>
        <v>wird ausgefüllt [wird berechnet]</v>
      </c>
      <c r="AE12" s="129" t="str">
        <f t="shared" si="3"/>
        <v>wird ausgefüllt [wird berechnet]</v>
      </c>
      <c r="AF12" s="129" t="str">
        <f t="shared" si="3"/>
        <v>wird ausgefüllt [wird berechnet]</v>
      </c>
      <c r="AG12" s="129" t="str">
        <f t="shared" si="3"/>
        <v>wird ausgefüllt [wird berechnet]</v>
      </c>
      <c r="AH12" s="129" t="str">
        <f t="shared" si="3"/>
        <v>wird ausgefüllt [wird berechnet]</v>
      </c>
      <c r="AI12" s="129" t="str">
        <f t="shared" si="3"/>
        <v>wird ausgefüllt [wird berechnet]</v>
      </c>
      <c r="AJ12" s="129" t="str">
        <f t="shared" si="3"/>
        <v>wird ausgefüllt [wird berechnet]</v>
      </c>
      <c r="AK12" s="129" t="str">
        <f t="shared" si="3"/>
        <v>wird ausgefüllt [wird berechnet]</v>
      </c>
      <c r="AL12" s="129" t="str">
        <f t="shared" si="3"/>
        <v>wird ausgefüllt [wird berechnet]</v>
      </c>
      <c r="AM12" s="129" t="str">
        <f t="shared" si="3"/>
        <v>wird ausgefüllt [wird berechnet]</v>
      </c>
    </row>
    <row r="13" spans="1:39" s="150" customFormat="1" ht="15" customHeight="1" outlineLevel="1" x14ac:dyDescent="0.25">
      <c r="B13" s="151"/>
      <c r="C13" s="152"/>
      <c r="D13" s="152"/>
      <c r="E13" s="152"/>
      <c r="F13" s="112"/>
      <c r="G13" s="136"/>
      <c r="H13" s="127"/>
      <c r="I13" s="112"/>
      <c r="J13" s="176">
        <f>IF($G$12=0,0,IFERROR(J16*$H$15,0))</f>
        <v>0</v>
      </c>
      <c r="K13" s="176">
        <f t="shared" ref="K13:AM13" si="4">IF($G$12=0,0,IFERROR(K16*$H$15,0))</f>
        <v>0</v>
      </c>
      <c r="L13" s="176">
        <f t="shared" si="4"/>
        <v>0</v>
      </c>
      <c r="M13" s="176">
        <f t="shared" si="4"/>
        <v>0</v>
      </c>
      <c r="N13" s="176">
        <f t="shared" si="4"/>
        <v>0</v>
      </c>
      <c r="O13" s="176">
        <f t="shared" si="4"/>
        <v>0</v>
      </c>
      <c r="P13" s="176">
        <f t="shared" si="4"/>
        <v>0</v>
      </c>
      <c r="Q13" s="176">
        <f t="shared" si="4"/>
        <v>0</v>
      </c>
      <c r="R13" s="176">
        <f t="shared" si="4"/>
        <v>0</v>
      </c>
      <c r="S13" s="176">
        <f t="shared" si="4"/>
        <v>0</v>
      </c>
      <c r="T13" s="176">
        <f t="shared" si="4"/>
        <v>0</v>
      </c>
      <c r="U13" s="176">
        <f t="shared" si="4"/>
        <v>0</v>
      </c>
      <c r="V13" s="176">
        <f t="shared" si="4"/>
        <v>0</v>
      </c>
      <c r="W13" s="176">
        <f t="shared" si="4"/>
        <v>0</v>
      </c>
      <c r="X13" s="176">
        <f t="shared" si="4"/>
        <v>0</v>
      </c>
      <c r="Y13" s="176">
        <f t="shared" si="4"/>
        <v>0</v>
      </c>
      <c r="Z13" s="176">
        <f t="shared" si="4"/>
        <v>0</v>
      </c>
      <c r="AA13" s="176">
        <f t="shared" si="4"/>
        <v>0</v>
      </c>
      <c r="AB13" s="176">
        <f t="shared" si="4"/>
        <v>0</v>
      </c>
      <c r="AC13" s="176">
        <f t="shared" si="4"/>
        <v>0</v>
      </c>
      <c r="AD13" s="176">
        <f t="shared" si="4"/>
        <v>0</v>
      </c>
      <c r="AE13" s="176">
        <f t="shared" si="4"/>
        <v>0</v>
      </c>
      <c r="AF13" s="176">
        <f t="shared" si="4"/>
        <v>0</v>
      </c>
      <c r="AG13" s="176">
        <f t="shared" si="4"/>
        <v>0</v>
      </c>
      <c r="AH13" s="176">
        <f t="shared" si="4"/>
        <v>0</v>
      </c>
      <c r="AI13" s="176">
        <f t="shared" si="4"/>
        <v>0</v>
      </c>
      <c r="AJ13" s="176">
        <f t="shared" si="4"/>
        <v>0</v>
      </c>
      <c r="AK13" s="176">
        <f t="shared" si="4"/>
        <v>0</v>
      </c>
      <c r="AL13" s="176">
        <f t="shared" si="4"/>
        <v>0</v>
      </c>
      <c r="AM13" s="176">
        <f t="shared" si="4"/>
        <v>0</v>
      </c>
    </row>
    <row r="14" spans="1:39" s="121" customFormat="1" ht="7.5" customHeight="1" outlineLevel="1" x14ac:dyDescent="0.25">
      <c r="B14" s="137"/>
      <c r="C14" s="138"/>
      <c r="D14" s="138"/>
      <c r="E14" s="138"/>
      <c r="F14" s="117"/>
      <c r="G14" s="139"/>
      <c r="H14" s="136"/>
      <c r="I14" s="117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</row>
    <row r="15" spans="1:39" s="110" customFormat="1" ht="30" customHeight="1" outlineLevel="1" x14ac:dyDescent="0.25">
      <c r="B15" s="111"/>
      <c r="C15" s="131"/>
      <c r="D15" s="168" t="s">
        <v>198</v>
      </c>
      <c r="E15" s="161" t="str">
        <f>'1 | Grundeinstellungen'!E123</f>
        <v>Flächeneffizienzfaktor</v>
      </c>
      <c r="F15" s="158"/>
      <c r="G15" s="159"/>
      <c r="H15" s="126">
        <f>'1 | Grundeinstellungen'!$H$123</f>
        <v>1</v>
      </c>
      <c r="I15" s="170"/>
      <c r="J15" s="148" t="str">
        <f>IF($H$15=0,"",CONCATENATE(IF(J16=1,'1 | Grundeinstellungen'!$J$123,IF(J16=2,'1 | Grundeinstellungen'!$K$123,IF('3c | Wirtschaftlichkeit'!J16=3,'1 | Grundeinstellungen'!$L$123,IF(J16="","wird ausgefüllt")))),IF('2 | Kennwerte'!I64="","",CONCATENATE(" ","[",TEXT('2 | Kennwerte'!I64,"0,00"),"]")),IF(J17="","",CONCATENATE(" ","(",J17,")"))))</f>
        <v>wird ausgefüllt [wird berechnet]</v>
      </c>
      <c r="K15" s="148" t="str">
        <f>IF($H$15=0,"",CONCATENATE(IF(K16=1,'1 | Grundeinstellungen'!$J$123,IF(K16=2,'1 | Grundeinstellungen'!$K$123,IF('3c | Wirtschaftlichkeit'!K16=3,'1 | Grundeinstellungen'!$L$123,IF(K16="","wird ausgefüllt")))),IF('2 | Kennwerte'!J64="","",CONCATENATE(" ","[",TEXT('2 | Kennwerte'!J64,"0,00"),"]")),IF(K17="","",CONCATENATE(" ","(",K17,")"))))</f>
        <v>wird ausgefüllt [wird berechnet]</v>
      </c>
      <c r="L15" s="148" t="str">
        <f>IF($H$15=0,"",CONCATENATE(IF(L16=1,'1 | Grundeinstellungen'!$J$123,IF(L16=2,'1 | Grundeinstellungen'!$K$123,IF('3c | Wirtschaftlichkeit'!L16=3,'1 | Grundeinstellungen'!$L$123,IF(L16="","wird ausgefüllt")))),IF('2 | Kennwerte'!K64="","",CONCATENATE(" ","[",TEXT('2 | Kennwerte'!K64,"0,00"),"]")),IF(L17="","",CONCATENATE(" ","(",L17,")"))))</f>
        <v>wird ausgefüllt [wird berechnet]</v>
      </c>
      <c r="M15" s="148" t="str">
        <f>IF($H$15=0,"",CONCATENATE(IF(M16=1,'1 | Grundeinstellungen'!$J$123,IF(M16=2,'1 | Grundeinstellungen'!$K$123,IF('3c | Wirtschaftlichkeit'!M16=3,'1 | Grundeinstellungen'!$L$123,IF(M16="","wird ausgefüllt")))),IF('2 | Kennwerte'!L64="","",CONCATENATE(" ","[",TEXT('2 | Kennwerte'!L64,"0,00"),"]")),IF(M17="","",CONCATENATE(" ","(",M17,")"))))</f>
        <v>wird ausgefüllt [wird berechnet]</v>
      </c>
      <c r="N15" s="148" t="str">
        <f>IF($H$15=0,"",CONCATENATE(IF(N16=1,'1 | Grundeinstellungen'!$J$123,IF(N16=2,'1 | Grundeinstellungen'!$K$123,IF('3c | Wirtschaftlichkeit'!N16=3,'1 | Grundeinstellungen'!$L$123,IF(N16="","wird ausgefüllt")))),IF('2 | Kennwerte'!M64="","",CONCATENATE(" ","[",TEXT('2 | Kennwerte'!M64,"0,00"),"]")),IF(N17="","",CONCATENATE(" ","(",N17,")"))))</f>
        <v>wird ausgefüllt [wird berechnet]</v>
      </c>
      <c r="O15" s="148" t="str">
        <f>IF($H$15=0,"",CONCATENATE(IF(O16=1,'1 | Grundeinstellungen'!$J$123,IF(O16=2,'1 | Grundeinstellungen'!$K$123,IF('3c | Wirtschaftlichkeit'!O16=3,'1 | Grundeinstellungen'!$L$123,IF(O16="","wird ausgefüllt")))),IF('2 | Kennwerte'!N64="","",CONCATENATE(" ","[",TEXT('2 | Kennwerte'!N64,"0,00"),"]")),IF(O17="","",CONCATENATE(" ","(",O17,")"))))</f>
        <v>wird ausgefüllt [wird berechnet]</v>
      </c>
      <c r="P15" s="148" t="str">
        <f>IF($H$15=0,"",CONCATENATE(IF(P16=1,'1 | Grundeinstellungen'!$J$123,IF(P16=2,'1 | Grundeinstellungen'!$K$123,IF('3c | Wirtschaftlichkeit'!P16=3,'1 | Grundeinstellungen'!$L$123,IF(P16="","wird ausgefüllt")))),IF('2 | Kennwerte'!O64="","",CONCATENATE(" ","[",TEXT('2 | Kennwerte'!O64,"0,00"),"]")),IF(P17="","",CONCATENATE(" ","(",P17,")"))))</f>
        <v>wird ausgefüllt [wird berechnet]</v>
      </c>
      <c r="Q15" s="148" t="str">
        <f>IF($H$15=0,"",CONCATENATE(IF(Q16=1,'1 | Grundeinstellungen'!$J$123,IF(Q16=2,'1 | Grundeinstellungen'!$K$123,IF('3c | Wirtschaftlichkeit'!Q16=3,'1 | Grundeinstellungen'!$L$123,IF(Q16="","wird ausgefüllt")))),IF('2 | Kennwerte'!P64="","",CONCATENATE(" ","[",TEXT('2 | Kennwerte'!P64,"0,00"),"]")),IF(Q17="","",CONCATENATE(" ","(",Q17,")"))))</f>
        <v>wird ausgefüllt [wird berechnet]</v>
      </c>
      <c r="R15" s="148" t="str">
        <f>IF($H$15=0,"",CONCATENATE(IF(R16=1,'1 | Grundeinstellungen'!$J$123,IF(R16=2,'1 | Grundeinstellungen'!$K$123,IF('3c | Wirtschaftlichkeit'!R16=3,'1 | Grundeinstellungen'!$L$123,IF(R16="","wird ausgefüllt")))),IF('2 | Kennwerte'!Q64="","",CONCATENATE(" ","[",TEXT('2 | Kennwerte'!Q64,"0,00"),"]")),IF(R17="","",CONCATENATE(" ","(",R17,")"))))</f>
        <v>wird ausgefüllt [wird berechnet]</v>
      </c>
      <c r="S15" s="148" t="str">
        <f>IF($H$15=0,"",CONCATENATE(IF(S16=1,'1 | Grundeinstellungen'!$J$123,IF(S16=2,'1 | Grundeinstellungen'!$K$123,IF('3c | Wirtschaftlichkeit'!S16=3,'1 | Grundeinstellungen'!$L$123,IF(S16="","wird ausgefüllt")))),IF('2 | Kennwerte'!R64="","",CONCATENATE(" ","[",TEXT('2 | Kennwerte'!R64,"0,00"),"]")),IF(S17="","",CONCATENATE(" ","(",S17,")"))))</f>
        <v>wird ausgefüllt [wird berechnet]</v>
      </c>
      <c r="T15" s="148" t="str">
        <f>IF($H$15=0,"",CONCATENATE(IF(T16=1,'1 | Grundeinstellungen'!$J$123,IF(T16=2,'1 | Grundeinstellungen'!$K$123,IF('3c | Wirtschaftlichkeit'!T16=3,'1 | Grundeinstellungen'!$L$123,IF(T16="","wird ausgefüllt")))),IF('2 | Kennwerte'!S64="","",CONCATENATE(" ","[",TEXT('2 | Kennwerte'!S64,"0,00"),"]")),IF(T17="","",CONCATENATE(" ","(",T17,")"))))</f>
        <v>wird ausgefüllt [wird berechnet]</v>
      </c>
      <c r="U15" s="148" t="str">
        <f>IF($H$15=0,"",CONCATENATE(IF(U16=1,'1 | Grundeinstellungen'!$J$123,IF(U16=2,'1 | Grundeinstellungen'!$K$123,IF('3c | Wirtschaftlichkeit'!U16=3,'1 | Grundeinstellungen'!$L$123,IF(U16="","wird ausgefüllt")))),IF('2 | Kennwerte'!T64="","",CONCATENATE(" ","[",TEXT('2 | Kennwerte'!T64,"0,00"),"]")),IF(U17="","",CONCATENATE(" ","(",U17,")"))))</f>
        <v>wird ausgefüllt [wird berechnet]</v>
      </c>
      <c r="V15" s="148" t="str">
        <f>IF($H$15=0,"",CONCATENATE(IF(V16=1,'1 | Grundeinstellungen'!$J$123,IF(V16=2,'1 | Grundeinstellungen'!$K$123,IF('3c | Wirtschaftlichkeit'!V16=3,'1 | Grundeinstellungen'!$L$123,IF(V16="","wird ausgefüllt")))),IF('2 | Kennwerte'!U64="","",CONCATENATE(" ","[",TEXT('2 | Kennwerte'!U64,"0,00"),"]")),IF(V17="","",CONCATENATE(" ","(",V17,")"))))</f>
        <v>wird ausgefüllt [wird berechnet]</v>
      </c>
      <c r="W15" s="148" t="str">
        <f>IF($H$15=0,"",CONCATENATE(IF(W16=1,'1 | Grundeinstellungen'!$J$123,IF(W16=2,'1 | Grundeinstellungen'!$K$123,IF('3c | Wirtschaftlichkeit'!W16=3,'1 | Grundeinstellungen'!$L$123,IF(W16="","wird ausgefüllt")))),IF('2 | Kennwerte'!V64="","",CONCATENATE(" ","[",TEXT('2 | Kennwerte'!V64,"0,00"),"]")),IF(W17="","",CONCATENATE(" ","(",W17,")"))))</f>
        <v>wird ausgefüllt [wird berechnet]</v>
      </c>
      <c r="X15" s="148" t="str">
        <f>IF($H$15=0,"",CONCATENATE(IF(X16=1,'1 | Grundeinstellungen'!$J$123,IF(X16=2,'1 | Grundeinstellungen'!$K$123,IF('3c | Wirtschaftlichkeit'!X16=3,'1 | Grundeinstellungen'!$L$123,IF(X16="","wird ausgefüllt")))),IF('2 | Kennwerte'!W64="","",CONCATENATE(" ","[",TEXT('2 | Kennwerte'!W64,"0,00"),"]")),IF(X17="","",CONCATENATE(" ","(",X17,")"))))</f>
        <v>wird ausgefüllt [wird berechnet]</v>
      </c>
      <c r="Y15" s="148" t="str">
        <f>IF($H$15=0,"",CONCATENATE(IF(Y16=1,'1 | Grundeinstellungen'!$J$123,IF(Y16=2,'1 | Grundeinstellungen'!$K$123,IF('3c | Wirtschaftlichkeit'!Y16=3,'1 | Grundeinstellungen'!$L$123,IF(Y16="","wird ausgefüllt")))),IF('2 | Kennwerte'!X64="","",CONCATENATE(" ","[",TEXT('2 | Kennwerte'!X64,"0,00"),"]")),IF(Y17="","",CONCATENATE(" ","(",Y17,")"))))</f>
        <v>wird ausgefüllt [wird berechnet]</v>
      </c>
      <c r="Z15" s="148" t="str">
        <f>IF($H$15=0,"",CONCATENATE(IF(Z16=1,'1 | Grundeinstellungen'!$J$123,IF(Z16=2,'1 | Grundeinstellungen'!$K$123,IF('3c | Wirtschaftlichkeit'!Z16=3,'1 | Grundeinstellungen'!$L$123,IF(Z16="","wird ausgefüllt")))),IF('2 | Kennwerte'!Y64="","",CONCATENATE(" ","[",TEXT('2 | Kennwerte'!Y64,"0,00"),"]")),IF(Z17="","",CONCATENATE(" ","(",Z17,")"))))</f>
        <v>wird ausgefüllt [wird berechnet]</v>
      </c>
      <c r="AA15" s="148" t="str">
        <f>IF($H$15=0,"",CONCATENATE(IF(AA16=1,'1 | Grundeinstellungen'!$J$123,IF(AA16=2,'1 | Grundeinstellungen'!$K$123,IF('3c | Wirtschaftlichkeit'!AA16=3,'1 | Grundeinstellungen'!$L$123,IF(AA16="","wird ausgefüllt")))),IF('2 | Kennwerte'!Z64="","",CONCATENATE(" ","[",TEXT('2 | Kennwerte'!Z64,"0,00"),"]")),IF(AA17="","",CONCATENATE(" ","(",AA17,")"))))</f>
        <v>wird ausgefüllt [wird berechnet]</v>
      </c>
      <c r="AB15" s="148" t="str">
        <f>IF($H$15=0,"",CONCATENATE(IF(AB16=1,'1 | Grundeinstellungen'!$J$123,IF(AB16=2,'1 | Grundeinstellungen'!$K$123,IF('3c | Wirtschaftlichkeit'!AB16=3,'1 | Grundeinstellungen'!$L$123,IF(AB16="","wird ausgefüllt")))),IF('2 | Kennwerte'!AA64="","",CONCATENATE(" ","[",TEXT('2 | Kennwerte'!AA64,"0,00"),"]")),IF(AB17="","",CONCATENATE(" ","(",AB17,")"))))</f>
        <v>wird ausgefüllt [wird berechnet]</v>
      </c>
      <c r="AC15" s="148" t="str">
        <f>IF($H$15=0,"",CONCATENATE(IF(AC16=1,'1 | Grundeinstellungen'!$J$123,IF(AC16=2,'1 | Grundeinstellungen'!$K$123,IF('3c | Wirtschaftlichkeit'!AC16=3,'1 | Grundeinstellungen'!$L$123,IF(AC16="","wird ausgefüllt")))),IF('2 | Kennwerte'!AB64="","",CONCATENATE(" ","[",TEXT('2 | Kennwerte'!AB64,"0,00"),"]")),IF(AC17="","",CONCATENATE(" ","(",AC17,")"))))</f>
        <v>wird ausgefüllt [wird berechnet]</v>
      </c>
      <c r="AD15" s="148" t="str">
        <f>IF($H$15=0,"",CONCATENATE(IF(AD16=1,'1 | Grundeinstellungen'!$J$123,IF(AD16=2,'1 | Grundeinstellungen'!$K$123,IF('3c | Wirtschaftlichkeit'!AD16=3,'1 | Grundeinstellungen'!$L$123,IF(AD16="","wird ausgefüllt")))),IF('2 | Kennwerte'!AC64="","",CONCATENATE(" ","[",TEXT('2 | Kennwerte'!AC64,"0,00"),"]")),IF(AD17="","",CONCATENATE(" ","(",AD17,")"))))</f>
        <v>wird ausgefüllt [wird berechnet]</v>
      </c>
      <c r="AE15" s="148" t="str">
        <f>IF($H$15=0,"",CONCATENATE(IF(AE16=1,'1 | Grundeinstellungen'!$J$123,IF(AE16=2,'1 | Grundeinstellungen'!$K$123,IF('3c | Wirtschaftlichkeit'!AE16=3,'1 | Grundeinstellungen'!$L$123,IF(AE16="","wird ausgefüllt")))),IF('2 | Kennwerte'!AD64="","",CONCATENATE(" ","[",TEXT('2 | Kennwerte'!AD64,"0,00"),"]")),IF(AE17="","",CONCATENATE(" ","(",AE17,")"))))</f>
        <v>wird ausgefüllt [wird berechnet]</v>
      </c>
      <c r="AF15" s="148" t="str">
        <f>IF($H$15=0,"",CONCATENATE(IF(AF16=1,'1 | Grundeinstellungen'!$J$123,IF(AF16=2,'1 | Grundeinstellungen'!$K$123,IF('3c | Wirtschaftlichkeit'!AF16=3,'1 | Grundeinstellungen'!$L$123,IF(AF16="","wird ausgefüllt")))),IF('2 | Kennwerte'!AE64="","",CONCATENATE(" ","[",TEXT('2 | Kennwerte'!AE64,"0,00"),"]")),IF(AF17="","",CONCATENATE(" ","(",AF17,")"))))</f>
        <v>wird ausgefüllt [wird berechnet]</v>
      </c>
      <c r="AG15" s="148" t="str">
        <f>IF($H$15=0,"",CONCATENATE(IF(AG16=1,'1 | Grundeinstellungen'!$J$123,IF(AG16=2,'1 | Grundeinstellungen'!$K$123,IF('3c | Wirtschaftlichkeit'!AG16=3,'1 | Grundeinstellungen'!$L$123,IF(AG16="","wird ausgefüllt")))),IF('2 | Kennwerte'!AF64="","",CONCATENATE(" ","[",TEXT('2 | Kennwerte'!AF64,"0,00"),"]")),IF(AG17="","",CONCATENATE(" ","(",AG17,")"))))</f>
        <v>wird ausgefüllt [wird berechnet]</v>
      </c>
      <c r="AH15" s="148" t="str">
        <f>IF($H$15=0,"",CONCATENATE(IF(AH16=1,'1 | Grundeinstellungen'!$J$123,IF(AH16=2,'1 | Grundeinstellungen'!$K$123,IF('3c | Wirtschaftlichkeit'!AH16=3,'1 | Grundeinstellungen'!$L$123,IF(AH16="","wird ausgefüllt")))),IF('2 | Kennwerte'!AG64="","",CONCATENATE(" ","[",TEXT('2 | Kennwerte'!AG64,"0,00"),"]")),IF(AH17="","",CONCATENATE(" ","(",AH17,")"))))</f>
        <v>wird ausgefüllt [wird berechnet]</v>
      </c>
      <c r="AI15" s="148" t="str">
        <f>IF($H$15=0,"",CONCATENATE(IF(AI16=1,'1 | Grundeinstellungen'!$J$123,IF(AI16=2,'1 | Grundeinstellungen'!$K$123,IF('3c | Wirtschaftlichkeit'!AI16=3,'1 | Grundeinstellungen'!$L$123,IF(AI16="","wird ausgefüllt")))),IF('2 | Kennwerte'!AH64="","",CONCATENATE(" ","[",TEXT('2 | Kennwerte'!AH64,"0,00"),"]")),IF(AI17="","",CONCATENATE(" ","(",AI17,")"))))</f>
        <v>wird ausgefüllt [wird berechnet]</v>
      </c>
      <c r="AJ15" s="148" t="str">
        <f>IF($H$15=0,"",CONCATENATE(IF(AJ16=1,'1 | Grundeinstellungen'!$J$123,IF(AJ16=2,'1 | Grundeinstellungen'!$K$123,IF('3c | Wirtschaftlichkeit'!AJ16=3,'1 | Grundeinstellungen'!$L$123,IF(AJ16="","wird ausgefüllt")))),IF('2 | Kennwerte'!AI64="","",CONCATENATE(" ","[",TEXT('2 | Kennwerte'!AI64,"0,00"),"]")),IF(AJ17="","",CONCATENATE(" ","(",AJ17,")"))))</f>
        <v>wird ausgefüllt [wird berechnet]</v>
      </c>
      <c r="AK15" s="148" t="str">
        <f>IF($H$15=0,"",CONCATENATE(IF(AK16=1,'1 | Grundeinstellungen'!$J$123,IF(AK16=2,'1 | Grundeinstellungen'!$K$123,IF('3c | Wirtschaftlichkeit'!AK16=3,'1 | Grundeinstellungen'!$L$123,IF(AK16="","wird ausgefüllt")))),IF('2 | Kennwerte'!AJ64="","",CONCATENATE(" ","[",TEXT('2 | Kennwerte'!AJ64,"0,00"),"]")),IF(AK17="","",CONCATENATE(" ","(",AK17,")"))))</f>
        <v>wird ausgefüllt [wird berechnet]</v>
      </c>
      <c r="AL15" s="148" t="str">
        <f>IF($H$15=0,"",CONCATENATE(IF(AL16=1,'1 | Grundeinstellungen'!$J$123,IF(AL16=2,'1 | Grundeinstellungen'!$K$123,IF('3c | Wirtschaftlichkeit'!AL16=3,'1 | Grundeinstellungen'!$L$123,IF(AL16="","wird ausgefüllt")))),IF('2 | Kennwerte'!AK64="","",CONCATENATE(" ","[",TEXT('2 | Kennwerte'!AK64,"0,00"),"]")),IF(AL17="","",CONCATENATE(" ","(",AL17,")"))))</f>
        <v>wird ausgefüllt [wird berechnet]</v>
      </c>
      <c r="AM15" s="148" t="str">
        <f>IF($H$15=0,"",CONCATENATE(IF(AM16=1,'1 | Grundeinstellungen'!$J$123,IF(AM16=2,'1 | Grundeinstellungen'!$K$123,IF('3c | Wirtschaftlichkeit'!AM16=3,'1 | Grundeinstellungen'!$L$123,IF(AM16="","wird ausgefüllt")))),IF('2 | Kennwerte'!AL64="","",CONCATENATE(" ","[",TEXT('2 | Kennwerte'!AL64,"0,00"),"]")),IF(AM17="","",CONCATENATE(" ","(",AM17,")"))))</f>
        <v>wird ausgefüllt [wird berechnet]</v>
      </c>
    </row>
    <row r="16" spans="1:39" s="121" customFormat="1" ht="15" customHeight="1" outlineLevel="1" x14ac:dyDescent="0.25">
      <c r="B16" s="137"/>
      <c r="C16" s="138"/>
      <c r="D16" s="138"/>
      <c r="E16" s="156" t="s">
        <v>197</v>
      </c>
      <c r="F16" s="157"/>
      <c r="G16" s="139"/>
      <c r="H16" s="136"/>
      <c r="I16" s="171"/>
      <c r="J16" s="148" t="str">
        <f>IF('2 | Kennwerte'!I66="","",'2 | Kennwerte'!I66)</f>
        <v/>
      </c>
      <c r="K16" s="148" t="str">
        <f>IF('2 | Kennwerte'!J66="","",'2 | Kennwerte'!J66)</f>
        <v/>
      </c>
      <c r="L16" s="148" t="str">
        <f>IF('2 | Kennwerte'!K66="","",'2 | Kennwerte'!K66)</f>
        <v/>
      </c>
      <c r="M16" s="148" t="str">
        <f>IF('2 | Kennwerte'!L66="","",'2 | Kennwerte'!L66)</f>
        <v/>
      </c>
      <c r="N16" s="148" t="str">
        <f>IF('2 | Kennwerte'!M66="","",'2 | Kennwerte'!M66)</f>
        <v/>
      </c>
      <c r="O16" s="148" t="str">
        <f>IF('2 | Kennwerte'!N66="","",'2 | Kennwerte'!N66)</f>
        <v/>
      </c>
      <c r="P16" s="148" t="str">
        <f>IF('2 | Kennwerte'!O66="","",'2 | Kennwerte'!O66)</f>
        <v/>
      </c>
      <c r="Q16" s="148" t="str">
        <f>IF('2 | Kennwerte'!P66="","",'2 | Kennwerte'!P66)</f>
        <v/>
      </c>
      <c r="R16" s="148" t="str">
        <f>IF('2 | Kennwerte'!Q66="","",'2 | Kennwerte'!Q66)</f>
        <v/>
      </c>
      <c r="S16" s="148" t="str">
        <f>IF('2 | Kennwerte'!R66="","",'2 | Kennwerte'!R66)</f>
        <v/>
      </c>
      <c r="T16" s="148" t="str">
        <f>IF('2 | Kennwerte'!S66="","",'2 | Kennwerte'!S66)</f>
        <v/>
      </c>
      <c r="U16" s="148" t="str">
        <f>IF('2 | Kennwerte'!T66="","",'2 | Kennwerte'!T66)</f>
        <v/>
      </c>
      <c r="V16" s="148" t="str">
        <f>IF('2 | Kennwerte'!U66="","",'2 | Kennwerte'!U66)</f>
        <v/>
      </c>
      <c r="W16" s="148" t="str">
        <f>IF('2 | Kennwerte'!V66="","",'2 | Kennwerte'!V66)</f>
        <v/>
      </c>
      <c r="X16" s="148" t="str">
        <f>IF('2 | Kennwerte'!W66="","",'2 | Kennwerte'!W66)</f>
        <v/>
      </c>
      <c r="Y16" s="148" t="str">
        <f>IF('2 | Kennwerte'!X66="","",'2 | Kennwerte'!X66)</f>
        <v/>
      </c>
      <c r="Z16" s="148" t="str">
        <f>IF('2 | Kennwerte'!Y66="","",'2 | Kennwerte'!Y66)</f>
        <v/>
      </c>
      <c r="AA16" s="148" t="str">
        <f>IF('2 | Kennwerte'!Z66="","",'2 | Kennwerte'!Z66)</f>
        <v/>
      </c>
      <c r="AB16" s="148" t="str">
        <f>IF('2 | Kennwerte'!AA66="","",'2 | Kennwerte'!AA66)</f>
        <v/>
      </c>
      <c r="AC16" s="148" t="str">
        <f>IF('2 | Kennwerte'!AB66="","",'2 | Kennwerte'!AB66)</f>
        <v/>
      </c>
      <c r="AD16" s="148" t="str">
        <f>IF('2 | Kennwerte'!AC66="","",'2 | Kennwerte'!AC66)</f>
        <v/>
      </c>
      <c r="AE16" s="148" t="str">
        <f>IF('2 | Kennwerte'!AD66="","",'2 | Kennwerte'!AD66)</f>
        <v/>
      </c>
      <c r="AF16" s="148" t="str">
        <f>IF('2 | Kennwerte'!AE66="","",'2 | Kennwerte'!AE66)</f>
        <v/>
      </c>
      <c r="AG16" s="148" t="str">
        <f>IF('2 | Kennwerte'!AF66="","",'2 | Kennwerte'!AF66)</f>
        <v/>
      </c>
      <c r="AH16" s="148" t="str">
        <f>IF('2 | Kennwerte'!AG66="","",'2 | Kennwerte'!AG66)</f>
        <v/>
      </c>
      <c r="AI16" s="148" t="str">
        <f>IF('2 | Kennwerte'!AH66="","",'2 | Kennwerte'!AH66)</f>
        <v/>
      </c>
      <c r="AJ16" s="148" t="str">
        <f>IF('2 | Kennwerte'!AI66="","",'2 | Kennwerte'!AI66)</f>
        <v/>
      </c>
      <c r="AK16" s="148" t="str">
        <f>IF('2 | Kennwerte'!AJ66="","",'2 | Kennwerte'!AJ66)</f>
        <v/>
      </c>
      <c r="AL16" s="148" t="str">
        <f>IF('2 | Kennwerte'!AK66="","",'2 | Kennwerte'!AK66)</f>
        <v/>
      </c>
      <c r="AM16" s="148" t="str">
        <f>IF('2 | Kennwerte'!AL66="","",'2 | Kennwerte'!AL66)</f>
        <v/>
      </c>
    </row>
    <row r="17" spans="2:39" s="145" customFormat="1" ht="30" customHeight="1" outlineLevel="1" x14ac:dyDescent="0.25">
      <c r="B17" s="146"/>
      <c r="C17" s="147"/>
      <c r="D17" s="169"/>
      <c r="E17" s="162" t="s">
        <v>200</v>
      </c>
      <c r="F17" s="160"/>
      <c r="G17" s="178"/>
      <c r="H17" s="179"/>
      <c r="I17" s="1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</row>
    <row r="18" spans="2:39" s="110" customFormat="1" ht="15.75" thickBot="1" x14ac:dyDescent="0.3">
      <c r="B18" s="111"/>
      <c r="C18" s="131"/>
      <c r="D18" s="131"/>
      <c r="E18" s="131"/>
      <c r="F18" s="112"/>
      <c r="G18" s="122"/>
      <c r="H18" s="122"/>
      <c r="I18" s="112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</row>
    <row r="19" spans="2:39" s="110" customFormat="1" ht="30" customHeight="1" thickBot="1" x14ac:dyDescent="0.3">
      <c r="B19" s="298">
        <v>10</v>
      </c>
      <c r="C19" s="250" t="str">
        <f>'1 | Grundeinstellungen'!C125</f>
        <v>Anpassungsfähigkeit</v>
      </c>
      <c r="D19" s="134"/>
      <c r="E19" s="134"/>
      <c r="F19" s="93"/>
      <c r="G19" s="94">
        <f>'1 | Grundeinstellungen'!$G$125</f>
        <v>1</v>
      </c>
      <c r="H19" s="95"/>
      <c r="I19" s="96"/>
      <c r="J19" s="300">
        <f>IF($G$19=0,"",IFERROR(J23*$G$22+J36*$G$35+J43*$G$42,0))</f>
        <v>0</v>
      </c>
      <c r="K19" s="300">
        <f>IF($G$19=0,"",IFERROR(K23*$G$22+K36*$G$35+K43*$G$42,0))</f>
        <v>0</v>
      </c>
      <c r="L19" s="300">
        <f t="shared" ref="L19:AM19" si="5">IF($G$19=0,"",IFERROR(L23*$G$22+L36*$G$35+L43*$G$42,0))</f>
        <v>0</v>
      </c>
      <c r="M19" s="300">
        <f t="shared" si="5"/>
        <v>0</v>
      </c>
      <c r="N19" s="300">
        <f t="shared" si="5"/>
        <v>0</v>
      </c>
      <c r="O19" s="300">
        <f t="shared" si="5"/>
        <v>0</v>
      </c>
      <c r="P19" s="300">
        <f t="shared" si="5"/>
        <v>0</v>
      </c>
      <c r="Q19" s="300">
        <f t="shared" si="5"/>
        <v>0</v>
      </c>
      <c r="R19" s="300">
        <f t="shared" si="5"/>
        <v>0</v>
      </c>
      <c r="S19" s="300">
        <f t="shared" si="5"/>
        <v>0</v>
      </c>
      <c r="T19" s="300">
        <f t="shared" si="5"/>
        <v>0</v>
      </c>
      <c r="U19" s="300">
        <f t="shared" si="5"/>
        <v>0</v>
      </c>
      <c r="V19" s="300">
        <f t="shared" si="5"/>
        <v>0</v>
      </c>
      <c r="W19" s="300">
        <f t="shared" si="5"/>
        <v>0</v>
      </c>
      <c r="X19" s="300">
        <f t="shared" si="5"/>
        <v>0</v>
      </c>
      <c r="Y19" s="300">
        <f t="shared" si="5"/>
        <v>0</v>
      </c>
      <c r="Z19" s="300">
        <f t="shared" si="5"/>
        <v>0</v>
      </c>
      <c r="AA19" s="300">
        <f t="shared" si="5"/>
        <v>0</v>
      </c>
      <c r="AB19" s="300">
        <f t="shared" si="5"/>
        <v>0</v>
      </c>
      <c r="AC19" s="300">
        <f t="shared" si="5"/>
        <v>0</v>
      </c>
      <c r="AD19" s="300">
        <f t="shared" si="5"/>
        <v>0</v>
      </c>
      <c r="AE19" s="300">
        <f t="shared" si="5"/>
        <v>0</v>
      </c>
      <c r="AF19" s="300">
        <f t="shared" si="5"/>
        <v>0</v>
      </c>
      <c r="AG19" s="300">
        <f t="shared" si="5"/>
        <v>0</v>
      </c>
      <c r="AH19" s="300">
        <f t="shared" si="5"/>
        <v>0</v>
      </c>
      <c r="AI19" s="300">
        <f t="shared" si="5"/>
        <v>0</v>
      </c>
      <c r="AJ19" s="300">
        <f t="shared" si="5"/>
        <v>0</v>
      </c>
      <c r="AK19" s="300">
        <f t="shared" si="5"/>
        <v>0</v>
      </c>
      <c r="AL19" s="300">
        <f t="shared" si="5"/>
        <v>0</v>
      </c>
      <c r="AM19" s="300">
        <f t="shared" si="5"/>
        <v>0</v>
      </c>
    </row>
    <row r="20" spans="2:39" s="110" customFormat="1" ht="161.25" hidden="1" customHeight="1" thickBot="1" x14ac:dyDescent="0.3">
      <c r="B20" s="111"/>
      <c r="C20" s="181"/>
      <c r="D20" s="138"/>
      <c r="E20" s="92" t="s">
        <v>201</v>
      </c>
      <c r="F20" s="158"/>
      <c r="G20" s="90"/>
      <c r="H20" s="159"/>
      <c r="I20" s="91"/>
      <c r="J20" s="185" t="str">
        <f>CONCATENATE(IF(J22="","",J22),IF(AND(J22&lt;&gt;"",J35&lt;&gt;""),"; ",""),IF(AND(J22&lt;&gt;"",J42&lt;&gt;"",J35=""),"; ",""),IF(J35="","",J35),IF(AND(J35&lt;&gt;"",J42&lt;&gt;""),"; ",""),IF(J42="","",J42))</f>
        <v>wird ausgefüllt (wird ausgefüllt; wird ausgefüllt; wird ausgefüllt); wird ausgefüllt; wird ausgefüllt (wird ausgefüllt; wird ausgefüllt; wird ausgefüllt)</v>
      </c>
      <c r="K20" s="185" t="str">
        <f t="shared" ref="K20:AM20" si="6">CONCATENATE(IF(K22="","",K22),IF(AND(K22&lt;&gt;"",K35&lt;&gt;""),"; ",""),IF(AND(K22&lt;&gt;"",K42&lt;&gt;"",K35=""),"; ",""),IF(K35="","",K35),IF(AND(K35&lt;&gt;"",K42&lt;&gt;""),"; ",""),IF(K42="","",K42))</f>
        <v>wird ausgefüllt (wird ausgefüllt; wird ausgefüllt; wird ausgefüllt); wird ausgefüllt; wird ausgefüllt (wird ausgefüllt; wird ausgefüllt; wird ausgefüllt)</v>
      </c>
      <c r="L20" s="185" t="str">
        <f t="shared" si="6"/>
        <v>wird ausgefüllt (wird ausgefüllt; wird ausgefüllt; wird ausgefüllt); wird ausgefüllt; wird ausgefüllt (wird ausgefüllt; wird ausgefüllt; wird ausgefüllt)</v>
      </c>
      <c r="M20" s="185" t="str">
        <f t="shared" si="6"/>
        <v>wird ausgefüllt (wird ausgefüllt; wird ausgefüllt; wird ausgefüllt); wird ausgefüllt; wird ausgefüllt (wird ausgefüllt; wird ausgefüllt; wird ausgefüllt)</v>
      </c>
      <c r="N20" s="185" t="str">
        <f t="shared" si="6"/>
        <v>wird ausgefüllt (wird ausgefüllt; wird ausgefüllt; wird ausgefüllt); wird ausgefüllt; wird ausgefüllt (wird ausgefüllt; wird ausgefüllt; wird ausgefüllt)</v>
      </c>
      <c r="O20" s="185" t="str">
        <f t="shared" si="6"/>
        <v>wird ausgefüllt (wird ausgefüllt; wird ausgefüllt; wird ausgefüllt); wird ausgefüllt; wird ausgefüllt (wird ausgefüllt; wird ausgefüllt; wird ausgefüllt)</v>
      </c>
      <c r="P20" s="185" t="str">
        <f t="shared" si="6"/>
        <v>wird ausgefüllt (wird ausgefüllt; wird ausgefüllt; wird ausgefüllt); wird ausgefüllt; wird ausgefüllt (wird ausgefüllt; wird ausgefüllt; wird ausgefüllt)</v>
      </c>
      <c r="Q20" s="185" t="str">
        <f t="shared" si="6"/>
        <v>wird ausgefüllt (wird ausgefüllt; wird ausgefüllt; wird ausgefüllt); wird ausgefüllt; wird ausgefüllt (wird ausgefüllt; wird ausgefüllt; wird ausgefüllt)</v>
      </c>
      <c r="R20" s="185" t="str">
        <f t="shared" si="6"/>
        <v>wird ausgefüllt (wird ausgefüllt; wird ausgefüllt; wird ausgefüllt); wird ausgefüllt; wird ausgefüllt (wird ausgefüllt; wird ausgefüllt; wird ausgefüllt)</v>
      </c>
      <c r="S20" s="185" t="str">
        <f t="shared" si="6"/>
        <v>wird ausgefüllt (wird ausgefüllt; wird ausgefüllt; wird ausgefüllt); wird ausgefüllt; wird ausgefüllt (wird ausgefüllt; wird ausgefüllt; wird ausgefüllt)</v>
      </c>
      <c r="T20" s="185" t="str">
        <f t="shared" si="6"/>
        <v>wird ausgefüllt (wird ausgefüllt; wird ausgefüllt; wird ausgefüllt); wird ausgefüllt; wird ausgefüllt (wird ausgefüllt; wird ausgefüllt; wird ausgefüllt)</v>
      </c>
      <c r="U20" s="185" t="str">
        <f t="shared" si="6"/>
        <v>wird ausgefüllt (wird ausgefüllt; wird ausgefüllt; wird ausgefüllt); wird ausgefüllt; wird ausgefüllt (wird ausgefüllt; wird ausgefüllt; wird ausgefüllt)</v>
      </c>
      <c r="V20" s="185" t="str">
        <f t="shared" si="6"/>
        <v>wird ausgefüllt (wird ausgefüllt; wird ausgefüllt; wird ausgefüllt); wird ausgefüllt; wird ausgefüllt (wird ausgefüllt; wird ausgefüllt; wird ausgefüllt)</v>
      </c>
      <c r="W20" s="185" t="str">
        <f t="shared" si="6"/>
        <v>wird ausgefüllt (wird ausgefüllt; wird ausgefüllt; wird ausgefüllt); wird ausgefüllt; wird ausgefüllt (wird ausgefüllt; wird ausgefüllt; wird ausgefüllt)</v>
      </c>
      <c r="X20" s="185" t="str">
        <f t="shared" si="6"/>
        <v>wird ausgefüllt (wird ausgefüllt; wird ausgefüllt; wird ausgefüllt); wird ausgefüllt; wird ausgefüllt (wird ausgefüllt; wird ausgefüllt; wird ausgefüllt)</v>
      </c>
      <c r="Y20" s="185" t="str">
        <f t="shared" si="6"/>
        <v>wird ausgefüllt (wird ausgefüllt; wird ausgefüllt; wird ausgefüllt); wird ausgefüllt; wird ausgefüllt (wird ausgefüllt; wird ausgefüllt; wird ausgefüllt)</v>
      </c>
      <c r="Z20" s="185" t="str">
        <f t="shared" si="6"/>
        <v>wird ausgefüllt (wird ausgefüllt; wird ausgefüllt; wird ausgefüllt); wird ausgefüllt; wird ausgefüllt (wird ausgefüllt; wird ausgefüllt; wird ausgefüllt)</v>
      </c>
      <c r="AA20" s="185" t="str">
        <f t="shared" si="6"/>
        <v>wird ausgefüllt (wird ausgefüllt; wird ausgefüllt; wird ausgefüllt); wird ausgefüllt; wird ausgefüllt (wird ausgefüllt; wird ausgefüllt; wird ausgefüllt)</v>
      </c>
      <c r="AB20" s="185" t="str">
        <f t="shared" si="6"/>
        <v>wird ausgefüllt (wird ausgefüllt; wird ausgefüllt; wird ausgefüllt); wird ausgefüllt; wird ausgefüllt (wird ausgefüllt; wird ausgefüllt; wird ausgefüllt)</v>
      </c>
      <c r="AC20" s="185" t="str">
        <f t="shared" si="6"/>
        <v>wird ausgefüllt (wird ausgefüllt; wird ausgefüllt; wird ausgefüllt); wird ausgefüllt; wird ausgefüllt (wird ausgefüllt; wird ausgefüllt; wird ausgefüllt)</v>
      </c>
      <c r="AD20" s="185" t="str">
        <f t="shared" si="6"/>
        <v>wird ausgefüllt (wird ausgefüllt; wird ausgefüllt; wird ausgefüllt); wird ausgefüllt; wird ausgefüllt (wird ausgefüllt; wird ausgefüllt; wird ausgefüllt)</v>
      </c>
      <c r="AE20" s="185" t="str">
        <f t="shared" si="6"/>
        <v>wird ausgefüllt (wird ausgefüllt; wird ausgefüllt; wird ausgefüllt); wird ausgefüllt; wird ausgefüllt (wird ausgefüllt; wird ausgefüllt; wird ausgefüllt)</v>
      </c>
      <c r="AF20" s="185" t="str">
        <f t="shared" si="6"/>
        <v>wird ausgefüllt (wird ausgefüllt; wird ausgefüllt; wird ausgefüllt); wird ausgefüllt; wird ausgefüllt (wird ausgefüllt; wird ausgefüllt; wird ausgefüllt)</v>
      </c>
      <c r="AG20" s="185" t="str">
        <f t="shared" si="6"/>
        <v>wird ausgefüllt (wird ausgefüllt; wird ausgefüllt; wird ausgefüllt); wird ausgefüllt; wird ausgefüllt (wird ausgefüllt; wird ausgefüllt; wird ausgefüllt)</v>
      </c>
      <c r="AH20" s="185" t="str">
        <f t="shared" si="6"/>
        <v>wird ausgefüllt (wird ausgefüllt; wird ausgefüllt; wird ausgefüllt); wird ausgefüllt; wird ausgefüllt (wird ausgefüllt; wird ausgefüllt; wird ausgefüllt)</v>
      </c>
      <c r="AI20" s="185" t="str">
        <f t="shared" si="6"/>
        <v>wird ausgefüllt (wird ausgefüllt; wird ausgefüllt; wird ausgefüllt); wird ausgefüllt; wird ausgefüllt (wird ausgefüllt; wird ausgefüllt; wird ausgefüllt)</v>
      </c>
      <c r="AJ20" s="185" t="str">
        <f t="shared" si="6"/>
        <v>wird ausgefüllt (wird ausgefüllt; wird ausgefüllt; wird ausgefüllt); wird ausgefüllt; wird ausgefüllt (wird ausgefüllt; wird ausgefüllt; wird ausgefüllt)</v>
      </c>
      <c r="AK20" s="185" t="str">
        <f t="shared" si="6"/>
        <v>wird ausgefüllt (wird ausgefüllt; wird ausgefüllt; wird ausgefüllt); wird ausgefüllt; wird ausgefüllt (wird ausgefüllt; wird ausgefüllt; wird ausgefüllt)</v>
      </c>
      <c r="AL20" s="185" t="str">
        <f t="shared" si="6"/>
        <v>wird ausgefüllt (wird ausgefüllt; wird ausgefüllt; wird ausgefüllt); wird ausgefüllt; wird ausgefüllt (wird ausgefüllt; wird ausgefüllt; wird ausgefüllt)</v>
      </c>
      <c r="AM20" s="185" t="str">
        <f t="shared" si="6"/>
        <v>wird ausgefüllt (wird ausgefüllt; wird ausgefüllt; wird ausgefüllt); wird ausgefüllt; wird ausgefüllt (wird ausgefüllt; wird ausgefüllt; wird ausgefüllt)</v>
      </c>
    </row>
    <row r="21" spans="2:39" s="121" customFormat="1" ht="7.5" customHeight="1" x14ac:dyDescent="0.25">
      <c r="B21" s="137"/>
      <c r="C21" s="138"/>
      <c r="D21" s="138"/>
      <c r="E21" s="138"/>
      <c r="F21" s="117"/>
      <c r="G21" s="139"/>
      <c r="H21" s="136"/>
      <c r="I21" s="117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</row>
    <row r="22" spans="2:39" s="110" customFormat="1" ht="60" customHeight="1" outlineLevel="1" x14ac:dyDescent="0.25">
      <c r="B22" s="111"/>
      <c r="C22" s="183">
        <v>1</v>
      </c>
      <c r="D22" s="183" t="str">
        <f>'1 | Grundeinstellungen'!D126</f>
        <v>Gebäudegeometrie und -abmessungen</v>
      </c>
      <c r="E22" s="161"/>
      <c r="F22" s="170"/>
      <c r="G22" s="126">
        <f>'1 | Grundeinstellungen'!$G$126</f>
        <v>0.33333333333333331</v>
      </c>
      <c r="H22" s="98">
        <f>'1 | Grundeinstellungen'!$H$126</f>
        <v>1</v>
      </c>
      <c r="I22" s="170"/>
      <c r="J22" s="129" t="str">
        <f>IF($G$22=0,"",CONCATENATE(IF(AND(J23&lt;1.5,J23&gt;0),'1 | Grundeinstellungen'!$J$126,IF(AND(J23&gt;=1.5,J23&lt;2.5),'1 | Grundeinstellungen'!$K$126,IF(J23&gt;=2.5,'1 | Grundeinstellungen'!$L$126,IF(J23=0,"wird ausgefüllt")))),IF(OR(J25&lt;&gt;"",J28&lt;&gt;"",J31&lt;&gt;"")," ("),IF(J25="","",J25),IF(AND(J25&lt;&gt;"",J28&lt;&gt;""),"; ",""),IF(AND(J25&lt;&gt;"",J31&lt;&gt;"",J28=""),"; ",""),IF(J28="","",J28),IF(AND(J28&lt;&gt;"",J31&lt;&gt;""),"; ",""),IF(J31="","",J31),IF(OR(J25&lt;&gt;"",J28&lt;&gt;"",J31&lt;&gt;""),")","")))</f>
        <v>wird ausgefüllt (wird ausgefüllt; wird ausgefüllt; wird ausgefüllt)</v>
      </c>
      <c r="K22" s="129" t="str">
        <f>IF($G$22=0,"",CONCATENATE(IF(AND(K23&lt;1.5,K23&gt;0),'1 | Grundeinstellungen'!$J$126,IF(AND(K23&gt;=1.5,K23&lt;2.5),'1 | Grundeinstellungen'!$K$126,IF(K23&gt;=2.5,'1 | Grundeinstellungen'!$L$126,IF(K23=0,"wird ausgefüllt")))),IF(OR(K25&lt;&gt;"",K28&lt;&gt;"",K31&lt;&gt;"")," ("),IF(K25="","",K25),IF(AND(K25&lt;&gt;"",K28&lt;&gt;""),"; ",""),IF(AND(K25&lt;&gt;"",K31&lt;&gt;"",K28=""),"; ",""),IF(K28="","",K28),IF(AND(K28&lt;&gt;"",K31&lt;&gt;""),"; ",""),IF(K31="","",K31),IF(OR(K25&lt;&gt;"",K28&lt;&gt;"",K31&lt;&gt;""),")","")))</f>
        <v>wird ausgefüllt (wird ausgefüllt; wird ausgefüllt; wird ausgefüllt)</v>
      </c>
      <c r="L22" s="129" t="str">
        <f>IF($G$22=0,"",CONCATENATE(IF(AND(L23&lt;1.5,L23&gt;0),'1 | Grundeinstellungen'!$J$126,IF(AND(L23&gt;=1.5,L23&lt;2.5),'1 | Grundeinstellungen'!$K$126,IF(L23&gt;=2.5,'1 | Grundeinstellungen'!$L$126,IF(L23=0,"wird ausgefüllt")))),IF(OR(L25&lt;&gt;"",L28&lt;&gt;"",L31&lt;&gt;"")," ("),IF(L25="","",L25),IF(AND(L25&lt;&gt;"",L28&lt;&gt;""),"; ",""),IF(AND(L25&lt;&gt;"",L31&lt;&gt;"",L28=""),"; ",""),IF(L28="","",L28),IF(AND(L28&lt;&gt;"",L31&lt;&gt;""),"; ",""),IF(L31="","",L31),IF(OR(L25&lt;&gt;"",L28&lt;&gt;"",L31&lt;&gt;""),")","")))</f>
        <v>wird ausgefüllt (wird ausgefüllt; wird ausgefüllt; wird ausgefüllt)</v>
      </c>
      <c r="M22" s="129" t="str">
        <f>IF($G$22=0,"",CONCATENATE(IF(AND(M23&lt;1.5,M23&gt;0),'1 | Grundeinstellungen'!$J$126,IF(AND(M23&gt;=1.5,M23&lt;2.5),'1 | Grundeinstellungen'!$K$126,IF(M23&gt;=2.5,'1 | Grundeinstellungen'!$L$126,IF(M23=0,"wird ausgefüllt")))),IF(OR(M25&lt;&gt;"",M28&lt;&gt;"",M31&lt;&gt;"")," ("),IF(M25="","",M25),IF(AND(M25&lt;&gt;"",M28&lt;&gt;""),"; ",""),IF(AND(M25&lt;&gt;"",M31&lt;&gt;"",M28=""),"; ",""),IF(M28="","",M28),IF(AND(M28&lt;&gt;"",M31&lt;&gt;""),"; ",""),IF(M31="","",M31),IF(OR(M25&lt;&gt;"",M28&lt;&gt;"",M31&lt;&gt;""),")","")))</f>
        <v>wird ausgefüllt (wird ausgefüllt; wird ausgefüllt; wird ausgefüllt)</v>
      </c>
      <c r="N22" s="129" t="str">
        <f>IF($G$22=0,"",CONCATENATE(IF(AND(N23&lt;1.5,N23&gt;0),'1 | Grundeinstellungen'!$J$126,IF(AND(N23&gt;=1.5,N23&lt;2.5),'1 | Grundeinstellungen'!$K$126,IF(N23&gt;=2.5,'1 | Grundeinstellungen'!$L$126,IF(N23=0,"wird ausgefüllt")))),IF(OR(N25&lt;&gt;"",N28&lt;&gt;"",N31&lt;&gt;"")," ("),IF(N25="","",N25),IF(AND(N25&lt;&gt;"",N28&lt;&gt;""),"; ",""),IF(AND(N25&lt;&gt;"",N31&lt;&gt;"",N28=""),"; ",""),IF(N28="","",N28),IF(AND(N28&lt;&gt;"",N31&lt;&gt;""),"; ",""),IF(N31="","",N31),IF(OR(N25&lt;&gt;"",N28&lt;&gt;"",N31&lt;&gt;""),")","")))</f>
        <v>wird ausgefüllt (wird ausgefüllt; wird ausgefüllt; wird ausgefüllt)</v>
      </c>
      <c r="O22" s="129" t="str">
        <f>IF($G$22=0,"",CONCATENATE(IF(AND(O23&lt;1.5,O23&gt;0),'1 | Grundeinstellungen'!$J$126,IF(AND(O23&gt;=1.5,O23&lt;2.5),'1 | Grundeinstellungen'!$K$126,IF(O23&gt;=2.5,'1 | Grundeinstellungen'!$L$126,IF(O23=0,"wird ausgefüllt")))),IF(OR(O25&lt;&gt;"",O28&lt;&gt;"",O31&lt;&gt;"")," ("),IF(O25="","",O25),IF(AND(O25&lt;&gt;"",O28&lt;&gt;""),"; ",""),IF(AND(O25&lt;&gt;"",O31&lt;&gt;"",O28=""),"; ",""),IF(O28="","",O28),IF(AND(O28&lt;&gt;"",O31&lt;&gt;""),"; ",""),IF(O31="","",O31),IF(OR(O25&lt;&gt;"",O28&lt;&gt;"",O31&lt;&gt;""),")","")))</f>
        <v>wird ausgefüllt (wird ausgefüllt; wird ausgefüllt; wird ausgefüllt)</v>
      </c>
      <c r="P22" s="129" t="str">
        <f>IF($G$22=0,"",CONCATENATE(IF(AND(P23&lt;1.5,P23&gt;0),'1 | Grundeinstellungen'!$J$126,IF(AND(P23&gt;=1.5,P23&lt;2.5),'1 | Grundeinstellungen'!$K$126,IF(P23&gt;=2.5,'1 | Grundeinstellungen'!$L$126,IF(P23=0,"wird ausgefüllt")))),IF(OR(P25&lt;&gt;"",P28&lt;&gt;"",P31&lt;&gt;"")," ("),IF(P25="","",P25),IF(AND(P25&lt;&gt;"",P28&lt;&gt;""),"; ",""),IF(AND(P25&lt;&gt;"",P31&lt;&gt;"",P28=""),"; ",""),IF(P28="","",P28),IF(AND(P28&lt;&gt;"",P31&lt;&gt;""),"; ",""),IF(P31="","",P31),IF(OR(P25&lt;&gt;"",P28&lt;&gt;"",P31&lt;&gt;""),")","")))</f>
        <v>wird ausgefüllt (wird ausgefüllt; wird ausgefüllt; wird ausgefüllt)</v>
      </c>
      <c r="Q22" s="129" t="str">
        <f>IF($G$22=0,"",CONCATENATE(IF(AND(Q23&lt;1.5,Q23&gt;0),'1 | Grundeinstellungen'!$J$126,IF(AND(Q23&gt;=1.5,Q23&lt;2.5),'1 | Grundeinstellungen'!$K$126,IF(Q23&gt;=2.5,'1 | Grundeinstellungen'!$L$126,IF(Q23=0,"wird ausgefüllt")))),IF(OR(Q25&lt;&gt;"",Q28&lt;&gt;"",Q31&lt;&gt;"")," ("),IF(Q25="","",Q25),IF(AND(Q25&lt;&gt;"",Q28&lt;&gt;""),"; ",""),IF(AND(Q25&lt;&gt;"",Q31&lt;&gt;"",Q28=""),"; ",""),IF(Q28="","",Q28),IF(AND(Q28&lt;&gt;"",Q31&lt;&gt;""),"; ",""),IF(Q31="","",Q31),IF(OR(Q25&lt;&gt;"",Q28&lt;&gt;"",Q31&lt;&gt;""),")","")))</f>
        <v>wird ausgefüllt (wird ausgefüllt; wird ausgefüllt; wird ausgefüllt)</v>
      </c>
      <c r="R22" s="129" t="str">
        <f>IF($G$22=0,"",CONCATENATE(IF(AND(R23&lt;1.5,R23&gt;0),'1 | Grundeinstellungen'!$J$126,IF(AND(R23&gt;=1.5,R23&lt;2.5),'1 | Grundeinstellungen'!$K$126,IF(R23&gt;=2.5,'1 | Grundeinstellungen'!$L$126,IF(R23=0,"wird ausgefüllt")))),IF(OR(R25&lt;&gt;"",R28&lt;&gt;"",R31&lt;&gt;"")," ("),IF(R25="","",R25),IF(AND(R25&lt;&gt;"",R28&lt;&gt;""),"; ",""),IF(AND(R25&lt;&gt;"",R31&lt;&gt;"",R28=""),"; ",""),IF(R28="","",R28),IF(AND(R28&lt;&gt;"",R31&lt;&gt;""),"; ",""),IF(R31="","",R31),IF(OR(R25&lt;&gt;"",R28&lt;&gt;"",R31&lt;&gt;""),")","")))</f>
        <v>wird ausgefüllt (wird ausgefüllt; wird ausgefüllt; wird ausgefüllt)</v>
      </c>
      <c r="S22" s="129" t="str">
        <f>IF($G$22=0,"",CONCATENATE(IF(AND(S23&lt;1.5,S23&gt;0),'1 | Grundeinstellungen'!$J$126,IF(AND(S23&gt;=1.5,S23&lt;2.5),'1 | Grundeinstellungen'!$K$126,IF(S23&gt;=2.5,'1 | Grundeinstellungen'!$L$126,IF(S23=0,"wird ausgefüllt")))),IF(OR(S25&lt;&gt;"",S28&lt;&gt;"",S31&lt;&gt;"")," ("),IF(S25="","",S25),IF(AND(S25&lt;&gt;"",S28&lt;&gt;""),"; ",""),IF(AND(S25&lt;&gt;"",S31&lt;&gt;"",S28=""),"; ",""),IF(S28="","",S28),IF(AND(S28&lt;&gt;"",S31&lt;&gt;""),"; ",""),IF(S31="","",S31),IF(OR(S25&lt;&gt;"",S28&lt;&gt;"",S31&lt;&gt;""),")","")))</f>
        <v>wird ausgefüllt (wird ausgefüllt; wird ausgefüllt; wird ausgefüllt)</v>
      </c>
      <c r="T22" s="129" t="str">
        <f>IF($G$22=0,"",CONCATENATE(IF(AND(T23&lt;1.5,T23&gt;0),'1 | Grundeinstellungen'!$J$126,IF(AND(T23&gt;=1.5,T23&lt;2.5),'1 | Grundeinstellungen'!$K$126,IF(T23&gt;=2.5,'1 | Grundeinstellungen'!$L$126,IF(T23=0,"wird ausgefüllt")))),IF(OR(T25&lt;&gt;"",T28&lt;&gt;"",T31&lt;&gt;"")," ("),IF(T25="","",T25),IF(AND(T25&lt;&gt;"",T28&lt;&gt;""),"; ",""),IF(AND(T25&lt;&gt;"",T31&lt;&gt;"",T28=""),"; ",""),IF(T28="","",T28),IF(AND(T28&lt;&gt;"",T31&lt;&gt;""),"; ",""),IF(T31="","",T31),IF(OR(T25&lt;&gt;"",T28&lt;&gt;"",T31&lt;&gt;""),")","")))</f>
        <v>wird ausgefüllt (wird ausgefüllt; wird ausgefüllt; wird ausgefüllt)</v>
      </c>
      <c r="U22" s="129" t="str">
        <f>IF($G$22=0,"",CONCATENATE(IF(AND(U23&lt;1.5,U23&gt;0),'1 | Grundeinstellungen'!$J$126,IF(AND(U23&gt;=1.5,U23&lt;2.5),'1 | Grundeinstellungen'!$K$126,IF(U23&gt;=2.5,'1 | Grundeinstellungen'!$L$126,IF(U23=0,"wird ausgefüllt")))),IF(OR(U25&lt;&gt;"",U28&lt;&gt;"",U31&lt;&gt;"")," ("),IF(U25="","",U25),IF(AND(U25&lt;&gt;"",U28&lt;&gt;""),"; ",""),IF(AND(U25&lt;&gt;"",U31&lt;&gt;"",U28=""),"; ",""),IF(U28="","",U28),IF(AND(U28&lt;&gt;"",U31&lt;&gt;""),"; ",""),IF(U31="","",U31),IF(OR(U25&lt;&gt;"",U28&lt;&gt;"",U31&lt;&gt;""),")","")))</f>
        <v>wird ausgefüllt (wird ausgefüllt; wird ausgefüllt; wird ausgefüllt)</v>
      </c>
      <c r="V22" s="129" t="str">
        <f>IF($G$22=0,"",CONCATENATE(IF(AND(V23&lt;1.5,V23&gt;0),'1 | Grundeinstellungen'!$J$126,IF(AND(V23&gt;=1.5,V23&lt;2.5),'1 | Grundeinstellungen'!$K$126,IF(V23&gt;=2.5,'1 | Grundeinstellungen'!$L$126,IF(V23=0,"wird ausgefüllt")))),IF(OR(V25&lt;&gt;"",V28&lt;&gt;"",V31&lt;&gt;"")," ("),IF(V25="","",V25),IF(AND(V25&lt;&gt;"",V28&lt;&gt;""),"; ",""),IF(AND(V25&lt;&gt;"",V31&lt;&gt;"",V28=""),"; ",""),IF(V28="","",V28),IF(AND(V28&lt;&gt;"",V31&lt;&gt;""),"; ",""),IF(V31="","",V31),IF(OR(V25&lt;&gt;"",V28&lt;&gt;"",V31&lt;&gt;""),")","")))</f>
        <v>wird ausgefüllt (wird ausgefüllt; wird ausgefüllt; wird ausgefüllt)</v>
      </c>
      <c r="W22" s="129" t="str">
        <f>IF($G$22=0,"",CONCATENATE(IF(AND(W23&lt;1.5,W23&gt;0),'1 | Grundeinstellungen'!$J$126,IF(AND(W23&gt;=1.5,W23&lt;2.5),'1 | Grundeinstellungen'!$K$126,IF(W23&gt;=2.5,'1 | Grundeinstellungen'!$L$126,IF(W23=0,"wird ausgefüllt")))),IF(OR(W25&lt;&gt;"",W28&lt;&gt;"",W31&lt;&gt;"")," ("),IF(W25="","",W25),IF(AND(W25&lt;&gt;"",W28&lt;&gt;""),"; ",""),IF(AND(W25&lt;&gt;"",W31&lt;&gt;"",W28=""),"; ",""),IF(W28="","",W28),IF(AND(W28&lt;&gt;"",W31&lt;&gt;""),"; ",""),IF(W31="","",W31),IF(OR(W25&lt;&gt;"",W28&lt;&gt;"",W31&lt;&gt;""),")","")))</f>
        <v>wird ausgefüllt (wird ausgefüllt; wird ausgefüllt; wird ausgefüllt)</v>
      </c>
      <c r="X22" s="129" t="str">
        <f>IF($G$22=0,"",CONCATENATE(IF(AND(X23&lt;1.5,X23&gt;0),'1 | Grundeinstellungen'!$J$126,IF(AND(X23&gt;=1.5,X23&lt;2.5),'1 | Grundeinstellungen'!$K$126,IF(X23&gt;=2.5,'1 | Grundeinstellungen'!$L$126,IF(X23=0,"wird ausgefüllt")))),IF(OR(X25&lt;&gt;"",X28&lt;&gt;"",X31&lt;&gt;"")," ("),IF(X25="","",X25),IF(AND(X25&lt;&gt;"",X28&lt;&gt;""),"; ",""),IF(AND(X25&lt;&gt;"",X31&lt;&gt;"",X28=""),"; ",""),IF(X28="","",X28),IF(AND(X28&lt;&gt;"",X31&lt;&gt;""),"; ",""),IF(X31="","",X31),IF(OR(X25&lt;&gt;"",X28&lt;&gt;"",X31&lt;&gt;""),")","")))</f>
        <v>wird ausgefüllt (wird ausgefüllt; wird ausgefüllt; wird ausgefüllt)</v>
      </c>
      <c r="Y22" s="129" t="str">
        <f>IF($G$22=0,"",CONCATENATE(IF(AND(Y23&lt;1.5,Y23&gt;0),'1 | Grundeinstellungen'!$J$126,IF(AND(Y23&gt;=1.5,Y23&lt;2.5),'1 | Grundeinstellungen'!$K$126,IF(Y23&gt;=2.5,'1 | Grundeinstellungen'!$L$126,IF(Y23=0,"wird ausgefüllt")))),IF(OR(Y25&lt;&gt;"",Y28&lt;&gt;"",Y31&lt;&gt;"")," ("),IF(Y25="","",Y25),IF(AND(Y25&lt;&gt;"",Y28&lt;&gt;""),"; ",""),IF(AND(Y25&lt;&gt;"",Y31&lt;&gt;"",Y28=""),"; ",""),IF(Y28="","",Y28),IF(AND(Y28&lt;&gt;"",Y31&lt;&gt;""),"; ",""),IF(Y31="","",Y31),IF(OR(Y25&lt;&gt;"",Y28&lt;&gt;"",Y31&lt;&gt;""),")","")))</f>
        <v>wird ausgefüllt (wird ausgefüllt; wird ausgefüllt; wird ausgefüllt)</v>
      </c>
      <c r="Z22" s="129" t="str">
        <f>IF($G$22=0,"",CONCATENATE(IF(AND(Z23&lt;1.5,Z23&gt;0),'1 | Grundeinstellungen'!$J$126,IF(AND(Z23&gt;=1.5,Z23&lt;2.5),'1 | Grundeinstellungen'!$K$126,IF(Z23&gt;=2.5,'1 | Grundeinstellungen'!$L$126,IF(Z23=0,"wird ausgefüllt")))),IF(OR(Z25&lt;&gt;"",Z28&lt;&gt;"",Z31&lt;&gt;"")," ("),IF(Z25="","",Z25),IF(AND(Z25&lt;&gt;"",Z28&lt;&gt;""),"; ",""),IF(AND(Z25&lt;&gt;"",Z31&lt;&gt;"",Z28=""),"; ",""),IF(Z28="","",Z28),IF(AND(Z28&lt;&gt;"",Z31&lt;&gt;""),"; ",""),IF(Z31="","",Z31),IF(OR(Z25&lt;&gt;"",Z28&lt;&gt;"",Z31&lt;&gt;""),")","")))</f>
        <v>wird ausgefüllt (wird ausgefüllt; wird ausgefüllt; wird ausgefüllt)</v>
      </c>
      <c r="AA22" s="129" t="str">
        <f>IF($G$22=0,"",CONCATENATE(IF(AND(AA23&lt;1.5,AA23&gt;0),'1 | Grundeinstellungen'!$J$126,IF(AND(AA23&gt;=1.5,AA23&lt;2.5),'1 | Grundeinstellungen'!$K$126,IF(AA23&gt;=2.5,'1 | Grundeinstellungen'!$L$126,IF(AA23=0,"wird ausgefüllt")))),IF(OR(AA25&lt;&gt;"",AA28&lt;&gt;"",AA31&lt;&gt;"")," ("),IF(AA25="","",AA25),IF(AND(AA25&lt;&gt;"",AA28&lt;&gt;""),"; ",""),IF(AND(AA25&lt;&gt;"",AA31&lt;&gt;"",AA28=""),"; ",""),IF(AA28="","",AA28),IF(AND(AA28&lt;&gt;"",AA31&lt;&gt;""),"; ",""),IF(AA31="","",AA31),IF(OR(AA25&lt;&gt;"",AA28&lt;&gt;"",AA31&lt;&gt;""),")","")))</f>
        <v>wird ausgefüllt (wird ausgefüllt; wird ausgefüllt; wird ausgefüllt)</v>
      </c>
      <c r="AB22" s="129" t="str">
        <f>IF($G$22=0,"",CONCATENATE(IF(AND(AB23&lt;1.5,AB23&gt;0),'1 | Grundeinstellungen'!$J$126,IF(AND(AB23&gt;=1.5,AB23&lt;2.5),'1 | Grundeinstellungen'!$K$126,IF(AB23&gt;=2.5,'1 | Grundeinstellungen'!$L$126,IF(AB23=0,"wird ausgefüllt")))),IF(OR(AB25&lt;&gt;"",AB28&lt;&gt;"",AB31&lt;&gt;"")," ("),IF(AB25="","",AB25),IF(AND(AB25&lt;&gt;"",AB28&lt;&gt;""),"; ",""),IF(AND(AB25&lt;&gt;"",AB31&lt;&gt;"",AB28=""),"; ",""),IF(AB28="","",AB28),IF(AND(AB28&lt;&gt;"",AB31&lt;&gt;""),"; ",""),IF(AB31="","",AB31),IF(OR(AB25&lt;&gt;"",AB28&lt;&gt;"",AB31&lt;&gt;""),")","")))</f>
        <v>wird ausgefüllt (wird ausgefüllt; wird ausgefüllt; wird ausgefüllt)</v>
      </c>
      <c r="AC22" s="129" t="str">
        <f>IF($G$22=0,"",CONCATENATE(IF(AND(AC23&lt;1.5,AC23&gt;0),'1 | Grundeinstellungen'!$J$126,IF(AND(AC23&gt;=1.5,AC23&lt;2.5),'1 | Grundeinstellungen'!$K$126,IF(AC23&gt;=2.5,'1 | Grundeinstellungen'!$L$126,IF(AC23=0,"wird ausgefüllt")))),IF(OR(AC25&lt;&gt;"",AC28&lt;&gt;"",AC31&lt;&gt;"")," ("),IF(AC25="","",AC25),IF(AND(AC25&lt;&gt;"",AC28&lt;&gt;""),"; ",""),IF(AND(AC25&lt;&gt;"",AC31&lt;&gt;"",AC28=""),"; ",""),IF(AC28="","",AC28),IF(AND(AC28&lt;&gt;"",AC31&lt;&gt;""),"; ",""),IF(AC31="","",AC31),IF(OR(AC25&lt;&gt;"",AC28&lt;&gt;"",AC31&lt;&gt;""),")","")))</f>
        <v>wird ausgefüllt (wird ausgefüllt; wird ausgefüllt; wird ausgefüllt)</v>
      </c>
      <c r="AD22" s="129" t="str">
        <f>IF($G$22=0,"",CONCATENATE(IF(AND(AD23&lt;1.5,AD23&gt;0),'1 | Grundeinstellungen'!$J$126,IF(AND(AD23&gt;=1.5,AD23&lt;2.5),'1 | Grundeinstellungen'!$K$126,IF(AD23&gt;=2.5,'1 | Grundeinstellungen'!$L$126,IF(AD23=0,"wird ausgefüllt")))),IF(OR(AD25&lt;&gt;"",AD28&lt;&gt;"",AD31&lt;&gt;"")," ("),IF(AD25="","",AD25),IF(AND(AD25&lt;&gt;"",AD28&lt;&gt;""),"; ",""),IF(AND(AD25&lt;&gt;"",AD31&lt;&gt;"",AD28=""),"; ",""),IF(AD28="","",AD28),IF(AND(AD28&lt;&gt;"",AD31&lt;&gt;""),"; ",""),IF(AD31="","",AD31),IF(OR(AD25&lt;&gt;"",AD28&lt;&gt;"",AD31&lt;&gt;""),")","")))</f>
        <v>wird ausgefüllt (wird ausgefüllt; wird ausgefüllt; wird ausgefüllt)</v>
      </c>
      <c r="AE22" s="129" t="str">
        <f>IF($G$22=0,"",CONCATENATE(IF(AND(AE23&lt;1.5,AE23&gt;0),'1 | Grundeinstellungen'!$J$126,IF(AND(AE23&gt;=1.5,AE23&lt;2.5),'1 | Grundeinstellungen'!$K$126,IF(AE23&gt;=2.5,'1 | Grundeinstellungen'!$L$126,IF(AE23=0,"wird ausgefüllt")))),IF(OR(AE25&lt;&gt;"",AE28&lt;&gt;"",AE31&lt;&gt;"")," ("),IF(AE25="","",AE25),IF(AND(AE25&lt;&gt;"",AE28&lt;&gt;""),"; ",""),IF(AND(AE25&lt;&gt;"",AE31&lt;&gt;"",AE28=""),"; ",""),IF(AE28="","",AE28),IF(AND(AE28&lt;&gt;"",AE31&lt;&gt;""),"; ",""),IF(AE31="","",AE31),IF(OR(AE25&lt;&gt;"",AE28&lt;&gt;"",AE31&lt;&gt;""),")","")))</f>
        <v>wird ausgefüllt (wird ausgefüllt; wird ausgefüllt; wird ausgefüllt)</v>
      </c>
      <c r="AF22" s="129" t="str">
        <f>IF($G$22=0,"",CONCATENATE(IF(AND(AF23&lt;1.5,AF23&gt;0),'1 | Grundeinstellungen'!$J$126,IF(AND(AF23&gt;=1.5,AF23&lt;2.5),'1 | Grundeinstellungen'!$K$126,IF(AF23&gt;=2.5,'1 | Grundeinstellungen'!$L$126,IF(AF23=0,"wird ausgefüllt")))),IF(OR(AF25&lt;&gt;"",AF28&lt;&gt;"",AF31&lt;&gt;"")," ("),IF(AF25="","",AF25),IF(AND(AF25&lt;&gt;"",AF28&lt;&gt;""),"; ",""),IF(AND(AF25&lt;&gt;"",AF31&lt;&gt;"",AF28=""),"; ",""),IF(AF28="","",AF28),IF(AND(AF28&lt;&gt;"",AF31&lt;&gt;""),"; ",""),IF(AF31="","",AF31),IF(OR(AF25&lt;&gt;"",AF28&lt;&gt;"",AF31&lt;&gt;""),")","")))</f>
        <v>wird ausgefüllt (wird ausgefüllt; wird ausgefüllt; wird ausgefüllt)</v>
      </c>
      <c r="AG22" s="129" t="str">
        <f>IF($G$22=0,"",CONCATENATE(IF(AND(AG23&lt;1.5,AG23&gt;0),'1 | Grundeinstellungen'!$J$126,IF(AND(AG23&gt;=1.5,AG23&lt;2.5),'1 | Grundeinstellungen'!$K$126,IF(AG23&gt;=2.5,'1 | Grundeinstellungen'!$L$126,IF(AG23=0,"wird ausgefüllt")))),IF(OR(AG25&lt;&gt;"",AG28&lt;&gt;"",AG31&lt;&gt;"")," ("),IF(AG25="","",AG25),IF(AND(AG25&lt;&gt;"",AG28&lt;&gt;""),"; ",""),IF(AND(AG25&lt;&gt;"",AG31&lt;&gt;"",AG28=""),"; ",""),IF(AG28="","",AG28),IF(AND(AG28&lt;&gt;"",AG31&lt;&gt;""),"; ",""),IF(AG31="","",AG31),IF(OR(AG25&lt;&gt;"",AG28&lt;&gt;"",AG31&lt;&gt;""),")","")))</f>
        <v>wird ausgefüllt (wird ausgefüllt; wird ausgefüllt; wird ausgefüllt)</v>
      </c>
      <c r="AH22" s="129" t="str">
        <f>IF($G$22=0,"",CONCATENATE(IF(AND(AH23&lt;1.5,AH23&gt;0),'1 | Grundeinstellungen'!$J$126,IF(AND(AH23&gt;=1.5,AH23&lt;2.5),'1 | Grundeinstellungen'!$K$126,IF(AH23&gt;=2.5,'1 | Grundeinstellungen'!$L$126,IF(AH23=0,"wird ausgefüllt")))),IF(OR(AH25&lt;&gt;"",AH28&lt;&gt;"",AH31&lt;&gt;"")," ("),IF(AH25="","",AH25),IF(AND(AH25&lt;&gt;"",AH28&lt;&gt;""),"; ",""),IF(AND(AH25&lt;&gt;"",AH31&lt;&gt;"",AH28=""),"; ",""),IF(AH28="","",AH28),IF(AND(AH28&lt;&gt;"",AH31&lt;&gt;""),"; ",""),IF(AH31="","",AH31),IF(OR(AH25&lt;&gt;"",AH28&lt;&gt;"",AH31&lt;&gt;""),")","")))</f>
        <v>wird ausgefüllt (wird ausgefüllt; wird ausgefüllt; wird ausgefüllt)</v>
      </c>
      <c r="AI22" s="129" t="str">
        <f>IF($G$22=0,"",CONCATENATE(IF(AND(AI23&lt;1.5,AI23&gt;0),'1 | Grundeinstellungen'!$J$126,IF(AND(AI23&gt;=1.5,AI23&lt;2.5),'1 | Grundeinstellungen'!$K$126,IF(AI23&gt;=2.5,'1 | Grundeinstellungen'!$L$126,IF(AI23=0,"wird ausgefüllt")))),IF(OR(AI25&lt;&gt;"",AI28&lt;&gt;"",AI31&lt;&gt;"")," ("),IF(AI25="","",AI25),IF(AND(AI25&lt;&gt;"",AI28&lt;&gt;""),"; ",""),IF(AND(AI25&lt;&gt;"",AI31&lt;&gt;"",AI28=""),"; ",""),IF(AI28="","",AI28),IF(AND(AI28&lt;&gt;"",AI31&lt;&gt;""),"; ",""),IF(AI31="","",AI31),IF(OR(AI25&lt;&gt;"",AI28&lt;&gt;"",AI31&lt;&gt;""),")","")))</f>
        <v>wird ausgefüllt (wird ausgefüllt; wird ausgefüllt; wird ausgefüllt)</v>
      </c>
      <c r="AJ22" s="129" t="str">
        <f>IF($G$22=0,"",CONCATENATE(IF(AND(AJ23&lt;1.5,AJ23&gt;0),'1 | Grundeinstellungen'!$J$126,IF(AND(AJ23&gt;=1.5,AJ23&lt;2.5),'1 | Grundeinstellungen'!$K$126,IF(AJ23&gt;=2.5,'1 | Grundeinstellungen'!$L$126,IF(AJ23=0,"wird ausgefüllt")))),IF(OR(AJ25&lt;&gt;"",AJ28&lt;&gt;"",AJ31&lt;&gt;"")," ("),IF(AJ25="","",AJ25),IF(AND(AJ25&lt;&gt;"",AJ28&lt;&gt;""),"; ",""),IF(AND(AJ25&lt;&gt;"",AJ31&lt;&gt;"",AJ28=""),"; ",""),IF(AJ28="","",AJ28),IF(AND(AJ28&lt;&gt;"",AJ31&lt;&gt;""),"; ",""),IF(AJ31="","",AJ31),IF(OR(AJ25&lt;&gt;"",AJ28&lt;&gt;"",AJ31&lt;&gt;""),")","")))</f>
        <v>wird ausgefüllt (wird ausgefüllt; wird ausgefüllt; wird ausgefüllt)</v>
      </c>
      <c r="AK22" s="129" t="str">
        <f>IF($G$22=0,"",CONCATENATE(IF(AND(AK23&lt;1.5,AK23&gt;0),'1 | Grundeinstellungen'!$J$126,IF(AND(AK23&gt;=1.5,AK23&lt;2.5),'1 | Grundeinstellungen'!$K$126,IF(AK23&gt;=2.5,'1 | Grundeinstellungen'!$L$126,IF(AK23=0,"wird ausgefüllt")))),IF(OR(AK25&lt;&gt;"",AK28&lt;&gt;"",AK31&lt;&gt;"")," ("),IF(AK25="","",AK25),IF(AND(AK25&lt;&gt;"",AK28&lt;&gt;""),"; ",""),IF(AND(AK25&lt;&gt;"",AK31&lt;&gt;"",AK28=""),"; ",""),IF(AK28="","",AK28),IF(AND(AK28&lt;&gt;"",AK31&lt;&gt;""),"; ",""),IF(AK31="","",AK31),IF(OR(AK25&lt;&gt;"",AK28&lt;&gt;"",AK31&lt;&gt;""),")","")))</f>
        <v>wird ausgefüllt (wird ausgefüllt; wird ausgefüllt; wird ausgefüllt)</v>
      </c>
      <c r="AL22" s="129" t="str">
        <f>IF($G$22=0,"",CONCATENATE(IF(AND(AL23&lt;1.5,AL23&gt;0),'1 | Grundeinstellungen'!$J$126,IF(AND(AL23&gt;=1.5,AL23&lt;2.5),'1 | Grundeinstellungen'!$K$126,IF(AL23&gt;=2.5,'1 | Grundeinstellungen'!$L$126,IF(AL23=0,"wird ausgefüllt")))),IF(OR(AL25&lt;&gt;"",AL28&lt;&gt;"",AL31&lt;&gt;"")," ("),IF(AL25="","",AL25),IF(AND(AL25&lt;&gt;"",AL28&lt;&gt;""),"; ",""),IF(AND(AL25&lt;&gt;"",AL31&lt;&gt;"",AL28=""),"; ",""),IF(AL28="","",AL28),IF(AND(AL28&lt;&gt;"",AL31&lt;&gt;""),"; ",""),IF(AL31="","",AL31),IF(OR(AL25&lt;&gt;"",AL28&lt;&gt;"",AL31&lt;&gt;""),")","")))</f>
        <v>wird ausgefüllt (wird ausgefüllt; wird ausgefüllt; wird ausgefüllt)</v>
      </c>
      <c r="AM22" s="129" t="str">
        <f>IF($G$22=0,"",CONCATENATE(IF(AND(AM23&lt;1.5,AM23&gt;0),'1 | Grundeinstellungen'!$J$126,IF(AND(AM23&gt;=1.5,AM23&lt;2.5),'1 | Grundeinstellungen'!$K$126,IF(AM23&gt;=2.5,'1 | Grundeinstellungen'!$L$126,IF(AM23=0,"wird ausgefüllt")))),IF(OR(AM25&lt;&gt;"",AM28&lt;&gt;"",AM31&lt;&gt;"")," ("),IF(AM25="","",AM25),IF(AND(AM25&lt;&gt;"",AM28&lt;&gt;""),"; ",""),IF(AND(AM25&lt;&gt;"",AM31&lt;&gt;"",AM28=""),"; ",""),IF(AM28="","",AM28),IF(AND(AM28&lt;&gt;"",AM31&lt;&gt;""),"; ",""),IF(AM31="","",AM31),IF(OR(AM25&lt;&gt;"",AM28&lt;&gt;"",AM31&lt;&gt;""),")","")))</f>
        <v>wird ausgefüllt (wird ausgefüllt; wird ausgefüllt; wird ausgefüllt)</v>
      </c>
    </row>
    <row r="23" spans="2:39" s="150" customFormat="1" ht="15" customHeight="1" outlineLevel="1" x14ac:dyDescent="0.25">
      <c r="B23" s="151"/>
      <c r="C23" s="152"/>
      <c r="D23" s="138"/>
      <c r="E23" s="138"/>
      <c r="F23" s="117"/>
      <c r="G23" s="136"/>
      <c r="H23" s="142"/>
      <c r="I23" s="112"/>
      <c r="J23" s="176">
        <f>IF($G$22=0,0,IFERROR(J26*$H$25+J29*$H$28+J32*$H$31,0))</f>
        <v>0</v>
      </c>
      <c r="K23" s="176">
        <f t="shared" ref="K23:AM23" si="7">IF($G$22=0,0,IFERROR(K26*$H$25+K29*$H$28+K32*$H$31,0))</f>
        <v>0</v>
      </c>
      <c r="L23" s="176">
        <f t="shared" si="7"/>
        <v>0</v>
      </c>
      <c r="M23" s="176">
        <f t="shared" si="7"/>
        <v>0</v>
      </c>
      <c r="N23" s="176">
        <f t="shared" si="7"/>
        <v>0</v>
      </c>
      <c r="O23" s="176">
        <f t="shared" si="7"/>
        <v>0</v>
      </c>
      <c r="P23" s="176">
        <f t="shared" si="7"/>
        <v>0</v>
      </c>
      <c r="Q23" s="176">
        <f t="shared" si="7"/>
        <v>0</v>
      </c>
      <c r="R23" s="176">
        <f t="shared" si="7"/>
        <v>0</v>
      </c>
      <c r="S23" s="176">
        <f t="shared" si="7"/>
        <v>0</v>
      </c>
      <c r="T23" s="176">
        <f t="shared" si="7"/>
        <v>0</v>
      </c>
      <c r="U23" s="176">
        <f t="shared" si="7"/>
        <v>0</v>
      </c>
      <c r="V23" s="176">
        <f t="shared" si="7"/>
        <v>0</v>
      </c>
      <c r="W23" s="176">
        <f t="shared" si="7"/>
        <v>0</v>
      </c>
      <c r="X23" s="176">
        <f t="shared" si="7"/>
        <v>0</v>
      </c>
      <c r="Y23" s="176">
        <f t="shared" si="7"/>
        <v>0</v>
      </c>
      <c r="Z23" s="176">
        <f t="shared" si="7"/>
        <v>0</v>
      </c>
      <c r="AA23" s="176">
        <f t="shared" si="7"/>
        <v>0</v>
      </c>
      <c r="AB23" s="176">
        <f t="shared" si="7"/>
        <v>0</v>
      </c>
      <c r="AC23" s="176">
        <f t="shared" si="7"/>
        <v>0</v>
      </c>
      <c r="AD23" s="176">
        <f t="shared" si="7"/>
        <v>0</v>
      </c>
      <c r="AE23" s="176">
        <f t="shared" si="7"/>
        <v>0</v>
      </c>
      <c r="AF23" s="176">
        <f t="shared" si="7"/>
        <v>0</v>
      </c>
      <c r="AG23" s="176">
        <f t="shared" si="7"/>
        <v>0</v>
      </c>
      <c r="AH23" s="176">
        <f t="shared" si="7"/>
        <v>0</v>
      </c>
      <c r="AI23" s="176">
        <f t="shared" si="7"/>
        <v>0</v>
      </c>
      <c r="AJ23" s="176">
        <f t="shared" si="7"/>
        <v>0</v>
      </c>
      <c r="AK23" s="176">
        <f t="shared" si="7"/>
        <v>0</v>
      </c>
      <c r="AL23" s="176">
        <f t="shared" si="7"/>
        <v>0</v>
      </c>
      <c r="AM23" s="176">
        <f t="shared" si="7"/>
        <v>0</v>
      </c>
    </row>
    <row r="24" spans="2:39" s="121" customFormat="1" ht="7.5" customHeight="1" outlineLevel="1" x14ac:dyDescent="0.25">
      <c r="B24" s="137"/>
      <c r="C24" s="138"/>
      <c r="D24" s="164"/>
      <c r="E24" s="164"/>
      <c r="F24" s="165"/>
      <c r="G24" s="166"/>
      <c r="H24" s="167"/>
      <c r="I24" s="165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</row>
    <row r="25" spans="2:39" s="110" customFormat="1" ht="30" customHeight="1" outlineLevel="1" x14ac:dyDescent="0.25">
      <c r="B25" s="111"/>
      <c r="C25" s="131"/>
      <c r="D25" s="152" t="s">
        <v>198</v>
      </c>
      <c r="E25" s="131" t="str">
        <f>'1 | Grundeinstellungen'!E127</f>
        <v>Grundriss</v>
      </c>
      <c r="F25" s="112"/>
      <c r="G25" s="122"/>
      <c r="H25" s="126">
        <f>'1 | Grundeinstellungen'!$H$127</f>
        <v>0.33333333333333331</v>
      </c>
      <c r="I25" s="112"/>
      <c r="J25" s="148" t="str">
        <f>IF($H$25=0,"",CONCATENATE(IF(J26=1,'1 | Grundeinstellungen'!$J$127,IF(J26=2,'1 | Grundeinstellungen'!$K$127,IF('3c | Wirtschaftlichkeit'!J26=3,'1 | Grundeinstellungen'!$L$127,IF(J26="","wird ausgefüllt")))),IF(J27="","",CONCATENATE(" ","(",J27,")"))))</f>
        <v>wird ausgefüllt</v>
      </c>
      <c r="K25" s="148" t="str">
        <f>IF($H$25=0,"",CONCATENATE(IF(K26=1,'1 | Grundeinstellungen'!$J$127,IF(K26=2,'1 | Grundeinstellungen'!$K$127,IF('3c | Wirtschaftlichkeit'!K26=3,'1 | Grundeinstellungen'!$L$127,IF(K26="","wird ausgefüllt")))),IF(K27="","",CONCATENATE(" ","(",K27,")"))))</f>
        <v>wird ausgefüllt</v>
      </c>
      <c r="L25" s="148" t="str">
        <f>IF($H$25=0,"",CONCATENATE(IF(L26=1,'1 | Grundeinstellungen'!$J$127,IF(L26=2,'1 | Grundeinstellungen'!$K$127,IF('3c | Wirtschaftlichkeit'!L26=3,'1 | Grundeinstellungen'!$L$127,IF(L26="","wird ausgefüllt")))),IF(L27="","",CONCATENATE(" ","(",L27,")"))))</f>
        <v>wird ausgefüllt</v>
      </c>
      <c r="M25" s="148" t="str">
        <f>IF($H$25=0,"",CONCATENATE(IF(M26=1,'1 | Grundeinstellungen'!$J$127,IF(M26=2,'1 | Grundeinstellungen'!$K$127,IF('3c | Wirtschaftlichkeit'!M26=3,'1 | Grundeinstellungen'!$L$127,IF(M26="","wird ausgefüllt")))),IF(M27="","",CONCATENATE(" ","(",M27,")"))))</f>
        <v>wird ausgefüllt</v>
      </c>
      <c r="N25" s="148" t="str">
        <f>IF($H$25=0,"",CONCATENATE(IF(N26=1,'1 | Grundeinstellungen'!$J$127,IF(N26=2,'1 | Grundeinstellungen'!$K$127,IF('3c | Wirtschaftlichkeit'!N26=3,'1 | Grundeinstellungen'!$L$127,IF(N26="","wird ausgefüllt")))),IF(N27="","",CONCATENATE(" ","(",N27,")"))))</f>
        <v>wird ausgefüllt</v>
      </c>
      <c r="O25" s="148" t="str">
        <f>IF($H$25=0,"",CONCATENATE(IF(O26=1,'1 | Grundeinstellungen'!$J$127,IF(O26=2,'1 | Grundeinstellungen'!$K$127,IF('3c | Wirtschaftlichkeit'!O26=3,'1 | Grundeinstellungen'!$L$127,IF(O26="","wird ausgefüllt")))),IF(O27="","",CONCATENATE(" ","(",O27,")"))))</f>
        <v>wird ausgefüllt</v>
      </c>
      <c r="P25" s="148" t="str">
        <f>IF($H$25=0,"",CONCATENATE(IF(P26=1,'1 | Grundeinstellungen'!$J$127,IF(P26=2,'1 | Grundeinstellungen'!$K$127,IF('3c | Wirtschaftlichkeit'!P26=3,'1 | Grundeinstellungen'!$L$127,IF(P26="","wird ausgefüllt")))),IF(P27="","",CONCATENATE(" ","(",P27,")"))))</f>
        <v>wird ausgefüllt</v>
      </c>
      <c r="Q25" s="148" t="str">
        <f>IF($H$25=0,"",CONCATENATE(IF(Q26=1,'1 | Grundeinstellungen'!$J$127,IF(Q26=2,'1 | Grundeinstellungen'!$K$127,IF('3c | Wirtschaftlichkeit'!Q26=3,'1 | Grundeinstellungen'!$L$127,IF(Q26="","wird ausgefüllt")))),IF(Q27="","",CONCATENATE(" ","(",Q27,")"))))</f>
        <v>wird ausgefüllt</v>
      </c>
      <c r="R25" s="148" t="str">
        <f>IF($H$25=0,"",CONCATENATE(IF(R26=1,'1 | Grundeinstellungen'!$J$127,IF(R26=2,'1 | Grundeinstellungen'!$K$127,IF('3c | Wirtschaftlichkeit'!R26=3,'1 | Grundeinstellungen'!$L$127,IF(R26="","wird ausgefüllt")))),IF(R27="","",CONCATENATE(" ","(",R27,")"))))</f>
        <v>wird ausgefüllt</v>
      </c>
      <c r="S25" s="148" t="str">
        <f>IF($H$25=0,"",CONCATENATE(IF(S26=1,'1 | Grundeinstellungen'!$J$127,IF(S26=2,'1 | Grundeinstellungen'!$K$127,IF('3c | Wirtschaftlichkeit'!S26=3,'1 | Grundeinstellungen'!$L$127,IF(S26="","wird ausgefüllt")))),IF(S27="","",CONCATENATE(" ","(",S27,")"))))</f>
        <v>wird ausgefüllt</v>
      </c>
      <c r="T25" s="148" t="str">
        <f>IF($H$25=0,"",CONCATENATE(IF(T26=1,'1 | Grundeinstellungen'!$J$127,IF(T26=2,'1 | Grundeinstellungen'!$K$127,IF('3c | Wirtschaftlichkeit'!T26=3,'1 | Grundeinstellungen'!$L$127,IF(T26="","wird ausgefüllt")))),IF(T27="","",CONCATENATE(" ","(",T27,")"))))</f>
        <v>wird ausgefüllt</v>
      </c>
      <c r="U25" s="148" t="str">
        <f>IF($H$25=0,"",CONCATENATE(IF(U26=1,'1 | Grundeinstellungen'!$J$127,IF(U26=2,'1 | Grundeinstellungen'!$K$127,IF('3c | Wirtschaftlichkeit'!U26=3,'1 | Grundeinstellungen'!$L$127,IF(U26="","wird ausgefüllt")))),IF(U27="","",CONCATENATE(" ","(",U27,")"))))</f>
        <v>wird ausgefüllt</v>
      </c>
      <c r="V25" s="148" t="str">
        <f>IF($H$25=0,"",CONCATENATE(IF(V26=1,'1 | Grundeinstellungen'!$J$127,IF(V26=2,'1 | Grundeinstellungen'!$K$127,IF('3c | Wirtschaftlichkeit'!V26=3,'1 | Grundeinstellungen'!$L$127,IF(V26="","wird ausgefüllt")))),IF(V27="","",CONCATENATE(" ","(",V27,")"))))</f>
        <v>wird ausgefüllt</v>
      </c>
      <c r="W25" s="148" t="str">
        <f>IF($H$25=0,"",CONCATENATE(IF(W26=1,'1 | Grundeinstellungen'!$J$127,IF(W26=2,'1 | Grundeinstellungen'!$K$127,IF('3c | Wirtschaftlichkeit'!W26=3,'1 | Grundeinstellungen'!$L$127,IF(W26="","wird ausgefüllt")))),IF(W27="","",CONCATENATE(" ","(",W27,")"))))</f>
        <v>wird ausgefüllt</v>
      </c>
      <c r="X25" s="148" t="str">
        <f>IF($H$25=0,"",CONCATENATE(IF(X26=1,'1 | Grundeinstellungen'!$J$127,IF(X26=2,'1 | Grundeinstellungen'!$K$127,IF('3c | Wirtschaftlichkeit'!X26=3,'1 | Grundeinstellungen'!$L$127,IF(X26="","wird ausgefüllt")))),IF(X27="","",CONCATENATE(" ","(",X27,")"))))</f>
        <v>wird ausgefüllt</v>
      </c>
      <c r="Y25" s="148" t="str">
        <f>IF($H$25=0,"",CONCATENATE(IF(Y26=1,'1 | Grundeinstellungen'!$J$127,IF(Y26=2,'1 | Grundeinstellungen'!$K$127,IF('3c | Wirtschaftlichkeit'!Y26=3,'1 | Grundeinstellungen'!$L$127,IF(Y26="","wird ausgefüllt")))),IF(Y27="","",CONCATENATE(" ","(",Y27,")"))))</f>
        <v>wird ausgefüllt</v>
      </c>
      <c r="Z25" s="148" t="str">
        <f>IF($H$25=0,"",CONCATENATE(IF(Z26=1,'1 | Grundeinstellungen'!$J$127,IF(Z26=2,'1 | Grundeinstellungen'!$K$127,IF('3c | Wirtschaftlichkeit'!Z26=3,'1 | Grundeinstellungen'!$L$127,IF(Z26="","wird ausgefüllt")))),IF(Z27="","",CONCATENATE(" ","(",Z27,")"))))</f>
        <v>wird ausgefüllt</v>
      </c>
      <c r="AA25" s="148" t="str">
        <f>IF($H$25=0,"",CONCATENATE(IF(AA26=1,'1 | Grundeinstellungen'!$J$127,IF(AA26=2,'1 | Grundeinstellungen'!$K$127,IF('3c | Wirtschaftlichkeit'!AA26=3,'1 | Grundeinstellungen'!$L$127,IF(AA26="","wird ausgefüllt")))),IF(AA27="","",CONCATENATE(" ","(",AA27,")"))))</f>
        <v>wird ausgefüllt</v>
      </c>
      <c r="AB25" s="148" t="str">
        <f>IF($H$25=0,"",CONCATENATE(IF(AB26=1,'1 | Grundeinstellungen'!$J$127,IF(AB26=2,'1 | Grundeinstellungen'!$K$127,IF('3c | Wirtschaftlichkeit'!AB26=3,'1 | Grundeinstellungen'!$L$127,IF(AB26="","wird ausgefüllt")))),IF(AB27="","",CONCATENATE(" ","(",AB27,")"))))</f>
        <v>wird ausgefüllt</v>
      </c>
      <c r="AC25" s="148" t="str">
        <f>IF($H$25=0,"",CONCATENATE(IF(AC26=1,'1 | Grundeinstellungen'!$J$127,IF(AC26=2,'1 | Grundeinstellungen'!$K$127,IF('3c | Wirtschaftlichkeit'!AC26=3,'1 | Grundeinstellungen'!$L$127,IF(AC26="","wird ausgefüllt")))),IF(AC27="","",CONCATENATE(" ","(",AC27,")"))))</f>
        <v>wird ausgefüllt</v>
      </c>
      <c r="AD25" s="148" t="str">
        <f>IF($H$25=0,"",CONCATENATE(IF(AD26=1,'1 | Grundeinstellungen'!$J$127,IF(AD26=2,'1 | Grundeinstellungen'!$K$127,IF('3c | Wirtschaftlichkeit'!AD26=3,'1 | Grundeinstellungen'!$L$127,IF(AD26="","wird ausgefüllt")))),IF(AD27="","",CONCATENATE(" ","(",AD27,")"))))</f>
        <v>wird ausgefüllt</v>
      </c>
      <c r="AE25" s="148" t="str">
        <f>IF($H$25=0,"",CONCATENATE(IF(AE26=1,'1 | Grundeinstellungen'!$J$127,IF(AE26=2,'1 | Grundeinstellungen'!$K$127,IF('3c | Wirtschaftlichkeit'!AE26=3,'1 | Grundeinstellungen'!$L$127,IF(AE26="","wird ausgefüllt")))),IF(AE27="","",CONCATENATE(" ","(",AE27,")"))))</f>
        <v>wird ausgefüllt</v>
      </c>
      <c r="AF25" s="148" t="str">
        <f>IF($H$25=0,"",CONCATENATE(IF(AF26=1,'1 | Grundeinstellungen'!$J$127,IF(AF26=2,'1 | Grundeinstellungen'!$K$127,IF('3c | Wirtschaftlichkeit'!AF26=3,'1 | Grundeinstellungen'!$L$127,IF(AF26="","wird ausgefüllt")))),IF(AF27="","",CONCATENATE(" ","(",AF27,")"))))</f>
        <v>wird ausgefüllt</v>
      </c>
      <c r="AG25" s="148" t="str">
        <f>IF($H$25=0,"",CONCATENATE(IF(AG26=1,'1 | Grundeinstellungen'!$J$127,IF(AG26=2,'1 | Grundeinstellungen'!$K$127,IF('3c | Wirtschaftlichkeit'!AG26=3,'1 | Grundeinstellungen'!$L$127,IF(AG26="","wird ausgefüllt")))),IF(AG27="","",CONCATENATE(" ","(",AG27,")"))))</f>
        <v>wird ausgefüllt</v>
      </c>
      <c r="AH25" s="148" t="str">
        <f>IF($H$25=0,"",CONCATENATE(IF(AH26=1,'1 | Grundeinstellungen'!$J$127,IF(AH26=2,'1 | Grundeinstellungen'!$K$127,IF('3c | Wirtschaftlichkeit'!AH26=3,'1 | Grundeinstellungen'!$L$127,IF(AH26="","wird ausgefüllt")))),IF(AH27="","",CONCATENATE(" ","(",AH27,")"))))</f>
        <v>wird ausgefüllt</v>
      </c>
      <c r="AI25" s="148" t="str">
        <f>IF($H$25=0,"",CONCATENATE(IF(AI26=1,'1 | Grundeinstellungen'!$J$127,IF(AI26=2,'1 | Grundeinstellungen'!$K$127,IF('3c | Wirtschaftlichkeit'!AI26=3,'1 | Grundeinstellungen'!$L$127,IF(AI26="","wird ausgefüllt")))),IF(AI27="","",CONCATENATE(" ","(",AI27,")"))))</f>
        <v>wird ausgefüllt</v>
      </c>
      <c r="AJ25" s="148" t="str">
        <f>IF($H$25=0,"",CONCATENATE(IF(AJ26=1,'1 | Grundeinstellungen'!$J$127,IF(AJ26=2,'1 | Grundeinstellungen'!$K$127,IF('3c | Wirtschaftlichkeit'!AJ26=3,'1 | Grundeinstellungen'!$L$127,IF(AJ26="","wird ausgefüllt")))),IF(AJ27="","",CONCATENATE(" ","(",AJ27,")"))))</f>
        <v>wird ausgefüllt</v>
      </c>
      <c r="AK25" s="148" t="str">
        <f>IF($H$25=0,"",CONCATENATE(IF(AK26=1,'1 | Grundeinstellungen'!$J$127,IF(AK26=2,'1 | Grundeinstellungen'!$K$127,IF('3c | Wirtschaftlichkeit'!AK26=3,'1 | Grundeinstellungen'!$L$127,IF(AK26="","wird ausgefüllt")))),IF(AK27="","",CONCATENATE(" ","(",AK27,")"))))</f>
        <v>wird ausgefüllt</v>
      </c>
      <c r="AL25" s="148" t="str">
        <f>IF($H$25=0,"",CONCATENATE(IF(AL26=1,'1 | Grundeinstellungen'!$J$127,IF(AL26=2,'1 | Grundeinstellungen'!$K$127,IF('3c | Wirtschaftlichkeit'!AL26=3,'1 | Grundeinstellungen'!$L$127,IF(AL26="","wird ausgefüllt")))),IF(AL27="","",CONCATENATE(" ","(",AL27,")"))))</f>
        <v>wird ausgefüllt</v>
      </c>
      <c r="AM25" s="148" t="str">
        <f>IF($H$25=0,"",CONCATENATE(IF(AM26=1,'1 | Grundeinstellungen'!$J$127,IF(AM26=2,'1 | Grundeinstellungen'!$K$127,IF('3c | Wirtschaftlichkeit'!AM26=3,'1 | Grundeinstellungen'!$L$127,IF(AM26="","wird ausgefüllt")))),IF(AM27="","",CONCATENATE(" ","(",AM27,")"))))</f>
        <v>wird ausgefüllt</v>
      </c>
    </row>
    <row r="26" spans="2:39" s="121" customFormat="1" ht="15" customHeight="1" outlineLevel="1" x14ac:dyDescent="0.25">
      <c r="B26" s="137"/>
      <c r="C26" s="138"/>
      <c r="D26" s="138"/>
      <c r="E26" s="156" t="s">
        <v>197</v>
      </c>
      <c r="F26" s="157"/>
      <c r="G26" s="139"/>
      <c r="H26" s="136"/>
      <c r="I26" s="17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</row>
    <row r="27" spans="2:39" s="145" customFormat="1" ht="30" customHeight="1" outlineLevel="1" x14ac:dyDescent="0.25">
      <c r="B27" s="146"/>
      <c r="C27" s="147"/>
      <c r="D27" s="169"/>
      <c r="E27" s="162" t="s">
        <v>196</v>
      </c>
      <c r="F27" s="160"/>
      <c r="G27" s="178"/>
      <c r="H27" s="179"/>
      <c r="I27" s="1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</row>
    <row r="28" spans="2:39" s="110" customFormat="1" ht="30" customHeight="1" outlineLevel="1" x14ac:dyDescent="0.25">
      <c r="B28" s="111"/>
      <c r="C28" s="152"/>
      <c r="D28" s="152" t="s">
        <v>199</v>
      </c>
      <c r="E28" s="131" t="str">
        <f>'1 | Grundeinstellungen'!E128</f>
        <v>Gebäudetiefe</v>
      </c>
      <c r="F28" s="112"/>
      <c r="G28" s="122"/>
      <c r="H28" s="126">
        <f>'1 | Grundeinstellungen'!$H$128</f>
        <v>0.33333333333333331</v>
      </c>
      <c r="I28" s="112"/>
      <c r="J28" s="148" t="str">
        <f>CONCATENATE(IF($H$28=0,"",IF(J29=1,'1 | Grundeinstellungen'!$J$128,IF(J29=2,'1 | Grundeinstellungen'!$K$128,IF(J29=3,'1 | Grundeinstellungen'!$L$128,IF(J29="","wird ausgefüllt"))))),IF(J30="","",CONCATENATE(" ","(",J30,")")))</f>
        <v>wird ausgefüllt</v>
      </c>
      <c r="K28" s="148" t="str">
        <f>CONCATENATE(IF($H$28=0,"",IF(K29=1,'1 | Grundeinstellungen'!$J$128,IF(K29=2,'1 | Grundeinstellungen'!$K$128,IF(K29=3,'1 | Grundeinstellungen'!$L$128,IF(K29="","wird ausgefüllt"))))),IF(K30="","",CONCATENATE(" ","(",K30,")")))</f>
        <v>wird ausgefüllt</v>
      </c>
      <c r="L28" s="148" t="str">
        <f>CONCATENATE(IF($H$28=0,"",IF(L29=1,'1 | Grundeinstellungen'!$J$128,IF(L29=2,'1 | Grundeinstellungen'!$K$128,IF(L29=3,'1 | Grundeinstellungen'!$L$128,IF(L29="","wird ausgefüllt"))))),IF(L30="","",CONCATENATE(" ","(",L30,")")))</f>
        <v>wird ausgefüllt</v>
      </c>
      <c r="M28" s="148" t="str">
        <f>CONCATENATE(IF($H$28=0,"",IF(M29=1,'1 | Grundeinstellungen'!$J$128,IF(M29=2,'1 | Grundeinstellungen'!$K$128,IF(M29=3,'1 | Grundeinstellungen'!$L$128,IF(M29="","wird ausgefüllt"))))),IF(M30="","",CONCATENATE(" ","(",M30,")")))</f>
        <v>wird ausgefüllt</v>
      </c>
      <c r="N28" s="148" t="str">
        <f>CONCATENATE(IF($H$28=0,"",IF(N29=1,'1 | Grundeinstellungen'!$J$128,IF(N29=2,'1 | Grundeinstellungen'!$K$128,IF(N29=3,'1 | Grundeinstellungen'!$L$128,IF(N29="","wird ausgefüllt"))))),IF(N30="","",CONCATENATE(" ","(",N30,")")))</f>
        <v>wird ausgefüllt</v>
      </c>
      <c r="O28" s="148" t="str">
        <f>CONCATENATE(IF($H$28=0,"",IF(O29=1,'1 | Grundeinstellungen'!$J$128,IF(O29=2,'1 | Grundeinstellungen'!$K$128,IF(O29=3,'1 | Grundeinstellungen'!$L$128,IF(O29="","wird ausgefüllt"))))),IF(O30="","",CONCATENATE(" ","(",O30,")")))</f>
        <v>wird ausgefüllt</v>
      </c>
      <c r="P28" s="148" t="str">
        <f>CONCATENATE(IF($H$28=0,"",IF(P29=1,'1 | Grundeinstellungen'!$J$128,IF(P29=2,'1 | Grundeinstellungen'!$K$128,IF(P29=3,'1 | Grundeinstellungen'!$L$128,IF(P29="","wird ausgefüllt"))))),IF(P30="","",CONCATENATE(" ","(",P30,")")))</f>
        <v>wird ausgefüllt</v>
      </c>
      <c r="Q28" s="148" t="str">
        <f>CONCATENATE(IF($H$28=0,"",IF(Q29=1,'1 | Grundeinstellungen'!$J$128,IF(Q29=2,'1 | Grundeinstellungen'!$K$128,IF(Q29=3,'1 | Grundeinstellungen'!$L$128,IF(Q29="","wird ausgefüllt"))))),IF(Q30="","",CONCATENATE(" ","(",Q30,")")))</f>
        <v>wird ausgefüllt</v>
      </c>
      <c r="R28" s="148" t="str">
        <f>CONCATENATE(IF($H$28=0,"",IF(R29=1,'1 | Grundeinstellungen'!$J$128,IF(R29=2,'1 | Grundeinstellungen'!$K$128,IF(R29=3,'1 | Grundeinstellungen'!$L$128,IF(R29="","wird ausgefüllt"))))),IF(R30="","",CONCATENATE(" ","(",R30,")")))</f>
        <v>wird ausgefüllt</v>
      </c>
      <c r="S28" s="148" t="str">
        <f>CONCATENATE(IF($H$28=0,"",IF(S29=1,'1 | Grundeinstellungen'!$J$128,IF(S29=2,'1 | Grundeinstellungen'!$K$128,IF(S29=3,'1 | Grundeinstellungen'!$L$128,IF(S29="","wird ausgefüllt"))))),IF(S30="","",CONCATENATE(" ","(",S30,")")))</f>
        <v>wird ausgefüllt</v>
      </c>
      <c r="T28" s="148" t="str">
        <f>CONCATENATE(IF($H$28=0,"",IF(T29=1,'1 | Grundeinstellungen'!$J$128,IF(T29=2,'1 | Grundeinstellungen'!$K$128,IF(T29=3,'1 | Grundeinstellungen'!$L$128,IF(T29="","wird ausgefüllt"))))),IF(T30="","",CONCATENATE(" ","(",T30,")")))</f>
        <v>wird ausgefüllt</v>
      </c>
      <c r="U28" s="148" t="str">
        <f>CONCATENATE(IF($H$28=0,"",IF(U29=1,'1 | Grundeinstellungen'!$J$128,IF(U29=2,'1 | Grundeinstellungen'!$K$128,IF(U29=3,'1 | Grundeinstellungen'!$L$128,IF(U29="","wird ausgefüllt"))))),IF(U30="","",CONCATENATE(" ","(",U30,")")))</f>
        <v>wird ausgefüllt</v>
      </c>
      <c r="V28" s="148" t="str">
        <f>CONCATENATE(IF($H$28=0,"",IF(V29=1,'1 | Grundeinstellungen'!$J$128,IF(V29=2,'1 | Grundeinstellungen'!$K$128,IF(V29=3,'1 | Grundeinstellungen'!$L$128,IF(V29="","wird ausgefüllt"))))),IF(V30="","",CONCATENATE(" ","(",V30,")")))</f>
        <v>wird ausgefüllt</v>
      </c>
      <c r="W28" s="148" t="str">
        <f>CONCATENATE(IF($H$28=0,"",IF(W29=1,'1 | Grundeinstellungen'!$J$128,IF(W29=2,'1 | Grundeinstellungen'!$K$128,IF(W29=3,'1 | Grundeinstellungen'!$L$128,IF(W29="","wird ausgefüllt"))))),IF(W30="","",CONCATENATE(" ","(",W30,")")))</f>
        <v>wird ausgefüllt</v>
      </c>
      <c r="X28" s="148" t="str">
        <f>CONCATENATE(IF($H$28=0,"",IF(X29=1,'1 | Grundeinstellungen'!$J$128,IF(X29=2,'1 | Grundeinstellungen'!$K$128,IF(X29=3,'1 | Grundeinstellungen'!$L$128,IF(X29="","wird ausgefüllt"))))),IF(X30="","",CONCATENATE(" ","(",X30,")")))</f>
        <v>wird ausgefüllt</v>
      </c>
      <c r="Y28" s="148" t="str">
        <f>CONCATENATE(IF($H$28=0,"",IF(Y29=1,'1 | Grundeinstellungen'!$J$128,IF(Y29=2,'1 | Grundeinstellungen'!$K$128,IF(Y29=3,'1 | Grundeinstellungen'!$L$128,IF(Y29="","wird ausgefüllt"))))),IF(Y30="","",CONCATENATE(" ","(",Y30,")")))</f>
        <v>wird ausgefüllt</v>
      </c>
      <c r="Z28" s="148" t="str">
        <f>CONCATENATE(IF($H$28=0,"",IF(Z29=1,'1 | Grundeinstellungen'!$J$128,IF(Z29=2,'1 | Grundeinstellungen'!$K$128,IF(Z29=3,'1 | Grundeinstellungen'!$L$128,IF(Z29="","wird ausgefüllt"))))),IF(Z30="","",CONCATENATE(" ","(",Z30,")")))</f>
        <v>wird ausgefüllt</v>
      </c>
      <c r="AA28" s="148" t="str">
        <f>CONCATENATE(IF($H$28=0,"",IF(AA29=1,'1 | Grundeinstellungen'!$J$128,IF(AA29=2,'1 | Grundeinstellungen'!$K$128,IF(AA29=3,'1 | Grundeinstellungen'!$L$128,IF(AA29="","wird ausgefüllt"))))),IF(AA30="","",CONCATENATE(" ","(",AA30,")")))</f>
        <v>wird ausgefüllt</v>
      </c>
      <c r="AB28" s="148" t="str">
        <f>CONCATENATE(IF($H$28=0,"",IF(AB29=1,'1 | Grundeinstellungen'!$J$128,IF(AB29=2,'1 | Grundeinstellungen'!$K$128,IF(AB29=3,'1 | Grundeinstellungen'!$L$128,IF(AB29="","wird ausgefüllt"))))),IF(AB30="","",CONCATENATE(" ","(",AB30,")")))</f>
        <v>wird ausgefüllt</v>
      </c>
      <c r="AC28" s="148" t="str">
        <f>CONCATENATE(IF($H$28=0,"",IF(AC29=1,'1 | Grundeinstellungen'!$J$128,IF(AC29=2,'1 | Grundeinstellungen'!$K$128,IF(AC29=3,'1 | Grundeinstellungen'!$L$128,IF(AC29="","wird ausgefüllt"))))),IF(AC30="","",CONCATENATE(" ","(",AC30,")")))</f>
        <v>wird ausgefüllt</v>
      </c>
      <c r="AD28" s="148" t="str">
        <f>CONCATENATE(IF($H$28=0,"",IF(AD29=1,'1 | Grundeinstellungen'!$J$128,IF(AD29=2,'1 | Grundeinstellungen'!$K$128,IF(AD29=3,'1 | Grundeinstellungen'!$L$128,IF(AD29="","wird ausgefüllt"))))),IF(AD30="","",CONCATENATE(" ","(",AD30,")")))</f>
        <v>wird ausgefüllt</v>
      </c>
      <c r="AE28" s="148" t="str">
        <f>CONCATENATE(IF($H$28=0,"",IF(AE29=1,'1 | Grundeinstellungen'!$J$128,IF(AE29=2,'1 | Grundeinstellungen'!$K$128,IF(AE29=3,'1 | Grundeinstellungen'!$L$128,IF(AE29="","wird ausgefüllt"))))),IF(AE30="","",CONCATENATE(" ","(",AE30,")")))</f>
        <v>wird ausgefüllt</v>
      </c>
      <c r="AF28" s="148" t="str">
        <f>CONCATENATE(IF($H$28=0,"",IF(AF29=1,'1 | Grundeinstellungen'!$J$128,IF(AF29=2,'1 | Grundeinstellungen'!$K$128,IF(AF29=3,'1 | Grundeinstellungen'!$L$128,IF(AF29="","wird ausgefüllt"))))),IF(AF30="","",CONCATENATE(" ","(",AF30,")")))</f>
        <v>wird ausgefüllt</v>
      </c>
      <c r="AG28" s="148" t="str">
        <f>CONCATENATE(IF($H$28=0,"",IF(AG29=1,'1 | Grundeinstellungen'!$J$128,IF(AG29=2,'1 | Grundeinstellungen'!$K$128,IF(AG29=3,'1 | Grundeinstellungen'!$L$128,IF(AG29="","wird ausgefüllt"))))),IF(AG30="","",CONCATENATE(" ","(",AG30,")")))</f>
        <v>wird ausgefüllt</v>
      </c>
      <c r="AH28" s="148" t="str">
        <f>CONCATENATE(IF($H$28=0,"",IF(AH29=1,'1 | Grundeinstellungen'!$J$128,IF(AH29=2,'1 | Grundeinstellungen'!$K$128,IF(AH29=3,'1 | Grundeinstellungen'!$L$128,IF(AH29="","wird ausgefüllt"))))),IF(AH30="","",CONCATENATE(" ","(",AH30,")")))</f>
        <v>wird ausgefüllt</v>
      </c>
      <c r="AI28" s="148" t="str">
        <f>CONCATENATE(IF($H$28=0,"",IF(AI29=1,'1 | Grundeinstellungen'!$J$128,IF(AI29=2,'1 | Grundeinstellungen'!$K$128,IF(AI29=3,'1 | Grundeinstellungen'!$L$128,IF(AI29="","wird ausgefüllt"))))),IF(AI30="","",CONCATENATE(" ","(",AI30,")")))</f>
        <v>wird ausgefüllt</v>
      </c>
      <c r="AJ28" s="148" t="str">
        <f>CONCATENATE(IF($H$28=0,"",IF(AJ29=1,'1 | Grundeinstellungen'!$J$128,IF(AJ29=2,'1 | Grundeinstellungen'!$K$128,IF(AJ29=3,'1 | Grundeinstellungen'!$L$128,IF(AJ29="","wird ausgefüllt"))))),IF(AJ30="","",CONCATENATE(" ","(",AJ30,")")))</f>
        <v>wird ausgefüllt</v>
      </c>
      <c r="AK28" s="148" t="str">
        <f>CONCATENATE(IF($H$28=0,"",IF(AK29=1,'1 | Grundeinstellungen'!$J$128,IF(AK29=2,'1 | Grundeinstellungen'!$K$128,IF(AK29=3,'1 | Grundeinstellungen'!$L$128,IF(AK29="","wird ausgefüllt"))))),IF(AK30="","",CONCATENATE(" ","(",AK30,")")))</f>
        <v>wird ausgefüllt</v>
      </c>
      <c r="AL28" s="148" t="str">
        <f>CONCATENATE(IF($H$28=0,"",IF(AL29=1,'1 | Grundeinstellungen'!$J$128,IF(AL29=2,'1 | Grundeinstellungen'!$K$128,IF(AL29=3,'1 | Grundeinstellungen'!$L$128,IF(AL29="","wird ausgefüllt"))))),IF(AL30="","",CONCATENATE(" ","(",AL30,")")))</f>
        <v>wird ausgefüllt</v>
      </c>
      <c r="AM28" s="148" t="str">
        <f>CONCATENATE(IF($H$28=0,"",IF(AM29=1,'1 | Grundeinstellungen'!$J$128,IF(AM29=2,'1 | Grundeinstellungen'!$K$128,IF(AM29=3,'1 | Grundeinstellungen'!$L$128,IF(AM29="","wird ausgefüllt"))))),IF(AM30="","",CONCATENATE(" ","(",AM30,")")))</f>
        <v>wird ausgefüllt</v>
      </c>
    </row>
    <row r="29" spans="2:39" s="121" customFormat="1" outlineLevel="1" x14ac:dyDescent="0.25">
      <c r="B29" s="137"/>
      <c r="C29" s="138"/>
      <c r="D29" s="138"/>
      <c r="E29" s="156" t="s">
        <v>197</v>
      </c>
      <c r="F29" s="157"/>
      <c r="G29" s="139"/>
      <c r="H29" s="136"/>
      <c r="I29" s="171"/>
      <c r="J29" s="281" t="str">
        <f>IF('2 | Kennwerte'!I72="","",'2 | Kennwerte'!I72)</f>
        <v/>
      </c>
      <c r="K29" s="281" t="str">
        <f>IF('2 | Kennwerte'!J72="","",'2 | Kennwerte'!J72)</f>
        <v/>
      </c>
      <c r="L29" s="281" t="str">
        <f>IF('2 | Kennwerte'!K72="","",'2 | Kennwerte'!K72)</f>
        <v/>
      </c>
      <c r="M29" s="281" t="str">
        <f>IF('2 | Kennwerte'!L72="","",'2 | Kennwerte'!L72)</f>
        <v/>
      </c>
      <c r="N29" s="281" t="str">
        <f>IF('2 | Kennwerte'!M72="","",'2 | Kennwerte'!M72)</f>
        <v/>
      </c>
      <c r="O29" s="281" t="str">
        <f>IF('2 | Kennwerte'!N72="","",'2 | Kennwerte'!N72)</f>
        <v/>
      </c>
      <c r="P29" s="281" t="str">
        <f>IF('2 | Kennwerte'!O72="","",'2 | Kennwerte'!O72)</f>
        <v/>
      </c>
      <c r="Q29" s="281" t="str">
        <f>IF('2 | Kennwerte'!P72="","",'2 | Kennwerte'!P72)</f>
        <v/>
      </c>
      <c r="R29" s="281" t="str">
        <f>IF('2 | Kennwerte'!Q72="","",'2 | Kennwerte'!Q72)</f>
        <v/>
      </c>
      <c r="S29" s="281" t="str">
        <f>IF('2 | Kennwerte'!R72="","",'2 | Kennwerte'!R72)</f>
        <v/>
      </c>
      <c r="T29" s="281" t="str">
        <f>IF('2 | Kennwerte'!S72="","",'2 | Kennwerte'!S72)</f>
        <v/>
      </c>
      <c r="U29" s="281" t="str">
        <f>IF('2 | Kennwerte'!T72="","",'2 | Kennwerte'!T72)</f>
        <v/>
      </c>
      <c r="V29" s="281" t="str">
        <f>IF('2 | Kennwerte'!U72="","",'2 | Kennwerte'!U72)</f>
        <v/>
      </c>
      <c r="W29" s="281" t="str">
        <f>IF('2 | Kennwerte'!V72="","",'2 | Kennwerte'!V72)</f>
        <v/>
      </c>
      <c r="X29" s="281" t="str">
        <f>IF('2 | Kennwerte'!W72="","",'2 | Kennwerte'!W72)</f>
        <v/>
      </c>
      <c r="Y29" s="281" t="str">
        <f>IF('2 | Kennwerte'!X72="","",'2 | Kennwerte'!X72)</f>
        <v/>
      </c>
      <c r="Z29" s="281" t="str">
        <f>IF('2 | Kennwerte'!Y72="","",'2 | Kennwerte'!Y72)</f>
        <v/>
      </c>
      <c r="AA29" s="281" t="str">
        <f>IF('2 | Kennwerte'!Z72="","",'2 | Kennwerte'!Z72)</f>
        <v/>
      </c>
      <c r="AB29" s="281" t="str">
        <f>IF('2 | Kennwerte'!AA72="","",'2 | Kennwerte'!AA72)</f>
        <v/>
      </c>
      <c r="AC29" s="281" t="str">
        <f>IF('2 | Kennwerte'!AB72="","",'2 | Kennwerte'!AB72)</f>
        <v/>
      </c>
      <c r="AD29" s="281" t="str">
        <f>IF('2 | Kennwerte'!AC72="","",'2 | Kennwerte'!AC72)</f>
        <v/>
      </c>
      <c r="AE29" s="281" t="str">
        <f>IF('2 | Kennwerte'!AD72="","",'2 | Kennwerte'!AD72)</f>
        <v/>
      </c>
      <c r="AF29" s="281" t="str">
        <f>IF('2 | Kennwerte'!AE72="","",'2 | Kennwerte'!AE72)</f>
        <v/>
      </c>
      <c r="AG29" s="281" t="str">
        <f>IF('2 | Kennwerte'!AF72="","",'2 | Kennwerte'!AF72)</f>
        <v/>
      </c>
      <c r="AH29" s="281" t="str">
        <f>IF('2 | Kennwerte'!AG72="","",'2 | Kennwerte'!AG72)</f>
        <v/>
      </c>
      <c r="AI29" s="281" t="str">
        <f>IF('2 | Kennwerte'!AH72="","",'2 | Kennwerte'!AH72)</f>
        <v/>
      </c>
      <c r="AJ29" s="281" t="str">
        <f>IF('2 | Kennwerte'!AI72="","",'2 | Kennwerte'!AI72)</f>
        <v/>
      </c>
      <c r="AK29" s="281" t="str">
        <f>IF('2 | Kennwerte'!AJ72="","",'2 | Kennwerte'!AJ72)</f>
        <v/>
      </c>
      <c r="AL29" s="281" t="str">
        <f>IF('2 | Kennwerte'!AK72="","",'2 | Kennwerte'!AK72)</f>
        <v/>
      </c>
      <c r="AM29" s="281" t="str">
        <f>IF('2 | Kennwerte'!AL72="","",'2 | Kennwerte'!AL72)</f>
        <v/>
      </c>
    </row>
    <row r="30" spans="2:39" s="145" customFormat="1" ht="30" customHeight="1" outlineLevel="1" x14ac:dyDescent="0.25">
      <c r="B30" s="146"/>
      <c r="C30" s="147"/>
      <c r="D30" s="169"/>
      <c r="E30" s="162" t="s">
        <v>196</v>
      </c>
      <c r="F30" s="160"/>
      <c r="G30" s="178"/>
      <c r="H30" s="179"/>
      <c r="I30" s="1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</row>
    <row r="31" spans="2:39" s="110" customFormat="1" ht="30" customHeight="1" outlineLevel="1" x14ac:dyDescent="0.25">
      <c r="B31" s="111"/>
      <c r="C31" s="152"/>
      <c r="D31" s="152" t="s">
        <v>227</v>
      </c>
      <c r="E31" s="152" t="str">
        <f>'1 | Grundeinstellungen'!E129</f>
        <v>Raumhöhe</v>
      </c>
      <c r="F31" s="112"/>
      <c r="G31" s="122"/>
      <c r="H31" s="126">
        <f>'1 | Grundeinstellungen'!$H$129</f>
        <v>0.33333333333333331</v>
      </c>
      <c r="I31" s="112"/>
      <c r="J31" s="148" t="str">
        <f>CONCATENATE(IF($H$31=0,"",IF(J32=1,'1 | Grundeinstellungen'!$J$129,IF(J32=2,'1 | Grundeinstellungen'!$K$129,IF(J32=3,'1 | Grundeinstellungen'!$L$129,IF(J32="","wird ausgefüllt"))))),IF('2 | Kennwerte'!I74="","",CONCATENATE(" ","[",TEXT('2 | Kennwerte'!I74,"0,00"),"m","]")),IF('3c | Wirtschaftlichkeit'!J33="","",CONCATENATE(" ","(",'3c | Wirtschaftlichkeit'!J33,")")))</f>
        <v>wird ausgefüllt</v>
      </c>
      <c r="K31" s="148" t="str">
        <f>CONCATENATE(IF($H$31=0,"",IF(K32=1,'1 | Grundeinstellungen'!$J$129,IF(K32=2,'1 | Grundeinstellungen'!$K$129,IF(K32=3,'1 | Grundeinstellungen'!$L$129,IF(K32="","wird ausgefüllt"))))),IF('2 | Kennwerte'!J74="","",CONCATENATE(" ","[",TEXT('2 | Kennwerte'!J74,"0,00"),"m","]")),IF('3c | Wirtschaftlichkeit'!K33="","",CONCATENATE(" ","(",'3c | Wirtschaftlichkeit'!K33,")")))</f>
        <v>wird ausgefüllt</v>
      </c>
      <c r="L31" s="148" t="str">
        <f>CONCATENATE(IF($H$31=0,"",IF(L32=1,'1 | Grundeinstellungen'!$J$129,IF(L32=2,'1 | Grundeinstellungen'!$K$129,IF(L32=3,'1 | Grundeinstellungen'!$L$129,IF(L32="","wird ausgefüllt"))))),IF('2 | Kennwerte'!K74="","",CONCATENATE(" ","[",TEXT('2 | Kennwerte'!K74,"0,00"),"m","]")),IF('3c | Wirtschaftlichkeit'!L33="","",CONCATENATE(" ","(",'3c | Wirtschaftlichkeit'!L33,")")))</f>
        <v>wird ausgefüllt</v>
      </c>
      <c r="M31" s="148" t="str">
        <f>CONCATENATE(IF($H$31=0,"",IF(M32=1,'1 | Grundeinstellungen'!$J$129,IF(M32=2,'1 | Grundeinstellungen'!$K$129,IF(M32=3,'1 | Grundeinstellungen'!$L$129,IF(M32="","wird ausgefüllt"))))),IF('2 | Kennwerte'!L74="","",CONCATENATE(" ","[",TEXT('2 | Kennwerte'!L74,"0,00"),"m","]")),IF('3c | Wirtschaftlichkeit'!M33="","",CONCATENATE(" ","(",'3c | Wirtschaftlichkeit'!M33,")")))</f>
        <v>wird ausgefüllt</v>
      </c>
      <c r="N31" s="148" t="str">
        <f>CONCATENATE(IF($H$31=0,"",IF(N32=1,'1 | Grundeinstellungen'!$J$129,IF(N32=2,'1 | Grundeinstellungen'!$K$129,IF(N32=3,'1 | Grundeinstellungen'!$L$129,IF(N32="","wird ausgefüllt"))))),IF('2 | Kennwerte'!M74="","",CONCATENATE(" ","[",TEXT('2 | Kennwerte'!M74,"0,00"),"m","]")),IF('3c | Wirtschaftlichkeit'!N33="","",CONCATENATE(" ","(",'3c | Wirtschaftlichkeit'!N33,")")))</f>
        <v>wird ausgefüllt</v>
      </c>
      <c r="O31" s="148" t="str">
        <f>CONCATENATE(IF($H$31=0,"",IF(O32=1,'1 | Grundeinstellungen'!$J$129,IF(O32=2,'1 | Grundeinstellungen'!$K$129,IF(O32=3,'1 | Grundeinstellungen'!$L$129,IF(O32="","wird ausgefüllt"))))),IF('2 | Kennwerte'!N74="","",CONCATENATE(" ","[",TEXT('2 | Kennwerte'!N74,"0,00"),"m","]")),IF('3c | Wirtschaftlichkeit'!O33="","",CONCATENATE(" ","(",'3c | Wirtschaftlichkeit'!O33,")")))</f>
        <v>wird ausgefüllt</v>
      </c>
      <c r="P31" s="148" t="str">
        <f>CONCATENATE(IF($H$31=0,"",IF(P32=1,'1 | Grundeinstellungen'!$J$129,IF(P32=2,'1 | Grundeinstellungen'!$K$129,IF(P32=3,'1 | Grundeinstellungen'!$L$129,IF(P32="","wird ausgefüllt"))))),IF('2 | Kennwerte'!O74="","",CONCATENATE(" ","[",TEXT('2 | Kennwerte'!O74,"0,00"),"m","]")),IF('3c | Wirtschaftlichkeit'!P33="","",CONCATENATE(" ","(",'3c | Wirtschaftlichkeit'!P33,")")))</f>
        <v>wird ausgefüllt</v>
      </c>
      <c r="Q31" s="148" t="str">
        <f>CONCATENATE(IF($H$31=0,"",IF(Q32=1,'1 | Grundeinstellungen'!$J$129,IF(Q32=2,'1 | Grundeinstellungen'!$K$129,IF(Q32=3,'1 | Grundeinstellungen'!$L$129,IF(Q32="","wird ausgefüllt"))))),IF('2 | Kennwerte'!P74="","",CONCATENATE(" ","[",TEXT('2 | Kennwerte'!P74,"0,00"),"m","]")),IF('3c | Wirtschaftlichkeit'!Q33="","",CONCATENATE(" ","(",'3c | Wirtschaftlichkeit'!Q33,")")))</f>
        <v>wird ausgefüllt</v>
      </c>
      <c r="R31" s="148" t="str">
        <f>CONCATENATE(IF($H$31=0,"",IF(R32=1,'1 | Grundeinstellungen'!$J$129,IF(R32=2,'1 | Grundeinstellungen'!$K$129,IF(R32=3,'1 | Grundeinstellungen'!$L$129,IF(R32="","wird ausgefüllt"))))),IF('2 | Kennwerte'!Q74="","",CONCATENATE(" ","[",TEXT('2 | Kennwerte'!Q74,"0,00"),"m","]")),IF('3c | Wirtschaftlichkeit'!R33="","",CONCATENATE(" ","(",'3c | Wirtschaftlichkeit'!R33,")")))</f>
        <v>wird ausgefüllt</v>
      </c>
      <c r="S31" s="148" t="str">
        <f>CONCATENATE(IF($H$31=0,"",IF(S32=1,'1 | Grundeinstellungen'!$J$129,IF(S32=2,'1 | Grundeinstellungen'!$K$129,IF(S32=3,'1 | Grundeinstellungen'!$L$129,IF(S32="","wird ausgefüllt"))))),IF('2 | Kennwerte'!R74="","",CONCATENATE(" ","[",TEXT('2 | Kennwerte'!R74,"0,00"),"m","]")),IF('3c | Wirtschaftlichkeit'!S33="","",CONCATENATE(" ","(",'3c | Wirtschaftlichkeit'!S33,")")))</f>
        <v>wird ausgefüllt</v>
      </c>
      <c r="T31" s="148" t="str">
        <f>CONCATENATE(IF($H$31=0,"",IF(T32=1,'1 | Grundeinstellungen'!$J$129,IF(T32=2,'1 | Grundeinstellungen'!$K$129,IF(T32=3,'1 | Grundeinstellungen'!$L$129,IF(T32="","wird ausgefüllt"))))),IF('2 | Kennwerte'!S74="","",CONCATENATE(" ","[",TEXT('2 | Kennwerte'!S74,"0,00"),"m","]")),IF('3c | Wirtschaftlichkeit'!T33="","",CONCATENATE(" ","(",'3c | Wirtschaftlichkeit'!T33,")")))</f>
        <v>wird ausgefüllt</v>
      </c>
      <c r="U31" s="148" t="str">
        <f>CONCATENATE(IF($H$31=0,"",IF(U32=1,'1 | Grundeinstellungen'!$J$129,IF(U32=2,'1 | Grundeinstellungen'!$K$129,IF(U32=3,'1 | Grundeinstellungen'!$L$129,IF(U32="","wird ausgefüllt"))))),IF('2 | Kennwerte'!T74="","",CONCATENATE(" ","[",TEXT('2 | Kennwerte'!T74,"0,00"),"m","]")),IF('3c | Wirtschaftlichkeit'!U33="","",CONCATENATE(" ","(",'3c | Wirtschaftlichkeit'!U33,")")))</f>
        <v>wird ausgefüllt</v>
      </c>
      <c r="V31" s="148" t="str">
        <f>CONCATENATE(IF($H$31=0,"",IF(V32=1,'1 | Grundeinstellungen'!$J$129,IF(V32=2,'1 | Grundeinstellungen'!$K$129,IF(V32=3,'1 | Grundeinstellungen'!$L$129,IF(V32="","wird ausgefüllt"))))),IF('2 | Kennwerte'!U74="","",CONCATENATE(" ","[",TEXT('2 | Kennwerte'!U74,"0,00"),"m","]")),IF('3c | Wirtschaftlichkeit'!V33="","",CONCATENATE(" ","(",'3c | Wirtschaftlichkeit'!V33,")")))</f>
        <v>wird ausgefüllt</v>
      </c>
      <c r="W31" s="148" t="str">
        <f>CONCATENATE(IF($H$31=0,"",IF(W32=1,'1 | Grundeinstellungen'!$J$129,IF(W32=2,'1 | Grundeinstellungen'!$K$129,IF(W32=3,'1 | Grundeinstellungen'!$L$129,IF(W32="","wird ausgefüllt"))))),IF('2 | Kennwerte'!V74="","",CONCATENATE(" ","[",TEXT('2 | Kennwerte'!V74,"0,00"),"m","]")),IF('3c | Wirtschaftlichkeit'!W33="","",CONCATENATE(" ","(",'3c | Wirtschaftlichkeit'!W33,")")))</f>
        <v>wird ausgefüllt</v>
      </c>
      <c r="X31" s="148" t="str">
        <f>CONCATENATE(IF($H$31=0,"",IF(X32=1,'1 | Grundeinstellungen'!$J$129,IF(X32=2,'1 | Grundeinstellungen'!$K$129,IF(X32=3,'1 | Grundeinstellungen'!$L$129,IF(X32="","wird ausgefüllt"))))),IF('2 | Kennwerte'!W74="","",CONCATENATE(" ","[",TEXT('2 | Kennwerte'!W74,"0,00"),"m","]")),IF('3c | Wirtschaftlichkeit'!X33="","",CONCATENATE(" ","(",'3c | Wirtschaftlichkeit'!X33,")")))</f>
        <v>wird ausgefüllt</v>
      </c>
      <c r="Y31" s="148" t="str">
        <f>CONCATENATE(IF($H$31=0,"",IF(Y32=1,'1 | Grundeinstellungen'!$J$129,IF(Y32=2,'1 | Grundeinstellungen'!$K$129,IF(Y32=3,'1 | Grundeinstellungen'!$L$129,IF(Y32="","wird ausgefüllt"))))),IF('2 | Kennwerte'!X74="","",CONCATENATE(" ","[",TEXT('2 | Kennwerte'!X74,"0,00"),"m","]")),IF('3c | Wirtschaftlichkeit'!Y33="","",CONCATENATE(" ","(",'3c | Wirtschaftlichkeit'!Y33,")")))</f>
        <v>wird ausgefüllt</v>
      </c>
      <c r="Z31" s="148" t="str">
        <f>CONCATENATE(IF($H$31=0,"",IF(Z32=1,'1 | Grundeinstellungen'!$J$129,IF(Z32=2,'1 | Grundeinstellungen'!$K$129,IF(Z32=3,'1 | Grundeinstellungen'!$L$129,IF(Z32="","wird ausgefüllt"))))),IF('2 | Kennwerte'!Y74="","",CONCATENATE(" ","[",TEXT('2 | Kennwerte'!Y74,"0,00"),"m","]")),IF('3c | Wirtschaftlichkeit'!Z33="","",CONCATENATE(" ","(",'3c | Wirtschaftlichkeit'!Z33,")")))</f>
        <v>wird ausgefüllt</v>
      </c>
      <c r="AA31" s="148" t="str">
        <f>CONCATENATE(IF($H$31=0,"",IF(AA32=1,'1 | Grundeinstellungen'!$J$129,IF(AA32=2,'1 | Grundeinstellungen'!$K$129,IF(AA32=3,'1 | Grundeinstellungen'!$L$129,IF(AA32="","wird ausgefüllt"))))),IF('2 | Kennwerte'!Z74="","",CONCATENATE(" ","[",TEXT('2 | Kennwerte'!Z74,"0,00"),"m","]")),IF('3c | Wirtschaftlichkeit'!AA33="","",CONCATENATE(" ","(",'3c | Wirtschaftlichkeit'!AA33,")")))</f>
        <v>wird ausgefüllt</v>
      </c>
      <c r="AB31" s="148" t="str">
        <f>CONCATENATE(IF($H$31=0,"",IF(AB32=1,'1 | Grundeinstellungen'!$J$129,IF(AB32=2,'1 | Grundeinstellungen'!$K$129,IF(AB32=3,'1 | Grundeinstellungen'!$L$129,IF(AB32="","wird ausgefüllt"))))),IF('2 | Kennwerte'!AA74="","",CONCATENATE(" ","[",TEXT('2 | Kennwerte'!AA74,"0,00"),"m","]")),IF('3c | Wirtschaftlichkeit'!AB33="","",CONCATENATE(" ","(",'3c | Wirtschaftlichkeit'!AB33,")")))</f>
        <v>wird ausgefüllt</v>
      </c>
      <c r="AC31" s="148" t="str">
        <f>CONCATENATE(IF($H$31=0,"",IF(AC32=1,'1 | Grundeinstellungen'!$J$129,IF(AC32=2,'1 | Grundeinstellungen'!$K$129,IF(AC32=3,'1 | Grundeinstellungen'!$L$129,IF(AC32="","wird ausgefüllt"))))),IF('2 | Kennwerte'!AB74="","",CONCATENATE(" ","[",TEXT('2 | Kennwerte'!AB74,"0,00"),"m","]")),IF('3c | Wirtschaftlichkeit'!AC33="","",CONCATENATE(" ","(",'3c | Wirtschaftlichkeit'!AC33,")")))</f>
        <v>wird ausgefüllt</v>
      </c>
      <c r="AD31" s="148" t="str">
        <f>CONCATENATE(IF($H$31=0,"",IF(AD32=1,'1 | Grundeinstellungen'!$J$129,IF(AD32=2,'1 | Grundeinstellungen'!$K$129,IF(AD32=3,'1 | Grundeinstellungen'!$L$129,IF(AD32="","wird ausgefüllt"))))),IF('2 | Kennwerte'!AC74="","",CONCATENATE(" ","[",TEXT('2 | Kennwerte'!AC74,"0,00"),"m","]")),IF('3c | Wirtschaftlichkeit'!AD33="","",CONCATENATE(" ","(",'3c | Wirtschaftlichkeit'!AD33,")")))</f>
        <v>wird ausgefüllt</v>
      </c>
      <c r="AE31" s="148" t="str">
        <f>CONCATENATE(IF($H$31=0,"",IF(AE32=1,'1 | Grundeinstellungen'!$J$129,IF(AE32=2,'1 | Grundeinstellungen'!$K$129,IF(AE32=3,'1 | Grundeinstellungen'!$L$129,IF(AE32="","wird ausgefüllt"))))),IF('2 | Kennwerte'!AD74="","",CONCATENATE(" ","[",TEXT('2 | Kennwerte'!AD74,"0,00"),"m","]")),IF('3c | Wirtschaftlichkeit'!AE33="","",CONCATENATE(" ","(",'3c | Wirtschaftlichkeit'!AE33,")")))</f>
        <v>wird ausgefüllt</v>
      </c>
      <c r="AF31" s="148" t="str">
        <f>CONCATENATE(IF($H$31=0,"",IF(AF32=1,'1 | Grundeinstellungen'!$J$129,IF(AF32=2,'1 | Grundeinstellungen'!$K$129,IF(AF32=3,'1 | Grundeinstellungen'!$L$129,IF(AF32="","wird ausgefüllt"))))),IF('2 | Kennwerte'!AE74="","",CONCATENATE(" ","[",TEXT('2 | Kennwerte'!AE74,"0,00"),"m","]")),IF('3c | Wirtschaftlichkeit'!AF33="","",CONCATENATE(" ","(",'3c | Wirtschaftlichkeit'!AF33,")")))</f>
        <v>wird ausgefüllt</v>
      </c>
      <c r="AG31" s="148" t="str">
        <f>CONCATENATE(IF($H$31=0,"",IF(AG32=1,'1 | Grundeinstellungen'!$J$129,IF(AG32=2,'1 | Grundeinstellungen'!$K$129,IF(AG32=3,'1 | Grundeinstellungen'!$L$129,IF(AG32="","wird ausgefüllt"))))),IF('2 | Kennwerte'!AF74="","",CONCATENATE(" ","[",TEXT('2 | Kennwerte'!AF74,"0,00"),"m","]")),IF('3c | Wirtschaftlichkeit'!AG33="","",CONCATENATE(" ","(",'3c | Wirtschaftlichkeit'!AG33,")")))</f>
        <v>wird ausgefüllt</v>
      </c>
      <c r="AH31" s="148" t="str">
        <f>CONCATENATE(IF($H$31=0,"",IF(AH32=1,'1 | Grundeinstellungen'!$J$129,IF(AH32=2,'1 | Grundeinstellungen'!$K$129,IF(AH32=3,'1 | Grundeinstellungen'!$L$129,IF(AH32="","wird ausgefüllt"))))),IF('2 | Kennwerte'!AG74="","",CONCATENATE(" ","[",TEXT('2 | Kennwerte'!AG74,"0,00"),"m","]")),IF('3c | Wirtschaftlichkeit'!AH33="","",CONCATENATE(" ","(",'3c | Wirtschaftlichkeit'!AH33,")")))</f>
        <v>wird ausgefüllt</v>
      </c>
      <c r="AI31" s="148" t="str">
        <f>CONCATENATE(IF($H$31=0,"",IF(AI32=1,'1 | Grundeinstellungen'!$J$129,IF(AI32=2,'1 | Grundeinstellungen'!$K$129,IF(AI32=3,'1 | Grundeinstellungen'!$L$129,IF(AI32="","wird ausgefüllt"))))),IF('2 | Kennwerte'!AH74="","",CONCATENATE(" ","[",TEXT('2 | Kennwerte'!AH74,"0,00"),"m","]")),IF('3c | Wirtschaftlichkeit'!AI33="","",CONCATENATE(" ","(",'3c | Wirtschaftlichkeit'!AI33,")")))</f>
        <v>wird ausgefüllt</v>
      </c>
      <c r="AJ31" s="148" t="str">
        <f>CONCATENATE(IF($H$31=0,"",IF(AJ32=1,'1 | Grundeinstellungen'!$J$129,IF(AJ32=2,'1 | Grundeinstellungen'!$K$129,IF(AJ32=3,'1 | Grundeinstellungen'!$L$129,IF(AJ32="","wird ausgefüllt"))))),IF('2 | Kennwerte'!AI74="","",CONCATENATE(" ","[",TEXT('2 | Kennwerte'!AI74,"0,00"),"m","]")),IF('3c | Wirtschaftlichkeit'!AJ33="","",CONCATENATE(" ","(",'3c | Wirtschaftlichkeit'!AJ33,")")))</f>
        <v>wird ausgefüllt</v>
      </c>
      <c r="AK31" s="148" t="str">
        <f>CONCATENATE(IF($H$31=0,"",IF(AK32=1,'1 | Grundeinstellungen'!$J$129,IF(AK32=2,'1 | Grundeinstellungen'!$K$129,IF(AK32=3,'1 | Grundeinstellungen'!$L$129,IF(AK32="","wird ausgefüllt"))))),IF('2 | Kennwerte'!AJ74="","",CONCATENATE(" ","[",TEXT('2 | Kennwerte'!AJ74,"0,00"),"m","]")),IF('3c | Wirtschaftlichkeit'!AK33="","",CONCATENATE(" ","(",'3c | Wirtschaftlichkeit'!AK33,")")))</f>
        <v>wird ausgefüllt</v>
      </c>
      <c r="AL31" s="148" t="str">
        <f>CONCATENATE(IF($H$31=0,"",IF(AL32=1,'1 | Grundeinstellungen'!$J$129,IF(AL32=2,'1 | Grundeinstellungen'!$K$129,IF(AL32=3,'1 | Grundeinstellungen'!$L$129,IF(AL32="","wird ausgefüllt"))))),IF('2 | Kennwerte'!AK74="","",CONCATENATE(" ","[",TEXT('2 | Kennwerte'!AK74,"0,00"),"m","]")),IF('3c | Wirtschaftlichkeit'!AL33="","",CONCATENATE(" ","(",'3c | Wirtschaftlichkeit'!AL33,")")))</f>
        <v>wird ausgefüllt</v>
      </c>
      <c r="AM31" s="148" t="str">
        <f>CONCATENATE(IF($H$31=0,"",IF(AM32=1,'1 | Grundeinstellungen'!$J$129,IF(AM32=2,'1 | Grundeinstellungen'!$K$129,IF(AM32=3,'1 | Grundeinstellungen'!$L$129,IF(AM32="","wird ausgefüllt"))))),IF('2 | Kennwerte'!AL74="","",CONCATENATE(" ","[",TEXT('2 | Kennwerte'!AL74,"0,00"),"m","]")),IF('3c | Wirtschaftlichkeit'!AM33="","",CONCATENATE(" ","(",'3c | Wirtschaftlichkeit'!AM33,")")))</f>
        <v>wird ausgefüllt</v>
      </c>
    </row>
    <row r="32" spans="2:39" s="121" customFormat="1" outlineLevel="1" x14ac:dyDescent="0.25">
      <c r="B32" s="137"/>
      <c r="C32" s="138"/>
      <c r="D32" s="138"/>
      <c r="E32" s="156" t="s">
        <v>197</v>
      </c>
      <c r="F32" s="157"/>
      <c r="G32" s="139"/>
      <c r="H32" s="136"/>
      <c r="I32" s="171"/>
      <c r="J32" s="301" t="str">
        <f>IF('2 | Kennwerte'!I76="","",'2 | Kennwerte'!I76)</f>
        <v/>
      </c>
      <c r="K32" s="301" t="str">
        <f>IF('2 | Kennwerte'!J76="","",'2 | Kennwerte'!J76)</f>
        <v/>
      </c>
      <c r="L32" s="301" t="str">
        <f>IF('2 | Kennwerte'!K76="","",'2 | Kennwerte'!K76)</f>
        <v/>
      </c>
      <c r="M32" s="301" t="str">
        <f>IF('2 | Kennwerte'!L76="","",'2 | Kennwerte'!L76)</f>
        <v/>
      </c>
      <c r="N32" s="301" t="str">
        <f>IF('2 | Kennwerte'!M76="","",'2 | Kennwerte'!M76)</f>
        <v/>
      </c>
      <c r="O32" s="301" t="str">
        <f>IF('2 | Kennwerte'!N76="","",'2 | Kennwerte'!N76)</f>
        <v/>
      </c>
      <c r="P32" s="301" t="str">
        <f>IF('2 | Kennwerte'!O76="","",'2 | Kennwerte'!O76)</f>
        <v/>
      </c>
      <c r="Q32" s="301" t="str">
        <f>IF('2 | Kennwerte'!P76="","",'2 | Kennwerte'!P76)</f>
        <v/>
      </c>
      <c r="R32" s="301" t="str">
        <f>IF('2 | Kennwerte'!Q76="","",'2 | Kennwerte'!Q76)</f>
        <v/>
      </c>
      <c r="S32" s="301" t="str">
        <f>IF('2 | Kennwerte'!R76="","",'2 | Kennwerte'!R76)</f>
        <v/>
      </c>
      <c r="T32" s="301" t="str">
        <f>IF('2 | Kennwerte'!S76="","",'2 | Kennwerte'!S76)</f>
        <v/>
      </c>
      <c r="U32" s="301" t="str">
        <f>IF('2 | Kennwerte'!T76="","",'2 | Kennwerte'!T76)</f>
        <v/>
      </c>
      <c r="V32" s="301" t="str">
        <f>IF('2 | Kennwerte'!U76="","",'2 | Kennwerte'!U76)</f>
        <v/>
      </c>
      <c r="W32" s="301" t="str">
        <f>IF('2 | Kennwerte'!V76="","",'2 | Kennwerte'!V76)</f>
        <v/>
      </c>
      <c r="X32" s="301" t="str">
        <f>IF('2 | Kennwerte'!W76="","",'2 | Kennwerte'!W76)</f>
        <v/>
      </c>
      <c r="Y32" s="301" t="str">
        <f>IF('2 | Kennwerte'!X76="","",'2 | Kennwerte'!X76)</f>
        <v/>
      </c>
      <c r="Z32" s="301" t="str">
        <f>IF('2 | Kennwerte'!Y76="","",'2 | Kennwerte'!Y76)</f>
        <v/>
      </c>
      <c r="AA32" s="301" t="str">
        <f>IF('2 | Kennwerte'!Z76="","",'2 | Kennwerte'!Z76)</f>
        <v/>
      </c>
      <c r="AB32" s="301" t="str">
        <f>IF('2 | Kennwerte'!AA76="","",'2 | Kennwerte'!AA76)</f>
        <v/>
      </c>
      <c r="AC32" s="301" t="str">
        <f>IF('2 | Kennwerte'!AB76="","",'2 | Kennwerte'!AB76)</f>
        <v/>
      </c>
      <c r="AD32" s="301" t="str">
        <f>IF('2 | Kennwerte'!AC76="","",'2 | Kennwerte'!AC76)</f>
        <v/>
      </c>
      <c r="AE32" s="301" t="str">
        <f>IF('2 | Kennwerte'!AD76="","",'2 | Kennwerte'!AD76)</f>
        <v/>
      </c>
      <c r="AF32" s="301" t="str">
        <f>IF('2 | Kennwerte'!AE76="","",'2 | Kennwerte'!AE76)</f>
        <v/>
      </c>
      <c r="AG32" s="301" t="str">
        <f>IF('2 | Kennwerte'!AF76="","",'2 | Kennwerte'!AF76)</f>
        <v/>
      </c>
      <c r="AH32" s="301" t="str">
        <f>IF('2 | Kennwerte'!AG76="","",'2 | Kennwerte'!AG76)</f>
        <v/>
      </c>
      <c r="AI32" s="301" t="str">
        <f>IF('2 | Kennwerte'!AH76="","",'2 | Kennwerte'!AH76)</f>
        <v/>
      </c>
      <c r="AJ32" s="301" t="str">
        <f>IF('2 | Kennwerte'!AI76="","",'2 | Kennwerte'!AI76)</f>
        <v/>
      </c>
      <c r="AK32" s="301" t="str">
        <f>IF('2 | Kennwerte'!AJ76="","",'2 | Kennwerte'!AJ76)</f>
        <v/>
      </c>
      <c r="AL32" s="301" t="str">
        <f>IF('2 | Kennwerte'!AK76="","",'2 | Kennwerte'!AK76)</f>
        <v/>
      </c>
      <c r="AM32" s="301" t="str">
        <f>IF('2 | Kennwerte'!AL76="","",'2 | Kennwerte'!AL76)</f>
        <v/>
      </c>
    </row>
    <row r="33" spans="2:39" s="145" customFormat="1" ht="30" customHeight="1" outlineLevel="1" x14ac:dyDescent="0.25">
      <c r="B33" s="146"/>
      <c r="C33" s="147"/>
      <c r="D33" s="169"/>
      <c r="E33" s="162" t="s">
        <v>196</v>
      </c>
      <c r="F33" s="160"/>
      <c r="G33" s="178"/>
      <c r="H33" s="179"/>
      <c r="I33" s="1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</row>
    <row r="34" spans="2:39" s="110" customFormat="1" x14ac:dyDescent="0.25">
      <c r="B34" s="111"/>
      <c r="C34" s="131"/>
      <c r="D34" s="131"/>
      <c r="E34" s="131"/>
      <c r="F34" s="112"/>
      <c r="G34" s="122"/>
      <c r="H34" s="122"/>
      <c r="I34" s="112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</row>
    <row r="35" spans="2:39" s="110" customFormat="1" ht="30" customHeight="1" outlineLevel="1" x14ac:dyDescent="0.25">
      <c r="B35" s="111"/>
      <c r="C35" s="183">
        <v>2</v>
      </c>
      <c r="D35" s="183" t="str">
        <f>'1 | Grundeinstellungen'!D131</f>
        <v>Fassadenraster</v>
      </c>
      <c r="E35" s="161"/>
      <c r="F35" s="170"/>
      <c r="G35" s="126">
        <f>'1 | Grundeinstellungen'!$G$131</f>
        <v>0.33333333333333331</v>
      </c>
      <c r="H35" s="98">
        <f>'1 | Grundeinstellungen'!$H$131</f>
        <v>1</v>
      </c>
      <c r="I35" s="170"/>
      <c r="J35" s="129" t="str">
        <f>IF($G$35=0,"",J38)</f>
        <v>wird ausgefüllt</v>
      </c>
      <c r="K35" s="129" t="str">
        <f t="shared" ref="K35:AM35" si="8">IF($G$35=0,"",K38)</f>
        <v>wird ausgefüllt</v>
      </c>
      <c r="L35" s="129" t="str">
        <f t="shared" si="8"/>
        <v>wird ausgefüllt</v>
      </c>
      <c r="M35" s="129" t="str">
        <f t="shared" si="8"/>
        <v>wird ausgefüllt</v>
      </c>
      <c r="N35" s="129" t="str">
        <f t="shared" si="8"/>
        <v>wird ausgefüllt</v>
      </c>
      <c r="O35" s="129" t="str">
        <f t="shared" si="8"/>
        <v>wird ausgefüllt</v>
      </c>
      <c r="P35" s="129" t="str">
        <f t="shared" si="8"/>
        <v>wird ausgefüllt</v>
      </c>
      <c r="Q35" s="129" t="str">
        <f t="shared" si="8"/>
        <v>wird ausgefüllt</v>
      </c>
      <c r="R35" s="129" t="str">
        <f t="shared" si="8"/>
        <v>wird ausgefüllt</v>
      </c>
      <c r="S35" s="129" t="str">
        <f t="shared" si="8"/>
        <v>wird ausgefüllt</v>
      </c>
      <c r="T35" s="129" t="str">
        <f t="shared" si="8"/>
        <v>wird ausgefüllt</v>
      </c>
      <c r="U35" s="129" t="str">
        <f t="shared" si="8"/>
        <v>wird ausgefüllt</v>
      </c>
      <c r="V35" s="129" t="str">
        <f t="shared" si="8"/>
        <v>wird ausgefüllt</v>
      </c>
      <c r="W35" s="129" t="str">
        <f t="shared" si="8"/>
        <v>wird ausgefüllt</v>
      </c>
      <c r="X35" s="129" t="str">
        <f t="shared" si="8"/>
        <v>wird ausgefüllt</v>
      </c>
      <c r="Y35" s="129" t="str">
        <f t="shared" si="8"/>
        <v>wird ausgefüllt</v>
      </c>
      <c r="Z35" s="129" t="str">
        <f t="shared" si="8"/>
        <v>wird ausgefüllt</v>
      </c>
      <c r="AA35" s="129" t="str">
        <f t="shared" si="8"/>
        <v>wird ausgefüllt</v>
      </c>
      <c r="AB35" s="129" t="str">
        <f t="shared" si="8"/>
        <v>wird ausgefüllt</v>
      </c>
      <c r="AC35" s="129" t="str">
        <f t="shared" si="8"/>
        <v>wird ausgefüllt</v>
      </c>
      <c r="AD35" s="129" t="str">
        <f t="shared" si="8"/>
        <v>wird ausgefüllt</v>
      </c>
      <c r="AE35" s="129" t="str">
        <f t="shared" si="8"/>
        <v>wird ausgefüllt</v>
      </c>
      <c r="AF35" s="129" t="str">
        <f t="shared" si="8"/>
        <v>wird ausgefüllt</v>
      </c>
      <c r="AG35" s="129" t="str">
        <f t="shared" si="8"/>
        <v>wird ausgefüllt</v>
      </c>
      <c r="AH35" s="129" t="str">
        <f t="shared" si="8"/>
        <v>wird ausgefüllt</v>
      </c>
      <c r="AI35" s="129" t="str">
        <f t="shared" si="8"/>
        <v>wird ausgefüllt</v>
      </c>
      <c r="AJ35" s="129" t="str">
        <f t="shared" si="8"/>
        <v>wird ausgefüllt</v>
      </c>
      <c r="AK35" s="129" t="str">
        <f t="shared" si="8"/>
        <v>wird ausgefüllt</v>
      </c>
      <c r="AL35" s="129" t="str">
        <f t="shared" si="8"/>
        <v>wird ausgefüllt</v>
      </c>
      <c r="AM35" s="129" t="str">
        <f t="shared" si="8"/>
        <v>wird ausgefüllt</v>
      </c>
    </row>
    <row r="36" spans="2:39" s="150" customFormat="1" outlineLevel="1" x14ac:dyDescent="0.25">
      <c r="B36" s="151"/>
      <c r="C36" s="152"/>
      <c r="D36" s="138"/>
      <c r="E36" s="138"/>
      <c r="F36" s="117"/>
      <c r="G36" s="136"/>
      <c r="H36" s="142"/>
      <c r="I36" s="112"/>
      <c r="J36" s="176">
        <f>IF($G$35=0,0,IFERROR(J39*$H$38,0))</f>
        <v>0</v>
      </c>
      <c r="K36" s="176">
        <f t="shared" ref="K36:AM36" si="9">IF($G$35=0,0,IFERROR(K39*$H$38,0))</f>
        <v>0</v>
      </c>
      <c r="L36" s="176">
        <f t="shared" si="9"/>
        <v>0</v>
      </c>
      <c r="M36" s="176">
        <f t="shared" si="9"/>
        <v>0</v>
      </c>
      <c r="N36" s="176">
        <f t="shared" si="9"/>
        <v>0</v>
      </c>
      <c r="O36" s="176">
        <f t="shared" si="9"/>
        <v>0</v>
      </c>
      <c r="P36" s="176">
        <f t="shared" si="9"/>
        <v>0</v>
      </c>
      <c r="Q36" s="176">
        <f t="shared" si="9"/>
        <v>0</v>
      </c>
      <c r="R36" s="176">
        <f t="shared" si="9"/>
        <v>0</v>
      </c>
      <c r="S36" s="176">
        <f t="shared" si="9"/>
        <v>0</v>
      </c>
      <c r="T36" s="176">
        <f t="shared" si="9"/>
        <v>0</v>
      </c>
      <c r="U36" s="176">
        <f t="shared" si="9"/>
        <v>0</v>
      </c>
      <c r="V36" s="176">
        <f t="shared" si="9"/>
        <v>0</v>
      </c>
      <c r="W36" s="176">
        <f t="shared" si="9"/>
        <v>0</v>
      </c>
      <c r="X36" s="176">
        <f t="shared" si="9"/>
        <v>0</v>
      </c>
      <c r="Y36" s="176">
        <f t="shared" si="9"/>
        <v>0</v>
      </c>
      <c r="Z36" s="176">
        <f t="shared" si="9"/>
        <v>0</v>
      </c>
      <c r="AA36" s="176">
        <f t="shared" si="9"/>
        <v>0</v>
      </c>
      <c r="AB36" s="176">
        <f t="shared" si="9"/>
        <v>0</v>
      </c>
      <c r="AC36" s="176">
        <f t="shared" si="9"/>
        <v>0</v>
      </c>
      <c r="AD36" s="176">
        <f t="shared" si="9"/>
        <v>0</v>
      </c>
      <c r="AE36" s="176">
        <f t="shared" si="9"/>
        <v>0</v>
      </c>
      <c r="AF36" s="176">
        <f t="shared" si="9"/>
        <v>0</v>
      </c>
      <c r="AG36" s="176">
        <f t="shared" si="9"/>
        <v>0</v>
      </c>
      <c r="AH36" s="176">
        <f t="shared" si="9"/>
        <v>0</v>
      </c>
      <c r="AI36" s="176">
        <f t="shared" si="9"/>
        <v>0</v>
      </c>
      <c r="AJ36" s="176">
        <f t="shared" si="9"/>
        <v>0</v>
      </c>
      <c r="AK36" s="176">
        <f t="shared" si="9"/>
        <v>0</v>
      </c>
      <c r="AL36" s="176">
        <f t="shared" si="9"/>
        <v>0</v>
      </c>
      <c r="AM36" s="176">
        <f t="shared" si="9"/>
        <v>0</v>
      </c>
    </row>
    <row r="37" spans="2:39" s="121" customFormat="1" ht="7.5" customHeight="1" outlineLevel="1" x14ac:dyDescent="0.25">
      <c r="B37" s="137"/>
      <c r="C37" s="138"/>
      <c r="D37" s="164"/>
      <c r="E37" s="164"/>
      <c r="F37" s="165"/>
      <c r="G37" s="166"/>
      <c r="H37" s="167"/>
      <c r="I37" s="165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</row>
    <row r="38" spans="2:39" s="110" customFormat="1" ht="30" customHeight="1" outlineLevel="1" x14ac:dyDescent="0.25">
      <c r="B38" s="111"/>
      <c r="C38" s="152"/>
      <c r="D38" s="152" t="s">
        <v>198</v>
      </c>
      <c r="E38" s="152" t="str">
        <f>'1 | Grundeinstellungen'!E132</f>
        <v>Fassadenraster</v>
      </c>
      <c r="F38" s="112"/>
      <c r="G38" s="122"/>
      <c r="H38" s="126">
        <f>'1 | Grundeinstellungen'!$H$132</f>
        <v>1</v>
      </c>
      <c r="I38" s="112"/>
      <c r="J38" s="148" t="str">
        <f>IF($H$38=0,"",CONCATENATE(IF(J39=1,'1 | Grundeinstellungen'!$J$132,IF(J39=2,'1 | Grundeinstellungen'!$K$132,IF(J39=3,'1 | Grundeinstellungen'!$L$132,IF(J39="","wird ausgefüllt")))),IF(J40="","",CONCATENATE(" ","(",J40,")"))))</f>
        <v>wird ausgefüllt</v>
      </c>
      <c r="K38" s="148" t="str">
        <f>IF($H$38=0,"",CONCATENATE(IF(K39=1,'1 | Grundeinstellungen'!$J$132,IF(K39=2,'1 | Grundeinstellungen'!$K$132,IF(K39=3,'1 | Grundeinstellungen'!$L$132,IF(K39="","wird ausgefüllt")))),IF(K40="","",CONCATENATE(" ","(",K40,")"))))</f>
        <v>wird ausgefüllt</v>
      </c>
      <c r="L38" s="148" t="str">
        <f>IF($H$38=0,"",CONCATENATE(IF(L39=1,'1 | Grundeinstellungen'!$J$132,IF(L39=2,'1 | Grundeinstellungen'!$K$132,IF(L39=3,'1 | Grundeinstellungen'!$L$132,IF(L39="","wird ausgefüllt")))),IF(L40="","",CONCATENATE(" ","(",L40,")"))))</f>
        <v>wird ausgefüllt</v>
      </c>
      <c r="M38" s="148" t="str">
        <f>IF($H$38=0,"",CONCATENATE(IF(M39=1,'1 | Grundeinstellungen'!$J$132,IF(M39=2,'1 | Grundeinstellungen'!$K$132,IF(M39=3,'1 | Grundeinstellungen'!$L$132,IF(M39="","wird ausgefüllt")))),IF(M40="","",CONCATENATE(" ","(",M40,")"))))</f>
        <v>wird ausgefüllt</v>
      </c>
      <c r="N38" s="148" t="str">
        <f>IF($H$38=0,"",CONCATENATE(IF(N39=1,'1 | Grundeinstellungen'!$J$132,IF(N39=2,'1 | Grundeinstellungen'!$K$132,IF(N39=3,'1 | Grundeinstellungen'!$L$132,IF(N39="","wird ausgefüllt")))),IF(N40="","",CONCATENATE(" ","(",N40,")"))))</f>
        <v>wird ausgefüllt</v>
      </c>
      <c r="O38" s="148" t="str">
        <f>IF($H$38=0,"",CONCATENATE(IF(O39=1,'1 | Grundeinstellungen'!$J$132,IF(O39=2,'1 | Grundeinstellungen'!$K$132,IF(O39=3,'1 | Grundeinstellungen'!$L$132,IF(O39="","wird ausgefüllt")))),IF(O40="","",CONCATENATE(" ","(",O40,")"))))</f>
        <v>wird ausgefüllt</v>
      </c>
      <c r="P38" s="148" t="str">
        <f>IF($H$38=0,"",CONCATENATE(IF(P39=1,'1 | Grundeinstellungen'!$J$132,IF(P39=2,'1 | Grundeinstellungen'!$K$132,IF(P39=3,'1 | Grundeinstellungen'!$L$132,IF(P39="","wird ausgefüllt")))),IF(P40="","",CONCATENATE(" ","(",P40,")"))))</f>
        <v>wird ausgefüllt</v>
      </c>
      <c r="Q38" s="148" t="str">
        <f>IF($H$38=0,"",CONCATENATE(IF(Q39=1,'1 | Grundeinstellungen'!$J$132,IF(Q39=2,'1 | Grundeinstellungen'!$K$132,IF(Q39=3,'1 | Grundeinstellungen'!$L$132,IF(Q39="","wird ausgefüllt")))),IF(Q40="","",CONCATENATE(" ","(",Q40,")"))))</f>
        <v>wird ausgefüllt</v>
      </c>
      <c r="R38" s="148" t="str">
        <f>IF($H$38=0,"",CONCATENATE(IF(R39=1,'1 | Grundeinstellungen'!$J$132,IF(R39=2,'1 | Grundeinstellungen'!$K$132,IF(R39=3,'1 | Grundeinstellungen'!$L$132,IF(R39="","wird ausgefüllt")))),IF(R40="","",CONCATENATE(" ","(",R40,")"))))</f>
        <v>wird ausgefüllt</v>
      </c>
      <c r="S38" s="148" t="str">
        <f>IF($H$38=0,"",CONCATENATE(IF(S39=1,'1 | Grundeinstellungen'!$J$132,IF(S39=2,'1 | Grundeinstellungen'!$K$132,IF(S39=3,'1 | Grundeinstellungen'!$L$132,IF(S39="","wird ausgefüllt")))),IF(S40="","",CONCATENATE(" ","(",S40,")"))))</f>
        <v>wird ausgefüllt</v>
      </c>
      <c r="T38" s="148" t="str">
        <f>IF($H$38=0,"",CONCATENATE(IF(T39=1,'1 | Grundeinstellungen'!$J$132,IF(T39=2,'1 | Grundeinstellungen'!$K$132,IF(T39=3,'1 | Grundeinstellungen'!$L$132,IF(T39="","wird ausgefüllt")))),IF(T40="","",CONCATENATE(" ","(",T40,")"))))</f>
        <v>wird ausgefüllt</v>
      </c>
      <c r="U38" s="148" t="str">
        <f>IF($H$38=0,"",CONCATENATE(IF(U39=1,'1 | Grundeinstellungen'!$J$132,IF(U39=2,'1 | Grundeinstellungen'!$K$132,IF(U39=3,'1 | Grundeinstellungen'!$L$132,IF(U39="","wird ausgefüllt")))),IF(U40="","",CONCATENATE(" ","(",U40,")"))))</f>
        <v>wird ausgefüllt</v>
      </c>
      <c r="V38" s="148" t="str">
        <f>IF($H$38=0,"",CONCATENATE(IF(V39=1,'1 | Grundeinstellungen'!$J$132,IF(V39=2,'1 | Grundeinstellungen'!$K$132,IF(V39=3,'1 | Grundeinstellungen'!$L$132,IF(V39="","wird ausgefüllt")))),IF(V40="","",CONCATENATE(" ","(",V40,")"))))</f>
        <v>wird ausgefüllt</v>
      </c>
      <c r="W38" s="148" t="str">
        <f>IF($H$38=0,"",CONCATENATE(IF(W39=1,'1 | Grundeinstellungen'!$J$132,IF(W39=2,'1 | Grundeinstellungen'!$K$132,IF(W39=3,'1 | Grundeinstellungen'!$L$132,IF(W39="","wird ausgefüllt")))),IF(W40="","",CONCATENATE(" ","(",W40,")"))))</f>
        <v>wird ausgefüllt</v>
      </c>
      <c r="X38" s="148" t="str">
        <f>IF($H$38=0,"",CONCATENATE(IF(X39=1,'1 | Grundeinstellungen'!$J$132,IF(X39=2,'1 | Grundeinstellungen'!$K$132,IF(X39=3,'1 | Grundeinstellungen'!$L$132,IF(X39="","wird ausgefüllt")))),IF(X40="","",CONCATENATE(" ","(",X40,")"))))</f>
        <v>wird ausgefüllt</v>
      </c>
      <c r="Y38" s="148" t="str">
        <f>IF($H$38=0,"",CONCATENATE(IF(Y39=1,'1 | Grundeinstellungen'!$J$132,IF(Y39=2,'1 | Grundeinstellungen'!$K$132,IF(Y39=3,'1 | Grundeinstellungen'!$L$132,IF(Y39="","wird ausgefüllt")))),IF(Y40="","",CONCATENATE(" ","(",Y40,")"))))</f>
        <v>wird ausgefüllt</v>
      </c>
      <c r="Z38" s="148" t="str">
        <f>IF($H$38=0,"",CONCATENATE(IF(Z39=1,'1 | Grundeinstellungen'!$J$132,IF(Z39=2,'1 | Grundeinstellungen'!$K$132,IF(Z39=3,'1 | Grundeinstellungen'!$L$132,IF(Z39="","wird ausgefüllt")))),IF(Z40="","",CONCATENATE(" ","(",Z40,")"))))</f>
        <v>wird ausgefüllt</v>
      </c>
      <c r="AA38" s="148" t="str">
        <f>IF($H$38=0,"",CONCATENATE(IF(AA39=1,'1 | Grundeinstellungen'!$J$132,IF(AA39=2,'1 | Grundeinstellungen'!$K$132,IF(AA39=3,'1 | Grundeinstellungen'!$L$132,IF(AA39="","wird ausgefüllt")))),IF(AA40="","",CONCATENATE(" ","(",AA40,")"))))</f>
        <v>wird ausgefüllt</v>
      </c>
      <c r="AB38" s="148" t="str">
        <f>IF($H$38=0,"",CONCATENATE(IF(AB39=1,'1 | Grundeinstellungen'!$J$132,IF(AB39=2,'1 | Grundeinstellungen'!$K$132,IF(AB39=3,'1 | Grundeinstellungen'!$L$132,IF(AB39="","wird ausgefüllt")))),IF(AB40="","",CONCATENATE(" ","(",AB40,")"))))</f>
        <v>wird ausgefüllt</v>
      </c>
      <c r="AC38" s="148" t="str">
        <f>IF($H$38=0,"",CONCATENATE(IF(AC39=1,'1 | Grundeinstellungen'!$J$132,IF(AC39=2,'1 | Grundeinstellungen'!$K$132,IF(AC39=3,'1 | Grundeinstellungen'!$L$132,IF(AC39="","wird ausgefüllt")))),IF(AC40="","",CONCATENATE(" ","(",AC40,")"))))</f>
        <v>wird ausgefüllt</v>
      </c>
      <c r="AD38" s="148" t="str">
        <f>IF($H$38=0,"",CONCATENATE(IF(AD39=1,'1 | Grundeinstellungen'!$J$132,IF(AD39=2,'1 | Grundeinstellungen'!$K$132,IF(AD39=3,'1 | Grundeinstellungen'!$L$132,IF(AD39="","wird ausgefüllt")))),IF(AD40="","",CONCATENATE(" ","(",AD40,")"))))</f>
        <v>wird ausgefüllt</v>
      </c>
      <c r="AE38" s="148" t="str">
        <f>IF($H$38=0,"",CONCATENATE(IF(AE39=1,'1 | Grundeinstellungen'!$J$132,IF(AE39=2,'1 | Grundeinstellungen'!$K$132,IF(AE39=3,'1 | Grundeinstellungen'!$L$132,IF(AE39="","wird ausgefüllt")))),IF(AE40="","",CONCATENATE(" ","(",AE40,")"))))</f>
        <v>wird ausgefüllt</v>
      </c>
      <c r="AF38" s="148" t="str">
        <f>IF($H$38=0,"",CONCATENATE(IF(AF39=1,'1 | Grundeinstellungen'!$J$132,IF(AF39=2,'1 | Grundeinstellungen'!$K$132,IF(AF39=3,'1 | Grundeinstellungen'!$L$132,IF(AF39="","wird ausgefüllt")))),IF(AF40="","",CONCATENATE(" ","(",AF40,")"))))</f>
        <v>wird ausgefüllt</v>
      </c>
      <c r="AG38" s="148" t="str">
        <f>IF($H$38=0,"",CONCATENATE(IF(AG39=1,'1 | Grundeinstellungen'!$J$132,IF(AG39=2,'1 | Grundeinstellungen'!$K$132,IF(AG39=3,'1 | Grundeinstellungen'!$L$132,IF(AG39="","wird ausgefüllt")))),IF(AG40="","",CONCATENATE(" ","(",AG40,")"))))</f>
        <v>wird ausgefüllt</v>
      </c>
      <c r="AH38" s="148" t="str">
        <f>IF($H$38=0,"",CONCATENATE(IF(AH39=1,'1 | Grundeinstellungen'!$J$132,IF(AH39=2,'1 | Grundeinstellungen'!$K$132,IF(AH39=3,'1 | Grundeinstellungen'!$L$132,IF(AH39="","wird ausgefüllt")))),IF(AH40="","",CONCATENATE(" ","(",AH40,")"))))</f>
        <v>wird ausgefüllt</v>
      </c>
      <c r="AI38" s="148" t="str">
        <f>IF($H$38=0,"",CONCATENATE(IF(AI39=1,'1 | Grundeinstellungen'!$J$132,IF(AI39=2,'1 | Grundeinstellungen'!$K$132,IF(AI39=3,'1 | Grundeinstellungen'!$L$132,IF(AI39="","wird ausgefüllt")))),IF(AI40="","",CONCATENATE(" ","(",AI40,")"))))</f>
        <v>wird ausgefüllt</v>
      </c>
      <c r="AJ38" s="148" t="str">
        <f>IF($H$38=0,"",CONCATENATE(IF(AJ39=1,'1 | Grundeinstellungen'!$J$132,IF(AJ39=2,'1 | Grundeinstellungen'!$K$132,IF(AJ39=3,'1 | Grundeinstellungen'!$L$132,IF(AJ39="","wird ausgefüllt")))),IF(AJ40="","",CONCATENATE(" ","(",AJ40,")"))))</f>
        <v>wird ausgefüllt</v>
      </c>
      <c r="AK38" s="148" t="str">
        <f>IF($H$38=0,"",CONCATENATE(IF(AK39=1,'1 | Grundeinstellungen'!$J$132,IF(AK39=2,'1 | Grundeinstellungen'!$K$132,IF(AK39=3,'1 | Grundeinstellungen'!$L$132,IF(AK39="","wird ausgefüllt")))),IF(AK40="","",CONCATENATE(" ","(",AK40,")"))))</f>
        <v>wird ausgefüllt</v>
      </c>
      <c r="AL38" s="148" t="str">
        <f>IF($H$38=0,"",CONCATENATE(IF(AL39=1,'1 | Grundeinstellungen'!$J$132,IF(AL39=2,'1 | Grundeinstellungen'!$K$132,IF(AL39=3,'1 | Grundeinstellungen'!$L$132,IF(AL39="","wird ausgefüllt")))),IF(AL40="","",CONCATENATE(" ","(",AL40,")"))))</f>
        <v>wird ausgefüllt</v>
      </c>
      <c r="AM38" s="148" t="str">
        <f>IF($H$38=0,"",CONCATENATE(IF(AM39=1,'1 | Grundeinstellungen'!$J$132,IF(AM39=2,'1 | Grundeinstellungen'!$K$132,IF(AM39=3,'1 | Grundeinstellungen'!$L$132,IF(AM39="","wird ausgefüllt")))),IF(AM40="","",CONCATENATE(" ","(",AM40,")"))))</f>
        <v>wird ausgefüllt</v>
      </c>
    </row>
    <row r="39" spans="2:39" s="121" customFormat="1" outlineLevel="1" x14ac:dyDescent="0.25">
      <c r="B39" s="137"/>
      <c r="C39" s="138"/>
      <c r="D39" s="138"/>
      <c r="E39" s="156" t="s">
        <v>197</v>
      </c>
      <c r="F39" s="157"/>
      <c r="G39" s="139"/>
      <c r="H39" s="136"/>
      <c r="I39" s="17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</row>
    <row r="40" spans="2:39" s="145" customFormat="1" ht="30" customHeight="1" outlineLevel="1" x14ac:dyDescent="0.25">
      <c r="B40" s="146"/>
      <c r="C40" s="147"/>
      <c r="D40" s="169"/>
      <c r="E40" s="162" t="s">
        <v>196</v>
      </c>
      <c r="F40" s="160"/>
      <c r="G40" s="178"/>
      <c r="H40" s="179"/>
      <c r="I40" s="1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</row>
    <row r="41" spans="2:39" s="110" customFormat="1" x14ac:dyDescent="0.25">
      <c r="B41" s="111"/>
      <c r="C41" s="131"/>
      <c r="D41" s="131"/>
      <c r="E41" s="131"/>
      <c r="F41" s="112"/>
      <c r="G41" s="122"/>
      <c r="H41" s="122"/>
      <c r="I41" s="112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</row>
    <row r="42" spans="2:39" s="110" customFormat="1" ht="60" customHeight="1" outlineLevel="1" x14ac:dyDescent="0.25">
      <c r="B42" s="111"/>
      <c r="C42" s="183">
        <v>3</v>
      </c>
      <c r="D42" s="183" t="str">
        <f>'1 | Grundeinstellungen'!D134</f>
        <v>Nutzungseinheiten</v>
      </c>
      <c r="E42" s="161"/>
      <c r="F42" s="170"/>
      <c r="G42" s="126">
        <f>'1 | Grundeinstellungen'!$G$134</f>
        <v>0.33333333333333331</v>
      </c>
      <c r="H42" s="98">
        <f>'1 | Grundeinstellungen'!$H$134</f>
        <v>1</v>
      </c>
      <c r="I42" s="170"/>
      <c r="J42" s="129" t="str">
        <f>IF($G$42=0,"",CONCATENATE(IF(AND(J43&lt;1.5,J43&gt;0),'1 | Grundeinstellungen'!$J$134,IF(AND(J43&gt;=1.5,J43&lt;2.5),'1 | Grundeinstellungen'!$K$134,IF(J43&gt;=2.5,'1 | Grundeinstellungen'!$L$134,IF(J43=0,"wird ausgefüllt")))),IF(OR(J45&lt;&gt;"",J48&lt;&gt;"",J51&lt;&gt;"")," ("),IF(J45="","",J45),IF(AND(J45&lt;&gt;"",J48&lt;&gt;""),"; ",""),IF(AND(J45&lt;&gt;"",J51&lt;&gt;"",J48=""),"; ",""),IF(J48="","",J48),IF(AND(J48&lt;&gt;"",J51&lt;&gt;""),"; ",""),IF(J51="","",J51),IF(OR(J45&lt;&gt;"",J48&lt;&gt;"",J51&lt;&gt;""),")","")))</f>
        <v>wird ausgefüllt (wird ausgefüllt; wird ausgefüllt; wird ausgefüllt)</v>
      </c>
      <c r="K42" s="129" t="str">
        <f>IF($G$42=0,"",CONCATENATE(IF(AND(K43&lt;1.5,K43&gt;0),'1 | Grundeinstellungen'!$J$134,IF(AND(K43&gt;=1.5,K43&lt;2.5),'1 | Grundeinstellungen'!$K$134,IF(K43&gt;=2.5,'1 | Grundeinstellungen'!$L$134,IF(K43=0,"wird ausgefüllt")))),IF(OR(K45&lt;&gt;"",K48&lt;&gt;"",K51&lt;&gt;"")," ("),IF(K45="","",K45),IF(AND(K45&lt;&gt;"",K48&lt;&gt;""),"; ",""),IF(AND(K45&lt;&gt;"",K51&lt;&gt;"",K48=""),"; ",""),IF(K48="","",K48),IF(AND(K48&lt;&gt;"",K51&lt;&gt;""),"; ",""),IF(K51="","",K51),IF(OR(K45&lt;&gt;"",K48&lt;&gt;"",K51&lt;&gt;""),")","")))</f>
        <v>wird ausgefüllt (wird ausgefüllt; wird ausgefüllt; wird ausgefüllt)</v>
      </c>
      <c r="L42" s="129" t="str">
        <f>IF($G$42=0,"",CONCATENATE(IF(AND(L43&lt;1.5,L43&gt;0),'1 | Grundeinstellungen'!$J$134,IF(AND(L43&gt;=1.5,L43&lt;2.5),'1 | Grundeinstellungen'!$K$134,IF(L43&gt;=2.5,'1 | Grundeinstellungen'!$L$134,IF(L43=0,"wird ausgefüllt")))),IF(OR(L45&lt;&gt;"",L48&lt;&gt;"",L51&lt;&gt;"")," ("),IF(L45="","",L45),IF(AND(L45&lt;&gt;"",L48&lt;&gt;""),"; ",""),IF(AND(L45&lt;&gt;"",L51&lt;&gt;"",L48=""),"; ",""),IF(L48="","",L48),IF(AND(L48&lt;&gt;"",L51&lt;&gt;""),"; ",""),IF(L51="","",L51),IF(OR(L45&lt;&gt;"",L48&lt;&gt;"",L51&lt;&gt;""),")","")))</f>
        <v>wird ausgefüllt (wird ausgefüllt; wird ausgefüllt; wird ausgefüllt)</v>
      </c>
      <c r="M42" s="129" t="str">
        <f>IF($G$42=0,"",CONCATENATE(IF(AND(M43&lt;1.5,M43&gt;0),'1 | Grundeinstellungen'!$J$134,IF(AND(M43&gt;=1.5,M43&lt;2.5),'1 | Grundeinstellungen'!$K$134,IF(M43&gt;=2.5,'1 | Grundeinstellungen'!$L$134,IF(M43=0,"wird ausgefüllt")))),IF(OR(M45&lt;&gt;"",M48&lt;&gt;"",M51&lt;&gt;"")," ("),IF(M45="","",M45),IF(AND(M45&lt;&gt;"",M48&lt;&gt;""),"; ",""),IF(AND(M45&lt;&gt;"",M51&lt;&gt;"",M48=""),"; ",""),IF(M48="","",M48),IF(AND(M48&lt;&gt;"",M51&lt;&gt;""),"; ",""),IF(M51="","",M51),IF(OR(M45&lt;&gt;"",M48&lt;&gt;"",M51&lt;&gt;""),")","")))</f>
        <v>wird ausgefüllt (wird ausgefüllt; wird ausgefüllt; wird ausgefüllt)</v>
      </c>
      <c r="N42" s="129" t="str">
        <f>IF($G$42=0,"",CONCATENATE(IF(AND(N43&lt;1.5,N43&gt;0),'1 | Grundeinstellungen'!$J$134,IF(AND(N43&gt;=1.5,N43&lt;2.5),'1 | Grundeinstellungen'!$K$134,IF(N43&gt;=2.5,'1 | Grundeinstellungen'!$L$134,IF(N43=0,"wird ausgefüllt")))),IF(OR(N45&lt;&gt;"",N48&lt;&gt;"",N51&lt;&gt;"")," ("),IF(N45="","",N45),IF(AND(N45&lt;&gt;"",N48&lt;&gt;""),"; ",""),IF(AND(N45&lt;&gt;"",N51&lt;&gt;"",N48=""),"; ",""),IF(N48="","",N48),IF(AND(N48&lt;&gt;"",N51&lt;&gt;""),"; ",""),IF(N51="","",N51),IF(OR(N45&lt;&gt;"",N48&lt;&gt;"",N51&lt;&gt;""),")","")))</f>
        <v>wird ausgefüllt (wird ausgefüllt; wird ausgefüllt; wird ausgefüllt)</v>
      </c>
      <c r="O42" s="129" t="str">
        <f>IF($G$42=0,"",CONCATENATE(IF(AND(O43&lt;1.5,O43&gt;0),'1 | Grundeinstellungen'!$J$134,IF(AND(O43&gt;=1.5,O43&lt;2.5),'1 | Grundeinstellungen'!$K$134,IF(O43&gt;=2.5,'1 | Grundeinstellungen'!$L$134,IF(O43=0,"wird ausgefüllt")))),IF(OR(O45&lt;&gt;"",O48&lt;&gt;"",O51&lt;&gt;"")," ("),IF(O45="","",O45),IF(AND(O45&lt;&gt;"",O48&lt;&gt;""),"; ",""),IF(AND(O45&lt;&gt;"",O51&lt;&gt;"",O48=""),"; ",""),IF(O48="","",O48),IF(AND(O48&lt;&gt;"",O51&lt;&gt;""),"; ",""),IF(O51="","",O51),IF(OR(O45&lt;&gt;"",O48&lt;&gt;"",O51&lt;&gt;""),")","")))</f>
        <v>wird ausgefüllt (wird ausgefüllt; wird ausgefüllt; wird ausgefüllt)</v>
      </c>
      <c r="P42" s="129" t="str">
        <f>IF($G$42=0,"",CONCATENATE(IF(AND(P43&lt;1.5,P43&gt;0),'1 | Grundeinstellungen'!$J$134,IF(AND(P43&gt;=1.5,P43&lt;2.5),'1 | Grundeinstellungen'!$K$134,IF(P43&gt;=2.5,'1 | Grundeinstellungen'!$L$134,IF(P43=0,"wird ausgefüllt")))),IF(OR(P45&lt;&gt;"",P48&lt;&gt;"",P51&lt;&gt;"")," ("),IF(P45="","",P45),IF(AND(P45&lt;&gt;"",P48&lt;&gt;""),"; ",""),IF(AND(P45&lt;&gt;"",P51&lt;&gt;"",P48=""),"; ",""),IF(P48="","",P48),IF(AND(P48&lt;&gt;"",P51&lt;&gt;""),"; ",""),IF(P51="","",P51),IF(OR(P45&lt;&gt;"",P48&lt;&gt;"",P51&lt;&gt;""),")","")))</f>
        <v>wird ausgefüllt (wird ausgefüllt; wird ausgefüllt; wird ausgefüllt)</v>
      </c>
      <c r="Q42" s="129" t="str">
        <f>IF($G$42=0,"",CONCATENATE(IF(AND(Q43&lt;1.5,Q43&gt;0),'1 | Grundeinstellungen'!$J$134,IF(AND(Q43&gt;=1.5,Q43&lt;2.5),'1 | Grundeinstellungen'!$K$134,IF(Q43&gt;=2.5,'1 | Grundeinstellungen'!$L$134,IF(Q43=0,"wird ausgefüllt")))),IF(OR(Q45&lt;&gt;"",Q48&lt;&gt;"",Q51&lt;&gt;"")," ("),IF(Q45="","",Q45),IF(AND(Q45&lt;&gt;"",Q48&lt;&gt;""),"; ",""),IF(AND(Q45&lt;&gt;"",Q51&lt;&gt;"",Q48=""),"; ",""),IF(Q48="","",Q48),IF(AND(Q48&lt;&gt;"",Q51&lt;&gt;""),"; ",""),IF(Q51="","",Q51),IF(OR(Q45&lt;&gt;"",Q48&lt;&gt;"",Q51&lt;&gt;""),")","")))</f>
        <v>wird ausgefüllt (wird ausgefüllt; wird ausgefüllt; wird ausgefüllt)</v>
      </c>
      <c r="R42" s="129" t="str">
        <f>IF($G$42=0,"",CONCATENATE(IF(AND(R43&lt;1.5,R43&gt;0),'1 | Grundeinstellungen'!$J$134,IF(AND(R43&gt;=1.5,R43&lt;2.5),'1 | Grundeinstellungen'!$K$134,IF(R43&gt;=2.5,'1 | Grundeinstellungen'!$L$134,IF(R43=0,"wird ausgefüllt")))),IF(OR(R45&lt;&gt;"",R48&lt;&gt;"",R51&lt;&gt;"")," ("),IF(R45="","",R45),IF(AND(R45&lt;&gt;"",R48&lt;&gt;""),"; ",""),IF(AND(R45&lt;&gt;"",R51&lt;&gt;"",R48=""),"; ",""),IF(R48="","",R48),IF(AND(R48&lt;&gt;"",R51&lt;&gt;""),"; ",""),IF(R51="","",R51),IF(OR(R45&lt;&gt;"",R48&lt;&gt;"",R51&lt;&gt;""),")","")))</f>
        <v>wird ausgefüllt (wird ausgefüllt; wird ausgefüllt; wird ausgefüllt)</v>
      </c>
      <c r="S42" s="129" t="str">
        <f>IF($G$42=0,"",CONCATENATE(IF(AND(S43&lt;1.5,S43&gt;0),'1 | Grundeinstellungen'!$J$134,IF(AND(S43&gt;=1.5,S43&lt;2.5),'1 | Grundeinstellungen'!$K$134,IF(S43&gt;=2.5,'1 | Grundeinstellungen'!$L$134,IF(S43=0,"wird ausgefüllt")))),IF(OR(S45&lt;&gt;"",S48&lt;&gt;"",S51&lt;&gt;"")," ("),IF(S45="","",S45),IF(AND(S45&lt;&gt;"",S48&lt;&gt;""),"; ",""),IF(AND(S45&lt;&gt;"",S51&lt;&gt;"",S48=""),"; ",""),IF(S48="","",S48),IF(AND(S48&lt;&gt;"",S51&lt;&gt;""),"; ",""),IF(S51="","",S51),IF(OR(S45&lt;&gt;"",S48&lt;&gt;"",S51&lt;&gt;""),")","")))</f>
        <v>wird ausgefüllt (wird ausgefüllt; wird ausgefüllt; wird ausgefüllt)</v>
      </c>
      <c r="T42" s="129" t="str">
        <f>IF($G$42=0,"",CONCATENATE(IF(AND(T43&lt;1.5,T43&gt;0),'1 | Grundeinstellungen'!$J$134,IF(AND(T43&gt;=1.5,T43&lt;2.5),'1 | Grundeinstellungen'!$K$134,IF(T43&gt;=2.5,'1 | Grundeinstellungen'!$L$134,IF(T43=0,"wird ausgefüllt")))),IF(OR(T45&lt;&gt;"",T48&lt;&gt;"",T51&lt;&gt;"")," ("),IF(T45="","",T45),IF(AND(T45&lt;&gt;"",T48&lt;&gt;""),"; ",""),IF(AND(T45&lt;&gt;"",T51&lt;&gt;"",T48=""),"; ",""),IF(T48="","",T48),IF(AND(T48&lt;&gt;"",T51&lt;&gt;""),"; ",""),IF(T51="","",T51),IF(OR(T45&lt;&gt;"",T48&lt;&gt;"",T51&lt;&gt;""),")","")))</f>
        <v>wird ausgefüllt (wird ausgefüllt; wird ausgefüllt; wird ausgefüllt)</v>
      </c>
      <c r="U42" s="129" t="str">
        <f>IF($G$42=0,"",CONCATENATE(IF(AND(U43&lt;1.5,U43&gt;0),'1 | Grundeinstellungen'!$J$134,IF(AND(U43&gt;=1.5,U43&lt;2.5),'1 | Grundeinstellungen'!$K$134,IF(U43&gt;=2.5,'1 | Grundeinstellungen'!$L$134,IF(U43=0,"wird ausgefüllt")))),IF(OR(U45&lt;&gt;"",U48&lt;&gt;"",U51&lt;&gt;"")," ("),IF(U45="","",U45),IF(AND(U45&lt;&gt;"",U48&lt;&gt;""),"; ",""),IF(AND(U45&lt;&gt;"",U51&lt;&gt;"",U48=""),"; ",""),IF(U48="","",U48),IF(AND(U48&lt;&gt;"",U51&lt;&gt;""),"; ",""),IF(U51="","",U51),IF(OR(U45&lt;&gt;"",U48&lt;&gt;"",U51&lt;&gt;""),")","")))</f>
        <v>wird ausgefüllt (wird ausgefüllt; wird ausgefüllt; wird ausgefüllt)</v>
      </c>
      <c r="V42" s="129" t="str">
        <f>IF($G$42=0,"",CONCATENATE(IF(AND(V43&lt;1.5,V43&gt;0),'1 | Grundeinstellungen'!$J$134,IF(AND(V43&gt;=1.5,V43&lt;2.5),'1 | Grundeinstellungen'!$K$134,IF(V43&gt;=2.5,'1 | Grundeinstellungen'!$L$134,IF(V43=0,"wird ausgefüllt")))),IF(OR(V45&lt;&gt;"",V48&lt;&gt;"",V51&lt;&gt;"")," ("),IF(V45="","",V45),IF(AND(V45&lt;&gt;"",V48&lt;&gt;""),"; ",""),IF(AND(V45&lt;&gt;"",V51&lt;&gt;"",V48=""),"; ",""),IF(V48="","",V48),IF(AND(V48&lt;&gt;"",V51&lt;&gt;""),"; ",""),IF(V51="","",V51),IF(OR(V45&lt;&gt;"",V48&lt;&gt;"",V51&lt;&gt;""),")","")))</f>
        <v>wird ausgefüllt (wird ausgefüllt; wird ausgefüllt; wird ausgefüllt)</v>
      </c>
      <c r="W42" s="129" t="str">
        <f>IF($G$42=0,"",CONCATENATE(IF(AND(W43&lt;1.5,W43&gt;0),'1 | Grundeinstellungen'!$J$134,IF(AND(W43&gt;=1.5,W43&lt;2.5),'1 | Grundeinstellungen'!$K$134,IF(W43&gt;=2.5,'1 | Grundeinstellungen'!$L$134,IF(W43=0,"wird ausgefüllt")))),IF(OR(W45&lt;&gt;"",W48&lt;&gt;"",W51&lt;&gt;"")," ("),IF(W45="","",W45),IF(AND(W45&lt;&gt;"",W48&lt;&gt;""),"; ",""),IF(AND(W45&lt;&gt;"",W51&lt;&gt;"",W48=""),"; ",""),IF(W48="","",W48),IF(AND(W48&lt;&gt;"",W51&lt;&gt;""),"; ",""),IF(W51="","",W51),IF(OR(W45&lt;&gt;"",W48&lt;&gt;"",W51&lt;&gt;""),")","")))</f>
        <v>wird ausgefüllt (wird ausgefüllt; wird ausgefüllt; wird ausgefüllt)</v>
      </c>
      <c r="X42" s="129" t="str">
        <f>IF($G$42=0,"",CONCATENATE(IF(AND(X43&lt;1.5,X43&gt;0),'1 | Grundeinstellungen'!$J$134,IF(AND(X43&gt;=1.5,X43&lt;2.5),'1 | Grundeinstellungen'!$K$134,IF(X43&gt;=2.5,'1 | Grundeinstellungen'!$L$134,IF(X43=0,"wird ausgefüllt")))),IF(OR(X45&lt;&gt;"",X48&lt;&gt;"",X51&lt;&gt;"")," ("),IF(X45="","",X45),IF(AND(X45&lt;&gt;"",X48&lt;&gt;""),"; ",""),IF(AND(X45&lt;&gt;"",X51&lt;&gt;"",X48=""),"; ",""),IF(X48="","",X48),IF(AND(X48&lt;&gt;"",X51&lt;&gt;""),"; ",""),IF(X51="","",X51),IF(OR(X45&lt;&gt;"",X48&lt;&gt;"",X51&lt;&gt;""),")","")))</f>
        <v>wird ausgefüllt (wird ausgefüllt; wird ausgefüllt; wird ausgefüllt)</v>
      </c>
      <c r="Y42" s="129" t="str">
        <f>IF($G$42=0,"",CONCATENATE(IF(AND(Y43&lt;1.5,Y43&gt;0),'1 | Grundeinstellungen'!$J$134,IF(AND(Y43&gt;=1.5,Y43&lt;2.5),'1 | Grundeinstellungen'!$K$134,IF(Y43&gt;=2.5,'1 | Grundeinstellungen'!$L$134,IF(Y43=0,"wird ausgefüllt")))),IF(OR(Y45&lt;&gt;"",Y48&lt;&gt;"",Y51&lt;&gt;"")," ("),IF(Y45="","",Y45),IF(AND(Y45&lt;&gt;"",Y48&lt;&gt;""),"; ",""),IF(AND(Y45&lt;&gt;"",Y51&lt;&gt;"",Y48=""),"; ",""),IF(Y48="","",Y48),IF(AND(Y48&lt;&gt;"",Y51&lt;&gt;""),"; ",""),IF(Y51="","",Y51),IF(OR(Y45&lt;&gt;"",Y48&lt;&gt;"",Y51&lt;&gt;""),")","")))</f>
        <v>wird ausgefüllt (wird ausgefüllt; wird ausgefüllt; wird ausgefüllt)</v>
      </c>
      <c r="Z42" s="129" t="str">
        <f>IF($G$42=0,"",CONCATENATE(IF(AND(Z43&lt;1.5,Z43&gt;0),'1 | Grundeinstellungen'!$J$134,IF(AND(Z43&gt;=1.5,Z43&lt;2.5),'1 | Grundeinstellungen'!$K$134,IF(Z43&gt;=2.5,'1 | Grundeinstellungen'!$L$134,IF(Z43=0,"wird ausgefüllt")))),IF(OR(Z45&lt;&gt;"",Z48&lt;&gt;"",Z51&lt;&gt;"")," ("),IF(Z45="","",Z45),IF(AND(Z45&lt;&gt;"",Z48&lt;&gt;""),"; ",""),IF(AND(Z45&lt;&gt;"",Z51&lt;&gt;"",Z48=""),"; ",""),IF(Z48="","",Z48),IF(AND(Z48&lt;&gt;"",Z51&lt;&gt;""),"; ",""),IF(Z51="","",Z51),IF(OR(Z45&lt;&gt;"",Z48&lt;&gt;"",Z51&lt;&gt;""),")","")))</f>
        <v>wird ausgefüllt (wird ausgefüllt; wird ausgefüllt; wird ausgefüllt)</v>
      </c>
      <c r="AA42" s="129" t="str">
        <f>IF($G$42=0,"",CONCATENATE(IF(AND(AA43&lt;1.5,AA43&gt;0),'1 | Grundeinstellungen'!$J$134,IF(AND(AA43&gt;=1.5,AA43&lt;2.5),'1 | Grundeinstellungen'!$K$134,IF(AA43&gt;=2.5,'1 | Grundeinstellungen'!$L$134,IF(AA43=0,"wird ausgefüllt")))),IF(OR(AA45&lt;&gt;"",AA48&lt;&gt;"",AA51&lt;&gt;"")," ("),IF(AA45="","",AA45),IF(AND(AA45&lt;&gt;"",AA48&lt;&gt;""),"; ",""),IF(AND(AA45&lt;&gt;"",AA51&lt;&gt;"",AA48=""),"; ",""),IF(AA48="","",AA48),IF(AND(AA48&lt;&gt;"",AA51&lt;&gt;""),"; ",""),IF(AA51="","",AA51),IF(OR(AA45&lt;&gt;"",AA48&lt;&gt;"",AA51&lt;&gt;""),")","")))</f>
        <v>wird ausgefüllt (wird ausgefüllt; wird ausgefüllt; wird ausgefüllt)</v>
      </c>
      <c r="AB42" s="129" t="str">
        <f>IF($G$42=0,"",CONCATENATE(IF(AND(AB43&lt;1.5,AB43&gt;0),'1 | Grundeinstellungen'!$J$134,IF(AND(AB43&gt;=1.5,AB43&lt;2.5),'1 | Grundeinstellungen'!$K$134,IF(AB43&gt;=2.5,'1 | Grundeinstellungen'!$L$134,IF(AB43=0,"wird ausgefüllt")))),IF(OR(AB45&lt;&gt;"",AB48&lt;&gt;"",AB51&lt;&gt;"")," ("),IF(AB45="","",AB45),IF(AND(AB45&lt;&gt;"",AB48&lt;&gt;""),"; ",""),IF(AND(AB45&lt;&gt;"",AB51&lt;&gt;"",AB48=""),"; ",""),IF(AB48="","",AB48),IF(AND(AB48&lt;&gt;"",AB51&lt;&gt;""),"; ",""),IF(AB51="","",AB51),IF(OR(AB45&lt;&gt;"",AB48&lt;&gt;"",AB51&lt;&gt;""),")","")))</f>
        <v>wird ausgefüllt (wird ausgefüllt; wird ausgefüllt; wird ausgefüllt)</v>
      </c>
      <c r="AC42" s="129" t="str">
        <f>IF($G$42=0,"",CONCATENATE(IF(AND(AC43&lt;1.5,AC43&gt;0),'1 | Grundeinstellungen'!$J$134,IF(AND(AC43&gt;=1.5,AC43&lt;2.5),'1 | Grundeinstellungen'!$K$134,IF(AC43&gt;=2.5,'1 | Grundeinstellungen'!$L$134,IF(AC43=0,"wird ausgefüllt")))),IF(OR(AC45&lt;&gt;"",AC48&lt;&gt;"",AC51&lt;&gt;"")," ("),IF(AC45="","",AC45),IF(AND(AC45&lt;&gt;"",AC48&lt;&gt;""),"; ",""),IF(AND(AC45&lt;&gt;"",AC51&lt;&gt;"",AC48=""),"; ",""),IF(AC48="","",AC48),IF(AND(AC48&lt;&gt;"",AC51&lt;&gt;""),"; ",""),IF(AC51="","",AC51),IF(OR(AC45&lt;&gt;"",AC48&lt;&gt;"",AC51&lt;&gt;""),")","")))</f>
        <v>wird ausgefüllt (wird ausgefüllt; wird ausgefüllt; wird ausgefüllt)</v>
      </c>
      <c r="AD42" s="129" t="str">
        <f>IF($G$42=0,"",CONCATENATE(IF(AND(AD43&lt;1.5,AD43&gt;0),'1 | Grundeinstellungen'!$J$134,IF(AND(AD43&gt;=1.5,AD43&lt;2.5),'1 | Grundeinstellungen'!$K$134,IF(AD43&gt;=2.5,'1 | Grundeinstellungen'!$L$134,IF(AD43=0,"wird ausgefüllt")))),IF(OR(AD45&lt;&gt;"",AD48&lt;&gt;"",AD51&lt;&gt;"")," ("),IF(AD45="","",AD45),IF(AND(AD45&lt;&gt;"",AD48&lt;&gt;""),"; ",""),IF(AND(AD45&lt;&gt;"",AD51&lt;&gt;"",AD48=""),"; ",""),IF(AD48="","",AD48),IF(AND(AD48&lt;&gt;"",AD51&lt;&gt;""),"; ",""),IF(AD51="","",AD51),IF(OR(AD45&lt;&gt;"",AD48&lt;&gt;"",AD51&lt;&gt;""),")","")))</f>
        <v>wird ausgefüllt (wird ausgefüllt; wird ausgefüllt; wird ausgefüllt)</v>
      </c>
      <c r="AE42" s="129" t="str">
        <f>IF($G$42=0,"",CONCATENATE(IF(AND(AE43&lt;1.5,AE43&gt;0),'1 | Grundeinstellungen'!$J$134,IF(AND(AE43&gt;=1.5,AE43&lt;2.5),'1 | Grundeinstellungen'!$K$134,IF(AE43&gt;=2.5,'1 | Grundeinstellungen'!$L$134,IF(AE43=0,"wird ausgefüllt")))),IF(OR(AE45&lt;&gt;"",AE48&lt;&gt;"",AE51&lt;&gt;"")," ("),IF(AE45="","",AE45),IF(AND(AE45&lt;&gt;"",AE48&lt;&gt;""),"; ",""),IF(AND(AE45&lt;&gt;"",AE51&lt;&gt;"",AE48=""),"; ",""),IF(AE48="","",AE48),IF(AND(AE48&lt;&gt;"",AE51&lt;&gt;""),"; ",""),IF(AE51="","",AE51),IF(OR(AE45&lt;&gt;"",AE48&lt;&gt;"",AE51&lt;&gt;""),")","")))</f>
        <v>wird ausgefüllt (wird ausgefüllt; wird ausgefüllt; wird ausgefüllt)</v>
      </c>
      <c r="AF42" s="129" t="str">
        <f>IF($G$42=0,"",CONCATENATE(IF(AND(AF43&lt;1.5,AF43&gt;0),'1 | Grundeinstellungen'!$J$134,IF(AND(AF43&gt;=1.5,AF43&lt;2.5),'1 | Grundeinstellungen'!$K$134,IF(AF43&gt;=2.5,'1 | Grundeinstellungen'!$L$134,IF(AF43=0,"wird ausgefüllt")))),IF(OR(AF45&lt;&gt;"",AF48&lt;&gt;"",AF51&lt;&gt;"")," ("),IF(AF45="","",AF45),IF(AND(AF45&lt;&gt;"",AF48&lt;&gt;""),"; ",""),IF(AND(AF45&lt;&gt;"",AF51&lt;&gt;"",AF48=""),"; ",""),IF(AF48="","",AF48),IF(AND(AF48&lt;&gt;"",AF51&lt;&gt;""),"; ",""),IF(AF51="","",AF51),IF(OR(AF45&lt;&gt;"",AF48&lt;&gt;"",AF51&lt;&gt;""),")","")))</f>
        <v>wird ausgefüllt (wird ausgefüllt; wird ausgefüllt; wird ausgefüllt)</v>
      </c>
      <c r="AG42" s="129" t="str">
        <f>IF($G$42=0,"",CONCATENATE(IF(AND(AG43&lt;1.5,AG43&gt;0),'1 | Grundeinstellungen'!$J$134,IF(AND(AG43&gt;=1.5,AG43&lt;2.5),'1 | Grundeinstellungen'!$K$134,IF(AG43&gt;=2.5,'1 | Grundeinstellungen'!$L$134,IF(AG43=0,"wird ausgefüllt")))),IF(OR(AG45&lt;&gt;"",AG48&lt;&gt;"",AG51&lt;&gt;"")," ("),IF(AG45="","",AG45),IF(AND(AG45&lt;&gt;"",AG48&lt;&gt;""),"; ",""),IF(AND(AG45&lt;&gt;"",AG51&lt;&gt;"",AG48=""),"; ",""),IF(AG48="","",AG48),IF(AND(AG48&lt;&gt;"",AG51&lt;&gt;""),"; ",""),IF(AG51="","",AG51),IF(OR(AG45&lt;&gt;"",AG48&lt;&gt;"",AG51&lt;&gt;""),")","")))</f>
        <v>wird ausgefüllt (wird ausgefüllt; wird ausgefüllt; wird ausgefüllt)</v>
      </c>
      <c r="AH42" s="129" t="str">
        <f>IF($G$42=0,"",CONCATENATE(IF(AND(AH43&lt;1.5,AH43&gt;0),'1 | Grundeinstellungen'!$J$134,IF(AND(AH43&gt;=1.5,AH43&lt;2.5),'1 | Grundeinstellungen'!$K$134,IF(AH43&gt;=2.5,'1 | Grundeinstellungen'!$L$134,IF(AH43=0,"wird ausgefüllt")))),IF(OR(AH45&lt;&gt;"",AH48&lt;&gt;"",AH51&lt;&gt;"")," ("),IF(AH45="","",AH45),IF(AND(AH45&lt;&gt;"",AH48&lt;&gt;""),"; ",""),IF(AND(AH45&lt;&gt;"",AH51&lt;&gt;"",AH48=""),"; ",""),IF(AH48="","",AH48),IF(AND(AH48&lt;&gt;"",AH51&lt;&gt;""),"; ",""),IF(AH51="","",AH51),IF(OR(AH45&lt;&gt;"",AH48&lt;&gt;"",AH51&lt;&gt;""),")","")))</f>
        <v>wird ausgefüllt (wird ausgefüllt; wird ausgefüllt; wird ausgefüllt)</v>
      </c>
      <c r="AI42" s="129" t="str">
        <f>IF($G$42=0,"",CONCATENATE(IF(AND(AI43&lt;1.5,AI43&gt;0),'1 | Grundeinstellungen'!$J$134,IF(AND(AI43&gt;=1.5,AI43&lt;2.5),'1 | Grundeinstellungen'!$K$134,IF(AI43&gt;=2.5,'1 | Grundeinstellungen'!$L$134,IF(AI43=0,"wird ausgefüllt")))),IF(OR(AI45&lt;&gt;"",AI48&lt;&gt;"",AI51&lt;&gt;"")," ("),IF(AI45="","",AI45),IF(AND(AI45&lt;&gt;"",AI48&lt;&gt;""),"; ",""),IF(AND(AI45&lt;&gt;"",AI51&lt;&gt;"",AI48=""),"; ",""),IF(AI48="","",AI48),IF(AND(AI48&lt;&gt;"",AI51&lt;&gt;""),"; ",""),IF(AI51="","",AI51),IF(OR(AI45&lt;&gt;"",AI48&lt;&gt;"",AI51&lt;&gt;""),")","")))</f>
        <v>wird ausgefüllt (wird ausgefüllt; wird ausgefüllt; wird ausgefüllt)</v>
      </c>
      <c r="AJ42" s="129" t="str">
        <f>IF($G$42=0,"",CONCATENATE(IF(AND(AJ43&lt;1.5,AJ43&gt;0),'1 | Grundeinstellungen'!$J$134,IF(AND(AJ43&gt;=1.5,AJ43&lt;2.5),'1 | Grundeinstellungen'!$K$134,IF(AJ43&gt;=2.5,'1 | Grundeinstellungen'!$L$134,IF(AJ43=0,"wird ausgefüllt")))),IF(OR(AJ45&lt;&gt;"",AJ48&lt;&gt;"",AJ51&lt;&gt;"")," ("),IF(AJ45="","",AJ45),IF(AND(AJ45&lt;&gt;"",AJ48&lt;&gt;""),"; ",""),IF(AND(AJ45&lt;&gt;"",AJ51&lt;&gt;"",AJ48=""),"; ",""),IF(AJ48="","",AJ48),IF(AND(AJ48&lt;&gt;"",AJ51&lt;&gt;""),"; ",""),IF(AJ51="","",AJ51),IF(OR(AJ45&lt;&gt;"",AJ48&lt;&gt;"",AJ51&lt;&gt;""),")","")))</f>
        <v>wird ausgefüllt (wird ausgefüllt; wird ausgefüllt; wird ausgefüllt)</v>
      </c>
      <c r="AK42" s="129" t="str">
        <f>IF($G$42=0,"",CONCATENATE(IF(AND(AK43&lt;1.5,AK43&gt;0),'1 | Grundeinstellungen'!$J$134,IF(AND(AK43&gt;=1.5,AK43&lt;2.5),'1 | Grundeinstellungen'!$K$134,IF(AK43&gt;=2.5,'1 | Grundeinstellungen'!$L$134,IF(AK43=0,"wird ausgefüllt")))),IF(OR(AK45&lt;&gt;"",AK48&lt;&gt;"",AK51&lt;&gt;"")," ("),IF(AK45="","",AK45),IF(AND(AK45&lt;&gt;"",AK48&lt;&gt;""),"; ",""),IF(AND(AK45&lt;&gt;"",AK51&lt;&gt;"",AK48=""),"; ",""),IF(AK48="","",AK48),IF(AND(AK48&lt;&gt;"",AK51&lt;&gt;""),"; ",""),IF(AK51="","",AK51),IF(OR(AK45&lt;&gt;"",AK48&lt;&gt;"",AK51&lt;&gt;""),")","")))</f>
        <v>wird ausgefüllt (wird ausgefüllt; wird ausgefüllt; wird ausgefüllt)</v>
      </c>
      <c r="AL42" s="129" t="str">
        <f>IF($G$42=0,"",CONCATENATE(IF(AND(AL43&lt;1.5,AL43&gt;0),'1 | Grundeinstellungen'!$J$134,IF(AND(AL43&gt;=1.5,AL43&lt;2.5),'1 | Grundeinstellungen'!$K$134,IF(AL43&gt;=2.5,'1 | Grundeinstellungen'!$L$134,IF(AL43=0,"wird ausgefüllt")))),IF(OR(AL45&lt;&gt;"",AL48&lt;&gt;"",AL51&lt;&gt;"")," ("),IF(AL45="","",AL45),IF(AND(AL45&lt;&gt;"",AL48&lt;&gt;""),"; ",""),IF(AND(AL45&lt;&gt;"",AL51&lt;&gt;"",AL48=""),"; ",""),IF(AL48="","",AL48),IF(AND(AL48&lt;&gt;"",AL51&lt;&gt;""),"; ",""),IF(AL51="","",AL51),IF(OR(AL45&lt;&gt;"",AL48&lt;&gt;"",AL51&lt;&gt;""),")","")))</f>
        <v>wird ausgefüllt (wird ausgefüllt; wird ausgefüllt; wird ausgefüllt)</v>
      </c>
      <c r="AM42" s="129" t="str">
        <f>IF($G$42=0,"",CONCATENATE(IF(AND(AM43&lt;1.5,AM43&gt;0),'1 | Grundeinstellungen'!$J$134,IF(AND(AM43&gt;=1.5,AM43&lt;2.5),'1 | Grundeinstellungen'!$K$134,IF(AM43&gt;=2.5,'1 | Grundeinstellungen'!$L$134,IF(AM43=0,"wird ausgefüllt")))),IF(OR(AM45&lt;&gt;"",AM48&lt;&gt;"",AM51&lt;&gt;"")," ("),IF(AM45="","",AM45),IF(AND(AM45&lt;&gt;"",AM48&lt;&gt;""),"; ",""),IF(AND(AM45&lt;&gt;"",AM51&lt;&gt;"",AM48=""),"; ",""),IF(AM48="","",AM48),IF(AND(AM48&lt;&gt;"",AM51&lt;&gt;""),"; ",""),IF(AM51="","",AM51),IF(OR(AM45&lt;&gt;"",AM48&lt;&gt;"",AM51&lt;&gt;""),")","")))</f>
        <v>wird ausgefüllt (wird ausgefüllt; wird ausgefüllt; wird ausgefüllt)</v>
      </c>
    </row>
    <row r="43" spans="2:39" s="150" customFormat="1" ht="15" customHeight="1" outlineLevel="1" x14ac:dyDescent="0.25">
      <c r="B43" s="151"/>
      <c r="C43" s="152"/>
      <c r="D43" s="138"/>
      <c r="E43" s="138"/>
      <c r="F43" s="117"/>
      <c r="G43" s="136"/>
      <c r="H43" s="142"/>
      <c r="I43" s="112"/>
      <c r="J43" s="176">
        <f>IF($G$42=0,0,IFERROR(J46*$H$45+J49*$H$48+J52*$H$51,0))</f>
        <v>0</v>
      </c>
      <c r="K43" s="176">
        <f>IF($G$42=0,0,IFERROR(K46*$H$45+K49*$H$48+K52*$H$51,0))</f>
        <v>0</v>
      </c>
      <c r="L43" s="176">
        <f t="shared" ref="L43:AM43" si="10">IF($G$42=0,0,IFERROR(L46*$H$45+L49*$H$48+L52*$H$51,0))</f>
        <v>0</v>
      </c>
      <c r="M43" s="176">
        <f t="shared" si="10"/>
        <v>0</v>
      </c>
      <c r="N43" s="176">
        <f t="shared" si="10"/>
        <v>0</v>
      </c>
      <c r="O43" s="176">
        <f t="shared" si="10"/>
        <v>0</v>
      </c>
      <c r="P43" s="176">
        <f t="shared" si="10"/>
        <v>0</v>
      </c>
      <c r="Q43" s="176">
        <f t="shared" si="10"/>
        <v>0</v>
      </c>
      <c r="R43" s="176">
        <f t="shared" si="10"/>
        <v>0</v>
      </c>
      <c r="S43" s="176">
        <f t="shared" si="10"/>
        <v>0</v>
      </c>
      <c r="T43" s="176">
        <f t="shared" si="10"/>
        <v>0</v>
      </c>
      <c r="U43" s="176">
        <f t="shared" si="10"/>
        <v>0</v>
      </c>
      <c r="V43" s="176">
        <f t="shared" si="10"/>
        <v>0</v>
      </c>
      <c r="W43" s="176">
        <f t="shared" si="10"/>
        <v>0</v>
      </c>
      <c r="X43" s="176">
        <f t="shared" si="10"/>
        <v>0</v>
      </c>
      <c r="Y43" s="176">
        <f t="shared" si="10"/>
        <v>0</v>
      </c>
      <c r="Z43" s="176">
        <f t="shared" si="10"/>
        <v>0</v>
      </c>
      <c r="AA43" s="176">
        <f t="shared" si="10"/>
        <v>0</v>
      </c>
      <c r="AB43" s="176">
        <f t="shared" si="10"/>
        <v>0</v>
      </c>
      <c r="AC43" s="176">
        <f t="shared" si="10"/>
        <v>0</v>
      </c>
      <c r="AD43" s="176">
        <f t="shared" si="10"/>
        <v>0</v>
      </c>
      <c r="AE43" s="176">
        <f t="shared" si="10"/>
        <v>0</v>
      </c>
      <c r="AF43" s="176">
        <f t="shared" si="10"/>
        <v>0</v>
      </c>
      <c r="AG43" s="176">
        <f t="shared" si="10"/>
        <v>0</v>
      </c>
      <c r="AH43" s="176">
        <f t="shared" si="10"/>
        <v>0</v>
      </c>
      <c r="AI43" s="176">
        <f t="shared" si="10"/>
        <v>0</v>
      </c>
      <c r="AJ43" s="176">
        <f t="shared" si="10"/>
        <v>0</v>
      </c>
      <c r="AK43" s="176">
        <f t="shared" si="10"/>
        <v>0</v>
      </c>
      <c r="AL43" s="176">
        <f t="shared" si="10"/>
        <v>0</v>
      </c>
      <c r="AM43" s="176">
        <f t="shared" si="10"/>
        <v>0</v>
      </c>
    </row>
    <row r="44" spans="2:39" s="121" customFormat="1" ht="7.5" customHeight="1" outlineLevel="1" x14ac:dyDescent="0.25">
      <c r="B44" s="137"/>
      <c r="C44" s="138"/>
      <c r="D44" s="164"/>
      <c r="E44" s="164"/>
      <c r="F44" s="165"/>
      <c r="G44" s="166"/>
      <c r="H44" s="167"/>
      <c r="I44" s="165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</row>
    <row r="45" spans="2:39" s="110" customFormat="1" ht="30" customHeight="1" outlineLevel="1" x14ac:dyDescent="0.25">
      <c r="B45" s="111"/>
      <c r="C45" s="131"/>
      <c r="D45" s="152" t="s">
        <v>198</v>
      </c>
      <c r="E45" s="131" t="str">
        <f>'1 | Grundeinstellungen'!E135</f>
        <v>Größe</v>
      </c>
      <c r="F45" s="112"/>
      <c r="G45" s="122"/>
      <c r="H45" s="126">
        <f>'1 | Grundeinstellungen'!$H$135</f>
        <v>0.5</v>
      </c>
      <c r="I45" s="112"/>
      <c r="J45" s="148" t="str">
        <f>IF($H$45=0,"",CONCATENATE(IF(J46=1,'1 | Grundeinstellungen'!$J$135,IF(J46=2,'1 | Grundeinstellungen'!$K$135,IF('3c | Wirtschaftlichkeit'!J46=3,'1 | Grundeinstellungen'!$L$135,IF(J46="","wird ausgefüllt")))),IF(J47="","",CONCATENATE(" ","(",J47,")"))))</f>
        <v>wird ausgefüllt</v>
      </c>
      <c r="K45" s="148" t="str">
        <f>IF($H$45=0,"",CONCATENATE(IF(K46=1,'1 | Grundeinstellungen'!$J$135,IF(K46=2,'1 | Grundeinstellungen'!$K$135,IF('3c | Wirtschaftlichkeit'!K46=3,'1 | Grundeinstellungen'!$L$135,IF(K46="","wird ausgefüllt")))),IF(K47="","",CONCATENATE(" ","(",K47,")"))))</f>
        <v>wird ausgefüllt</v>
      </c>
      <c r="L45" s="148" t="str">
        <f>IF($H$45=0,"",CONCATENATE(IF(L46=1,'1 | Grundeinstellungen'!$J$135,IF(L46=2,'1 | Grundeinstellungen'!$K$135,IF('3c | Wirtschaftlichkeit'!L46=3,'1 | Grundeinstellungen'!$L$135,IF(L46="","wird ausgefüllt")))),IF(L47="","",CONCATENATE(" ","(",L47,")"))))</f>
        <v>wird ausgefüllt</v>
      </c>
      <c r="M45" s="148" t="str">
        <f>IF($H$45=0,"",CONCATENATE(IF(M46=1,'1 | Grundeinstellungen'!$J$135,IF(M46=2,'1 | Grundeinstellungen'!$K$135,IF('3c | Wirtschaftlichkeit'!M46=3,'1 | Grundeinstellungen'!$L$135,IF(M46="","wird ausgefüllt")))),IF(M47="","",CONCATENATE(" ","(",M47,")"))))</f>
        <v>wird ausgefüllt</v>
      </c>
      <c r="N45" s="148" t="str">
        <f>IF($H$45=0,"",CONCATENATE(IF(N46=1,'1 | Grundeinstellungen'!$J$135,IF(N46=2,'1 | Grundeinstellungen'!$K$135,IF('3c | Wirtschaftlichkeit'!N46=3,'1 | Grundeinstellungen'!$L$135,IF(N46="","wird ausgefüllt")))),IF(N47="","",CONCATENATE(" ","(",N47,")"))))</f>
        <v>wird ausgefüllt</v>
      </c>
      <c r="O45" s="148" t="str">
        <f>IF($H$45=0,"",CONCATENATE(IF(O46=1,'1 | Grundeinstellungen'!$J$135,IF(O46=2,'1 | Grundeinstellungen'!$K$135,IF('3c | Wirtschaftlichkeit'!O46=3,'1 | Grundeinstellungen'!$L$135,IF(O46="","wird ausgefüllt")))),IF(O47="","",CONCATENATE(" ","(",O47,")"))))</f>
        <v>wird ausgefüllt</v>
      </c>
      <c r="P45" s="148" t="str">
        <f>IF($H$45=0,"",CONCATENATE(IF(P46=1,'1 | Grundeinstellungen'!$J$135,IF(P46=2,'1 | Grundeinstellungen'!$K$135,IF('3c | Wirtschaftlichkeit'!P46=3,'1 | Grundeinstellungen'!$L$135,IF(P46="","wird ausgefüllt")))),IF(P47="","",CONCATENATE(" ","(",P47,")"))))</f>
        <v>wird ausgefüllt</v>
      </c>
      <c r="Q45" s="148" t="str">
        <f>IF($H$45=0,"",CONCATENATE(IF(Q46=1,'1 | Grundeinstellungen'!$J$135,IF(Q46=2,'1 | Grundeinstellungen'!$K$135,IF('3c | Wirtschaftlichkeit'!Q46=3,'1 | Grundeinstellungen'!$L$135,IF(Q46="","wird ausgefüllt")))),IF(Q47="","",CONCATENATE(" ","(",Q47,")"))))</f>
        <v>wird ausgefüllt</v>
      </c>
      <c r="R45" s="148" t="str">
        <f>IF($H$45=0,"",CONCATENATE(IF(R46=1,'1 | Grundeinstellungen'!$J$135,IF(R46=2,'1 | Grundeinstellungen'!$K$135,IF('3c | Wirtschaftlichkeit'!R46=3,'1 | Grundeinstellungen'!$L$135,IF(R46="","wird ausgefüllt")))),IF(R47="","",CONCATENATE(" ","(",R47,")"))))</f>
        <v>wird ausgefüllt</v>
      </c>
      <c r="S45" s="148" t="str">
        <f>IF($H$45=0,"",CONCATENATE(IF(S46=1,'1 | Grundeinstellungen'!$J$135,IF(S46=2,'1 | Grundeinstellungen'!$K$135,IF('3c | Wirtschaftlichkeit'!S46=3,'1 | Grundeinstellungen'!$L$135,IF(S46="","wird ausgefüllt")))),IF(S47="","",CONCATENATE(" ","(",S47,")"))))</f>
        <v>wird ausgefüllt</v>
      </c>
      <c r="T45" s="148" t="str">
        <f>IF($H$45=0,"",CONCATENATE(IF(T46=1,'1 | Grundeinstellungen'!$J$135,IF(T46=2,'1 | Grundeinstellungen'!$K$135,IF('3c | Wirtschaftlichkeit'!T46=3,'1 | Grundeinstellungen'!$L$135,IF(T46="","wird ausgefüllt")))),IF(T47="","",CONCATENATE(" ","(",T47,")"))))</f>
        <v>wird ausgefüllt</v>
      </c>
      <c r="U45" s="148" t="str">
        <f>IF($H$45=0,"",CONCATENATE(IF(U46=1,'1 | Grundeinstellungen'!$J$135,IF(U46=2,'1 | Grundeinstellungen'!$K$135,IF('3c | Wirtschaftlichkeit'!U46=3,'1 | Grundeinstellungen'!$L$135,IF(U46="","wird ausgefüllt")))),IF(U47="","",CONCATENATE(" ","(",U47,")"))))</f>
        <v>wird ausgefüllt</v>
      </c>
      <c r="V45" s="148" t="str">
        <f>IF($H$45=0,"",CONCATENATE(IF(V46=1,'1 | Grundeinstellungen'!$J$135,IF(V46=2,'1 | Grundeinstellungen'!$K$135,IF('3c | Wirtschaftlichkeit'!V46=3,'1 | Grundeinstellungen'!$L$135,IF(V46="","wird ausgefüllt")))),IF(V47="","",CONCATENATE(" ","(",V47,")"))))</f>
        <v>wird ausgefüllt</v>
      </c>
      <c r="W45" s="148" t="str">
        <f>IF($H$45=0,"",CONCATENATE(IF(W46=1,'1 | Grundeinstellungen'!$J$135,IF(W46=2,'1 | Grundeinstellungen'!$K$135,IF('3c | Wirtschaftlichkeit'!W46=3,'1 | Grundeinstellungen'!$L$135,IF(W46="","wird ausgefüllt")))),IF(W47="","",CONCATENATE(" ","(",W47,")"))))</f>
        <v>wird ausgefüllt</v>
      </c>
      <c r="X45" s="148" t="str">
        <f>IF($H$45=0,"",CONCATENATE(IF(X46=1,'1 | Grundeinstellungen'!$J$135,IF(X46=2,'1 | Grundeinstellungen'!$K$135,IF('3c | Wirtschaftlichkeit'!X46=3,'1 | Grundeinstellungen'!$L$135,IF(X46="","wird ausgefüllt")))),IF(X47="","",CONCATENATE(" ","(",X47,")"))))</f>
        <v>wird ausgefüllt</v>
      </c>
      <c r="Y45" s="148" t="str">
        <f>IF($H$45=0,"",CONCATENATE(IF(Y46=1,'1 | Grundeinstellungen'!$J$135,IF(Y46=2,'1 | Grundeinstellungen'!$K$135,IF('3c | Wirtschaftlichkeit'!Y46=3,'1 | Grundeinstellungen'!$L$135,IF(Y46="","wird ausgefüllt")))),IF(Y47="","",CONCATENATE(" ","(",Y47,")"))))</f>
        <v>wird ausgefüllt</v>
      </c>
      <c r="Z45" s="148" t="str">
        <f>IF($H$45=0,"",CONCATENATE(IF(Z46=1,'1 | Grundeinstellungen'!$J$135,IF(Z46=2,'1 | Grundeinstellungen'!$K$135,IF('3c | Wirtschaftlichkeit'!Z46=3,'1 | Grundeinstellungen'!$L$135,IF(Z46="","wird ausgefüllt")))),IF(Z47="","",CONCATENATE(" ","(",Z47,")"))))</f>
        <v>wird ausgefüllt</v>
      </c>
      <c r="AA45" s="148" t="str">
        <f>IF($H$45=0,"",CONCATENATE(IF(AA46=1,'1 | Grundeinstellungen'!$J$135,IF(AA46=2,'1 | Grundeinstellungen'!$K$135,IF('3c | Wirtschaftlichkeit'!AA46=3,'1 | Grundeinstellungen'!$L$135,IF(AA46="","wird ausgefüllt")))),IF(AA47="","",CONCATENATE(" ","(",AA47,")"))))</f>
        <v>wird ausgefüllt</v>
      </c>
      <c r="AB45" s="148" t="str">
        <f>IF($H$45=0,"",CONCATENATE(IF(AB46=1,'1 | Grundeinstellungen'!$J$135,IF(AB46=2,'1 | Grundeinstellungen'!$K$135,IF('3c | Wirtschaftlichkeit'!AB46=3,'1 | Grundeinstellungen'!$L$135,IF(AB46="","wird ausgefüllt")))),IF(AB47="","",CONCATENATE(" ","(",AB47,")"))))</f>
        <v>wird ausgefüllt</v>
      </c>
      <c r="AC45" s="148" t="str">
        <f>IF($H$45=0,"",CONCATENATE(IF(AC46=1,'1 | Grundeinstellungen'!$J$135,IF(AC46=2,'1 | Grundeinstellungen'!$K$135,IF('3c | Wirtschaftlichkeit'!AC46=3,'1 | Grundeinstellungen'!$L$135,IF(AC46="","wird ausgefüllt")))),IF(AC47="","",CONCATENATE(" ","(",AC47,")"))))</f>
        <v>wird ausgefüllt</v>
      </c>
      <c r="AD45" s="148" t="str">
        <f>IF($H$45=0,"",CONCATENATE(IF(AD46=1,'1 | Grundeinstellungen'!$J$135,IF(AD46=2,'1 | Grundeinstellungen'!$K$135,IF('3c | Wirtschaftlichkeit'!AD46=3,'1 | Grundeinstellungen'!$L$135,IF(AD46="","wird ausgefüllt")))),IF(AD47="","",CONCATENATE(" ","(",AD47,")"))))</f>
        <v>wird ausgefüllt</v>
      </c>
      <c r="AE45" s="148" t="str">
        <f>IF($H$45=0,"",CONCATENATE(IF(AE46=1,'1 | Grundeinstellungen'!$J$135,IF(AE46=2,'1 | Grundeinstellungen'!$K$135,IF('3c | Wirtschaftlichkeit'!AE46=3,'1 | Grundeinstellungen'!$L$135,IF(AE46="","wird ausgefüllt")))),IF(AE47="","",CONCATENATE(" ","(",AE47,")"))))</f>
        <v>wird ausgefüllt</v>
      </c>
      <c r="AF45" s="148" t="str">
        <f>IF($H$45=0,"",CONCATENATE(IF(AF46=1,'1 | Grundeinstellungen'!$J$135,IF(AF46=2,'1 | Grundeinstellungen'!$K$135,IF('3c | Wirtschaftlichkeit'!AF46=3,'1 | Grundeinstellungen'!$L$135,IF(AF46="","wird ausgefüllt")))),IF(AF47="","",CONCATENATE(" ","(",AF47,")"))))</f>
        <v>wird ausgefüllt</v>
      </c>
      <c r="AG45" s="148" t="str">
        <f>IF($H$45=0,"",CONCATENATE(IF(AG46=1,'1 | Grundeinstellungen'!$J$135,IF(AG46=2,'1 | Grundeinstellungen'!$K$135,IF('3c | Wirtschaftlichkeit'!AG46=3,'1 | Grundeinstellungen'!$L$135,IF(AG46="","wird ausgefüllt")))),IF(AG47="","",CONCATENATE(" ","(",AG47,")"))))</f>
        <v>wird ausgefüllt</v>
      </c>
      <c r="AH45" s="148" t="str">
        <f>IF($H$45=0,"",CONCATENATE(IF(AH46=1,'1 | Grundeinstellungen'!$J$135,IF(AH46=2,'1 | Grundeinstellungen'!$K$135,IF('3c | Wirtschaftlichkeit'!AH46=3,'1 | Grundeinstellungen'!$L$135,IF(AH46="","wird ausgefüllt")))),IF(AH47="","",CONCATENATE(" ","(",AH47,")"))))</f>
        <v>wird ausgefüllt</v>
      </c>
      <c r="AI45" s="148" t="str">
        <f>IF($H$45=0,"",CONCATENATE(IF(AI46=1,'1 | Grundeinstellungen'!$J$135,IF(AI46=2,'1 | Grundeinstellungen'!$K$135,IF('3c | Wirtschaftlichkeit'!AI46=3,'1 | Grundeinstellungen'!$L$135,IF(AI46="","wird ausgefüllt")))),IF(AI47="","",CONCATENATE(" ","(",AI47,")"))))</f>
        <v>wird ausgefüllt</v>
      </c>
      <c r="AJ45" s="148" t="str">
        <f>IF($H$45=0,"",CONCATENATE(IF(AJ46=1,'1 | Grundeinstellungen'!$J$135,IF(AJ46=2,'1 | Grundeinstellungen'!$K$135,IF('3c | Wirtschaftlichkeit'!AJ46=3,'1 | Grundeinstellungen'!$L$135,IF(AJ46="","wird ausgefüllt")))),IF(AJ47="","",CONCATENATE(" ","(",AJ47,")"))))</f>
        <v>wird ausgefüllt</v>
      </c>
      <c r="AK45" s="148" t="str">
        <f>IF($H$45=0,"",CONCATENATE(IF(AK46=1,'1 | Grundeinstellungen'!$J$135,IF(AK46=2,'1 | Grundeinstellungen'!$K$135,IF('3c | Wirtschaftlichkeit'!AK46=3,'1 | Grundeinstellungen'!$L$135,IF(AK46="","wird ausgefüllt")))),IF(AK47="","",CONCATENATE(" ","(",AK47,")"))))</f>
        <v>wird ausgefüllt</v>
      </c>
      <c r="AL45" s="148" t="str">
        <f>IF($H$45=0,"",CONCATENATE(IF(AL46=1,'1 | Grundeinstellungen'!$J$135,IF(AL46=2,'1 | Grundeinstellungen'!$K$135,IF('3c | Wirtschaftlichkeit'!AL46=3,'1 | Grundeinstellungen'!$L$135,IF(AL46="","wird ausgefüllt")))),IF(AL47="","",CONCATENATE(" ","(",AL47,")"))))</f>
        <v>wird ausgefüllt</v>
      </c>
      <c r="AM45" s="148" t="str">
        <f>IF($H$45=0,"",CONCATENATE(IF(AM46=1,'1 | Grundeinstellungen'!$J$135,IF(AM46=2,'1 | Grundeinstellungen'!$K$135,IF('3c | Wirtschaftlichkeit'!AM46=3,'1 | Grundeinstellungen'!$L$135,IF(AM46="","wird ausgefüllt")))),IF(AM47="","",CONCATENATE(" ","(",AM47,")"))))</f>
        <v>wird ausgefüllt</v>
      </c>
    </row>
    <row r="46" spans="2:39" s="121" customFormat="1" outlineLevel="1" x14ac:dyDescent="0.25">
      <c r="B46" s="137"/>
      <c r="C46" s="138"/>
      <c r="D46" s="138"/>
      <c r="E46" s="156" t="s">
        <v>197</v>
      </c>
      <c r="F46" s="157"/>
      <c r="G46" s="139"/>
      <c r="H46" s="136"/>
      <c r="I46" s="171"/>
      <c r="J46" s="148" t="str">
        <f>IF('2 | Kennwerte'!I81="","",'2 | Kennwerte'!I81)</f>
        <v/>
      </c>
      <c r="K46" s="148" t="str">
        <f>IF('2 | Kennwerte'!J81="","",'2 | Kennwerte'!J81)</f>
        <v/>
      </c>
      <c r="L46" s="148" t="str">
        <f>IF('2 | Kennwerte'!K81="","",'2 | Kennwerte'!K81)</f>
        <v/>
      </c>
      <c r="M46" s="148" t="str">
        <f>IF('2 | Kennwerte'!L81="","",'2 | Kennwerte'!L81)</f>
        <v/>
      </c>
      <c r="N46" s="148" t="str">
        <f>IF('2 | Kennwerte'!M81="","",'2 | Kennwerte'!M81)</f>
        <v/>
      </c>
      <c r="O46" s="148" t="str">
        <f>IF('2 | Kennwerte'!N81="","",'2 | Kennwerte'!N81)</f>
        <v/>
      </c>
      <c r="P46" s="148" t="str">
        <f>IF('2 | Kennwerte'!O81="","",'2 | Kennwerte'!O81)</f>
        <v/>
      </c>
      <c r="Q46" s="148" t="str">
        <f>IF('2 | Kennwerte'!P81="","",'2 | Kennwerte'!P81)</f>
        <v/>
      </c>
      <c r="R46" s="148" t="str">
        <f>IF('2 | Kennwerte'!Q81="","",'2 | Kennwerte'!Q81)</f>
        <v/>
      </c>
      <c r="S46" s="148" t="str">
        <f>IF('2 | Kennwerte'!R81="","",'2 | Kennwerte'!R81)</f>
        <v/>
      </c>
      <c r="T46" s="148" t="str">
        <f>IF('2 | Kennwerte'!S81="","",'2 | Kennwerte'!S81)</f>
        <v/>
      </c>
      <c r="U46" s="148" t="str">
        <f>IF('2 | Kennwerte'!T81="","",'2 | Kennwerte'!T81)</f>
        <v/>
      </c>
      <c r="V46" s="148" t="str">
        <f>IF('2 | Kennwerte'!U81="","",'2 | Kennwerte'!U81)</f>
        <v/>
      </c>
      <c r="W46" s="148" t="str">
        <f>IF('2 | Kennwerte'!V81="","",'2 | Kennwerte'!V81)</f>
        <v/>
      </c>
      <c r="X46" s="148" t="str">
        <f>IF('2 | Kennwerte'!W81="","",'2 | Kennwerte'!W81)</f>
        <v/>
      </c>
      <c r="Y46" s="148" t="str">
        <f>IF('2 | Kennwerte'!X81="","",'2 | Kennwerte'!X81)</f>
        <v/>
      </c>
      <c r="Z46" s="148" t="str">
        <f>IF('2 | Kennwerte'!Y81="","",'2 | Kennwerte'!Y81)</f>
        <v/>
      </c>
      <c r="AA46" s="148" t="str">
        <f>IF('2 | Kennwerte'!Z81="","",'2 | Kennwerte'!Z81)</f>
        <v/>
      </c>
      <c r="AB46" s="148" t="str">
        <f>IF('2 | Kennwerte'!AA81="","",'2 | Kennwerte'!AA81)</f>
        <v/>
      </c>
      <c r="AC46" s="148" t="str">
        <f>IF('2 | Kennwerte'!AB81="","",'2 | Kennwerte'!AB81)</f>
        <v/>
      </c>
      <c r="AD46" s="148" t="str">
        <f>IF('2 | Kennwerte'!AC81="","",'2 | Kennwerte'!AC81)</f>
        <v/>
      </c>
      <c r="AE46" s="148" t="str">
        <f>IF('2 | Kennwerte'!AD81="","",'2 | Kennwerte'!AD81)</f>
        <v/>
      </c>
      <c r="AF46" s="148" t="str">
        <f>IF('2 | Kennwerte'!AE81="","",'2 | Kennwerte'!AE81)</f>
        <v/>
      </c>
      <c r="AG46" s="148" t="str">
        <f>IF('2 | Kennwerte'!AF81="","",'2 | Kennwerte'!AF81)</f>
        <v/>
      </c>
      <c r="AH46" s="148" t="str">
        <f>IF('2 | Kennwerte'!AG81="","",'2 | Kennwerte'!AG81)</f>
        <v/>
      </c>
      <c r="AI46" s="148" t="str">
        <f>IF('2 | Kennwerte'!AH81="","",'2 | Kennwerte'!AH81)</f>
        <v/>
      </c>
      <c r="AJ46" s="148" t="str">
        <f>IF('2 | Kennwerte'!AI81="","",'2 | Kennwerte'!AI81)</f>
        <v/>
      </c>
      <c r="AK46" s="148" t="str">
        <f>IF('2 | Kennwerte'!AJ81="","",'2 | Kennwerte'!AJ81)</f>
        <v/>
      </c>
      <c r="AL46" s="148" t="str">
        <f>IF('2 | Kennwerte'!AK81="","",'2 | Kennwerte'!AK81)</f>
        <v/>
      </c>
      <c r="AM46" s="148" t="str">
        <f>IF('2 | Kennwerte'!AL81="","",'2 | Kennwerte'!AL81)</f>
        <v/>
      </c>
    </row>
    <row r="47" spans="2:39" s="145" customFormat="1" ht="30" customHeight="1" outlineLevel="1" x14ac:dyDescent="0.25">
      <c r="B47" s="146"/>
      <c r="C47" s="147"/>
      <c r="D47" s="169"/>
      <c r="E47" s="162" t="s">
        <v>196</v>
      </c>
      <c r="F47" s="160"/>
      <c r="G47" s="178"/>
      <c r="H47" s="179"/>
      <c r="I47" s="1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</row>
    <row r="48" spans="2:39" s="110" customFormat="1" ht="30" customHeight="1" outlineLevel="1" x14ac:dyDescent="0.25">
      <c r="B48" s="111"/>
      <c r="C48" s="152"/>
      <c r="D48" s="152" t="s">
        <v>199</v>
      </c>
      <c r="E48" s="152" t="str">
        <f>'1 | Grundeinstellungen'!E136</f>
        <v>Erschließung</v>
      </c>
      <c r="F48" s="112"/>
      <c r="G48" s="122"/>
      <c r="H48" s="126">
        <f>'1 | Grundeinstellungen'!$H$136</f>
        <v>0.25</v>
      </c>
      <c r="I48" s="112"/>
      <c r="J48" s="148" t="str">
        <f>IF($H$48=0,"",CONCATENATE(IF(J49=1,'1 | Grundeinstellungen'!$J$136,IF(J49=2,'1 | Grundeinstellungen'!$K$136,IF('3c | Wirtschaftlichkeit'!J49=3,'1 | Grundeinstellungen'!$L$136,IF(J49="","wird ausgefüllt")))),IF(J50="","",CONCATENATE(" ","(",J50,")"))))</f>
        <v>wird ausgefüllt</v>
      </c>
      <c r="K48" s="148" t="str">
        <f>IF($H$48=0,"",CONCATENATE(IF(K49=1,'1 | Grundeinstellungen'!$J$136,IF(K49=2,'1 | Grundeinstellungen'!$K$136,IF('3c | Wirtschaftlichkeit'!K49=3,'1 | Grundeinstellungen'!$L$136,IF(K49="","wird ausgefüllt")))),IF(K50="","",CONCATENATE(" ","(",K50,")"))))</f>
        <v>wird ausgefüllt</v>
      </c>
      <c r="L48" s="148" t="str">
        <f>IF($H$48=0,"",CONCATENATE(IF(L49=1,'1 | Grundeinstellungen'!$J$136,IF(L49=2,'1 | Grundeinstellungen'!$K$136,IF('3c | Wirtschaftlichkeit'!L49=3,'1 | Grundeinstellungen'!$L$136,IF(L49="","wird ausgefüllt")))),IF(L50="","",CONCATENATE(" ","(",L50,")"))))</f>
        <v>wird ausgefüllt</v>
      </c>
      <c r="M48" s="148" t="str">
        <f>IF($H$48=0,"",CONCATENATE(IF(M49=1,'1 | Grundeinstellungen'!$J$136,IF(M49=2,'1 | Grundeinstellungen'!$K$136,IF('3c | Wirtschaftlichkeit'!M49=3,'1 | Grundeinstellungen'!$L$136,IF(M49="","wird ausgefüllt")))),IF(M50="","",CONCATENATE(" ","(",M50,")"))))</f>
        <v>wird ausgefüllt</v>
      </c>
      <c r="N48" s="148" t="str">
        <f>IF($H$48=0,"",CONCATENATE(IF(N49=1,'1 | Grundeinstellungen'!$J$136,IF(N49=2,'1 | Grundeinstellungen'!$K$136,IF('3c | Wirtschaftlichkeit'!N49=3,'1 | Grundeinstellungen'!$L$136,IF(N49="","wird ausgefüllt")))),IF(N50="","",CONCATENATE(" ","(",N50,")"))))</f>
        <v>wird ausgefüllt</v>
      </c>
      <c r="O48" s="148" t="str">
        <f>IF($H$48=0,"",CONCATENATE(IF(O49=1,'1 | Grundeinstellungen'!$J$136,IF(O49=2,'1 | Grundeinstellungen'!$K$136,IF('3c | Wirtschaftlichkeit'!O49=3,'1 | Grundeinstellungen'!$L$136,IF(O49="","wird ausgefüllt")))),IF(O50="","",CONCATENATE(" ","(",O50,")"))))</f>
        <v>wird ausgefüllt</v>
      </c>
      <c r="P48" s="148" t="str">
        <f>IF($H$48=0,"",CONCATENATE(IF(P49=1,'1 | Grundeinstellungen'!$J$136,IF(P49=2,'1 | Grundeinstellungen'!$K$136,IF('3c | Wirtschaftlichkeit'!P49=3,'1 | Grundeinstellungen'!$L$136,IF(P49="","wird ausgefüllt")))),IF(P50="","",CONCATENATE(" ","(",P50,")"))))</f>
        <v>wird ausgefüllt</v>
      </c>
      <c r="Q48" s="148" t="str">
        <f>IF($H$48=0,"",CONCATENATE(IF(Q49=1,'1 | Grundeinstellungen'!$J$136,IF(Q49=2,'1 | Grundeinstellungen'!$K$136,IF('3c | Wirtschaftlichkeit'!Q49=3,'1 | Grundeinstellungen'!$L$136,IF(Q49="","wird ausgefüllt")))),IF(Q50="","",CONCATENATE(" ","(",Q50,")"))))</f>
        <v>wird ausgefüllt</v>
      </c>
      <c r="R48" s="148" t="str">
        <f>IF($H$48=0,"",CONCATENATE(IF(R49=1,'1 | Grundeinstellungen'!$J$136,IF(R49=2,'1 | Grundeinstellungen'!$K$136,IF('3c | Wirtschaftlichkeit'!R49=3,'1 | Grundeinstellungen'!$L$136,IF(R49="","wird ausgefüllt")))),IF(R50="","",CONCATENATE(" ","(",R50,")"))))</f>
        <v>wird ausgefüllt</v>
      </c>
      <c r="S48" s="148" t="str">
        <f>IF($H$48=0,"",CONCATENATE(IF(S49=1,'1 | Grundeinstellungen'!$J$136,IF(S49=2,'1 | Grundeinstellungen'!$K$136,IF('3c | Wirtschaftlichkeit'!S49=3,'1 | Grundeinstellungen'!$L$136,IF(S49="","wird ausgefüllt")))),IF(S50="","",CONCATENATE(" ","(",S50,")"))))</f>
        <v>wird ausgefüllt</v>
      </c>
      <c r="T48" s="148" t="str">
        <f>IF($H$48=0,"",CONCATENATE(IF(T49=1,'1 | Grundeinstellungen'!$J$136,IF(T49=2,'1 | Grundeinstellungen'!$K$136,IF('3c | Wirtschaftlichkeit'!T49=3,'1 | Grundeinstellungen'!$L$136,IF(T49="","wird ausgefüllt")))),IF(T50="","",CONCATENATE(" ","(",T50,")"))))</f>
        <v>wird ausgefüllt</v>
      </c>
      <c r="U48" s="148" t="str">
        <f>IF($H$48=0,"",CONCATENATE(IF(U49=1,'1 | Grundeinstellungen'!$J$136,IF(U49=2,'1 | Grundeinstellungen'!$K$136,IF('3c | Wirtschaftlichkeit'!U49=3,'1 | Grundeinstellungen'!$L$136,IF(U49="","wird ausgefüllt")))),IF(U50="","",CONCATENATE(" ","(",U50,")"))))</f>
        <v>wird ausgefüllt</v>
      </c>
      <c r="V48" s="148" t="str">
        <f>IF($H$48=0,"",CONCATENATE(IF(V49=1,'1 | Grundeinstellungen'!$J$136,IF(V49=2,'1 | Grundeinstellungen'!$K$136,IF('3c | Wirtschaftlichkeit'!V49=3,'1 | Grundeinstellungen'!$L$136,IF(V49="","wird ausgefüllt")))),IF(V50="","",CONCATENATE(" ","(",V50,")"))))</f>
        <v>wird ausgefüllt</v>
      </c>
      <c r="W48" s="148" t="str">
        <f>IF($H$48=0,"",CONCATENATE(IF(W49=1,'1 | Grundeinstellungen'!$J$136,IF(W49=2,'1 | Grundeinstellungen'!$K$136,IF('3c | Wirtschaftlichkeit'!W49=3,'1 | Grundeinstellungen'!$L$136,IF(W49="","wird ausgefüllt")))),IF(W50="","",CONCATENATE(" ","(",W50,")"))))</f>
        <v>wird ausgefüllt</v>
      </c>
      <c r="X48" s="148" t="str">
        <f>IF($H$48=0,"",CONCATENATE(IF(X49=1,'1 | Grundeinstellungen'!$J$136,IF(X49=2,'1 | Grundeinstellungen'!$K$136,IF('3c | Wirtschaftlichkeit'!X49=3,'1 | Grundeinstellungen'!$L$136,IF(X49="","wird ausgefüllt")))),IF(X50="","",CONCATENATE(" ","(",X50,")"))))</f>
        <v>wird ausgefüllt</v>
      </c>
      <c r="Y48" s="148" t="str">
        <f>IF($H$48=0,"",CONCATENATE(IF(Y49=1,'1 | Grundeinstellungen'!$J$136,IF(Y49=2,'1 | Grundeinstellungen'!$K$136,IF('3c | Wirtschaftlichkeit'!Y49=3,'1 | Grundeinstellungen'!$L$136,IF(Y49="","wird ausgefüllt")))),IF(Y50="","",CONCATENATE(" ","(",Y50,")"))))</f>
        <v>wird ausgefüllt</v>
      </c>
      <c r="Z48" s="148" t="str">
        <f>IF($H$48=0,"",CONCATENATE(IF(Z49=1,'1 | Grundeinstellungen'!$J$136,IF(Z49=2,'1 | Grundeinstellungen'!$K$136,IF('3c | Wirtschaftlichkeit'!Z49=3,'1 | Grundeinstellungen'!$L$136,IF(Z49="","wird ausgefüllt")))),IF(Z50="","",CONCATENATE(" ","(",Z50,")"))))</f>
        <v>wird ausgefüllt</v>
      </c>
      <c r="AA48" s="148" t="str">
        <f>IF($H$48=0,"",CONCATENATE(IF(AA49=1,'1 | Grundeinstellungen'!$J$136,IF(AA49=2,'1 | Grundeinstellungen'!$K$136,IF('3c | Wirtschaftlichkeit'!AA49=3,'1 | Grundeinstellungen'!$L$136,IF(AA49="","wird ausgefüllt")))),IF(AA50="","",CONCATENATE(" ","(",AA50,")"))))</f>
        <v>wird ausgefüllt</v>
      </c>
      <c r="AB48" s="148" t="str">
        <f>IF($H$48=0,"",CONCATENATE(IF(AB49=1,'1 | Grundeinstellungen'!$J$136,IF(AB49=2,'1 | Grundeinstellungen'!$K$136,IF('3c | Wirtschaftlichkeit'!AB49=3,'1 | Grundeinstellungen'!$L$136,IF(AB49="","wird ausgefüllt")))),IF(AB50="","",CONCATENATE(" ","(",AB50,")"))))</f>
        <v>wird ausgefüllt</v>
      </c>
      <c r="AC48" s="148" t="str">
        <f>IF($H$48=0,"",CONCATENATE(IF(AC49=1,'1 | Grundeinstellungen'!$J$136,IF(AC49=2,'1 | Grundeinstellungen'!$K$136,IF('3c | Wirtschaftlichkeit'!AC49=3,'1 | Grundeinstellungen'!$L$136,IF(AC49="","wird ausgefüllt")))),IF(AC50="","",CONCATENATE(" ","(",AC50,")"))))</f>
        <v>wird ausgefüllt</v>
      </c>
      <c r="AD48" s="148" t="str">
        <f>IF($H$48=0,"",CONCATENATE(IF(AD49=1,'1 | Grundeinstellungen'!$J$136,IF(AD49=2,'1 | Grundeinstellungen'!$K$136,IF('3c | Wirtschaftlichkeit'!AD49=3,'1 | Grundeinstellungen'!$L$136,IF(AD49="","wird ausgefüllt")))),IF(AD50="","",CONCATENATE(" ","(",AD50,")"))))</f>
        <v>wird ausgefüllt</v>
      </c>
      <c r="AE48" s="148" t="str">
        <f>IF($H$48=0,"",CONCATENATE(IF(AE49=1,'1 | Grundeinstellungen'!$J$136,IF(AE49=2,'1 | Grundeinstellungen'!$K$136,IF('3c | Wirtschaftlichkeit'!AE49=3,'1 | Grundeinstellungen'!$L$136,IF(AE49="","wird ausgefüllt")))),IF(AE50="","",CONCATENATE(" ","(",AE50,")"))))</f>
        <v>wird ausgefüllt</v>
      </c>
      <c r="AF48" s="148" t="str">
        <f>IF($H$48=0,"",CONCATENATE(IF(AF49=1,'1 | Grundeinstellungen'!$J$136,IF(AF49=2,'1 | Grundeinstellungen'!$K$136,IF('3c | Wirtschaftlichkeit'!AF49=3,'1 | Grundeinstellungen'!$L$136,IF(AF49="","wird ausgefüllt")))),IF(AF50="","",CONCATENATE(" ","(",AF50,")"))))</f>
        <v>wird ausgefüllt</v>
      </c>
      <c r="AG48" s="148" t="str">
        <f>IF($H$48=0,"",CONCATENATE(IF(AG49=1,'1 | Grundeinstellungen'!$J$136,IF(AG49=2,'1 | Grundeinstellungen'!$K$136,IF('3c | Wirtschaftlichkeit'!AG49=3,'1 | Grundeinstellungen'!$L$136,IF(AG49="","wird ausgefüllt")))),IF(AG50="","",CONCATENATE(" ","(",AG50,")"))))</f>
        <v>wird ausgefüllt</v>
      </c>
      <c r="AH48" s="148" t="str">
        <f>IF($H$48=0,"",CONCATENATE(IF(AH49=1,'1 | Grundeinstellungen'!$J$136,IF(AH49=2,'1 | Grundeinstellungen'!$K$136,IF('3c | Wirtschaftlichkeit'!AH49=3,'1 | Grundeinstellungen'!$L$136,IF(AH49="","wird ausgefüllt")))),IF(AH50="","",CONCATENATE(" ","(",AH50,")"))))</f>
        <v>wird ausgefüllt</v>
      </c>
      <c r="AI48" s="148" t="str">
        <f>IF($H$48=0,"",CONCATENATE(IF(AI49=1,'1 | Grundeinstellungen'!$J$136,IF(AI49=2,'1 | Grundeinstellungen'!$K$136,IF('3c | Wirtschaftlichkeit'!AI49=3,'1 | Grundeinstellungen'!$L$136,IF(AI49="","wird ausgefüllt")))),IF(AI50="","",CONCATENATE(" ","(",AI50,")"))))</f>
        <v>wird ausgefüllt</v>
      </c>
      <c r="AJ48" s="148" t="str">
        <f>IF($H$48=0,"",CONCATENATE(IF(AJ49=1,'1 | Grundeinstellungen'!$J$136,IF(AJ49=2,'1 | Grundeinstellungen'!$K$136,IF('3c | Wirtschaftlichkeit'!AJ49=3,'1 | Grundeinstellungen'!$L$136,IF(AJ49="","wird ausgefüllt")))),IF(AJ50="","",CONCATENATE(" ","(",AJ50,")"))))</f>
        <v>wird ausgefüllt</v>
      </c>
      <c r="AK48" s="148" t="str">
        <f>IF($H$48=0,"",CONCATENATE(IF(AK49=1,'1 | Grundeinstellungen'!$J$136,IF(AK49=2,'1 | Grundeinstellungen'!$K$136,IF('3c | Wirtschaftlichkeit'!AK49=3,'1 | Grundeinstellungen'!$L$136,IF(AK49="","wird ausgefüllt")))),IF(AK50="","",CONCATENATE(" ","(",AK50,")"))))</f>
        <v>wird ausgefüllt</v>
      </c>
      <c r="AL48" s="148" t="str">
        <f>IF($H$48=0,"",CONCATENATE(IF(AL49=1,'1 | Grundeinstellungen'!$J$136,IF(AL49=2,'1 | Grundeinstellungen'!$K$136,IF('3c | Wirtschaftlichkeit'!AL49=3,'1 | Grundeinstellungen'!$L$136,IF(AL49="","wird ausgefüllt")))),IF(AL50="","",CONCATENATE(" ","(",AL50,")"))))</f>
        <v>wird ausgefüllt</v>
      </c>
      <c r="AM48" s="148" t="str">
        <f>IF($H$48=0,"",CONCATENATE(IF(AM49=1,'1 | Grundeinstellungen'!$J$136,IF(AM49=2,'1 | Grundeinstellungen'!$K$136,IF('3c | Wirtschaftlichkeit'!AM49=3,'1 | Grundeinstellungen'!$L$136,IF(AM49="","wird ausgefüllt")))),IF(AM50="","",CONCATENATE(" ","(",AM50,")"))))</f>
        <v>wird ausgefüllt</v>
      </c>
    </row>
    <row r="49" spans="2:39" s="121" customFormat="1" ht="15" customHeight="1" outlineLevel="1" x14ac:dyDescent="0.25">
      <c r="B49" s="137"/>
      <c r="C49" s="138"/>
      <c r="D49" s="138"/>
      <c r="E49" s="156" t="s">
        <v>197</v>
      </c>
      <c r="F49" s="157"/>
      <c r="G49" s="139"/>
      <c r="H49" s="136"/>
      <c r="I49" s="17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</row>
    <row r="50" spans="2:39" s="145" customFormat="1" ht="30" customHeight="1" outlineLevel="1" x14ac:dyDescent="0.25">
      <c r="B50" s="146"/>
      <c r="C50" s="147"/>
      <c r="D50" s="169"/>
      <c r="E50" s="162" t="s">
        <v>196</v>
      </c>
      <c r="F50" s="160"/>
      <c r="G50" s="178"/>
      <c r="H50" s="179"/>
      <c r="I50" s="1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</row>
    <row r="51" spans="2:39" s="110" customFormat="1" ht="30" customHeight="1" outlineLevel="1" x14ac:dyDescent="0.25">
      <c r="B51" s="111"/>
      <c r="C51" s="131"/>
      <c r="D51" s="152" t="s">
        <v>227</v>
      </c>
      <c r="E51" s="131" t="str">
        <f>'1 | Grundeinstellungen'!E137</f>
        <v>Sanitärkern</v>
      </c>
      <c r="F51" s="112"/>
      <c r="G51" s="122"/>
      <c r="H51" s="126">
        <f>'1 | Grundeinstellungen'!$H$137</f>
        <v>0.25</v>
      </c>
      <c r="I51" s="112"/>
      <c r="J51" s="148" t="str">
        <f>IF($H$51=0,"",CONCATENATE(IF(J52=1,'1 | Grundeinstellungen'!$J$137,IF(J52=2,'1 | Grundeinstellungen'!$K$137,IF('3c | Wirtschaftlichkeit'!J52=3,'1 | Grundeinstellungen'!$L$137,IF(J52="","wird ausgefüllt")))),IF(J53="","",CONCATENATE(" ","(",J53,")"))))</f>
        <v>wird ausgefüllt</v>
      </c>
      <c r="K51" s="148" t="str">
        <f>IF($H$51=0,"",CONCATENATE(IF(K52=1,'1 | Grundeinstellungen'!$J$137,IF(K52=2,'1 | Grundeinstellungen'!$K$137,IF('3c | Wirtschaftlichkeit'!K52=3,'1 | Grundeinstellungen'!$L$137,IF(K52="","wird ausgefüllt")))),IF(K53="","",CONCATENATE(" ","(",K53,")"))))</f>
        <v>wird ausgefüllt</v>
      </c>
      <c r="L51" s="148" t="str">
        <f>IF($H$51=0,"",CONCATENATE(IF(L52=1,'1 | Grundeinstellungen'!$J$137,IF(L52=2,'1 | Grundeinstellungen'!$K$137,IF('3c | Wirtschaftlichkeit'!L52=3,'1 | Grundeinstellungen'!$L$137,IF(L52="","wird ausgefüllt")))),IF(L53="","",CONCATENATE(" ","(",L53,")"))))</f>
        <v>wird ausgefüllt</v>
      </c>
      <c r="M51" s="148" t="str">
        <f>IF($H$51=0,"",CONCATENATE(IF(M52=1,'1 | Grundeinstellungen'!$J$137,IF(M52=2,'1 | Grundeinstellungen'!$K$137,IF('3c | Wirtschaftlichkeit'!M52=3,'1 | Grundeinstellungen'!$L$137,IF(M52="","wird ausgefüllt")))),IF(M53="","",CONCATENATE(" ","(",M53,")"))))</f>
        <v>wird ausgefüllt</v>
      </c>
      <c r="N51" s="148" t="str">
        <f>IF($H$51=0,"",CONCATENATE(IF(N52=1,'1 | Grundeinstellungen'!$J$137,IF(N52=2,'1 | Grundeinstellungen'!$K$137,IF('3c | Wirtschaftlichkeit'!N52=3,'1 | Grundeinstellungen'!$L$137,IF(N52="","wird ausgefüllt")))),IF(N53="","",CONCATENATE(" ","(",N53,")"))))</f>
        <v>wird ausgefüllt</v>
      </c>
      <c r="O51" s="148" t="str">
        <f>IF($H$51=0,"",CONCATENATE(IF(O52=1,'1 | Grundeinstellungen'!$J$137,IF(O52=2,'1 | Grundeinstellungen'!$K$137,IF('3c | Wirtschaftlichkeit'!O52=3,'1 | Grundeinstellungen'!$L$137,IF(O52="","wird ausgefüllt")))),IF(O53="","",CONCATENATE(" ","(",O53,")"))))</f>
        <v>wird ausgefüllt</v>
      </c>
      <c r="P51" s="148" t="str">
        <f>IF($H$51=0,"",CONCATENATE(IF(P52=1,'1 | Grundeinstellungen'!$J$137,IF(P52=2,'1 | Grundeinstellungen'!$K$137,IF('3c | Wirtschaftlichkeit'!P52=3,'1 | Grundeinstellungen'!$L$137,IF(P52="","wird ausgefüllt")))),IF(P53="","",CONCATENATE(" ","(",P53,")"))))</f>
        <v>wird ausgefüllt</v>
      </c>
      <c r="Q51" s="148" t="str">
        <f>IF($H$51=0,"",CONCATENATE(IF(Q52=1,'1 | Grundeinstellungen'!$J$137,IF(Q52=2,'1 | Grundeinstellungen'!$K$137,IF('3c | Wirtschaftlichkeit'!Q52=3,'1 | Grundeinstellungen'!$L$137,IF(Q52="","wird ausgefüllt")))),IF(Q53="","",CONCATENATE(" ","(",Q53,")"))))</f>
        <v>wird ausgefüllt</v>
      </c>
      <c r="R51" s="148" t="str">
        <f>IF($H$51=0,"",CONCATENATE(IF(R52=1,'1 | Grundeinstellungen'!$J$137,IF(R52=2,'1 | Grundeinstellungen'!$K$137,IF('3c | Wirtschaftlichkeit'!R52=3,'1 | Grundeinstellungen'!$L$137,IF(R52="","wird ausgefüllt")))),IF(R53="","",CONCATENATE(" ","(",R53,")"))))</f>
        <v>wird ausgefüllt</v>
      </c>
      <c r="S51" s="148" t="str">
        <f>IF($H$51=0,"",CONCATENATE(IF(S52=1,'1 | Grundeinstellungen'!$J$137,IF(S52=2,'1 | Grundeinstellungen'!$K$137,IF('3c | Wirtschaftlichkeit'!S52=3,'1 | Grundeinstellungen'!$L$137,IF(S52="","wird ausgefüllt")))),IF(S53="","",CONCATENATE(" ","(",S53,")"))))</f>
        <v>wird ausgefüllt</v>
      </c>
      <c r="T51" s="148" t="str">
        <f>IF($H$51=0,"",CONCATENATE(IF(T52=1,'1 | Grundeinstellungen'!$J$137,IF(T52=2,'1 | Grundeinstellungen'!$K$137,IF('3c | Wirtschaftlichkeit'!T52=3,'1 | Grundeinstellungen'!$L$137,IF(T52="","wird ausgefüllt")))),IF(T53="","",CONCATENATE(" ","(",T53,")"))))</f>
        <v>wird ausgefüllt</v>
      </c>
      <c r="U51" s="148" t="str">
        <f>IF($H$51=0,"",CONCATENATE(IF(U52=1,'1 | Grundeinstellungen'!$J$137,IF(U52=2,'1 | Grundeinstellungen'!$K$137,IF('3c | Wirtschaftlichkeit'!U52=3,'1 | Grundeinstellungen'!$L$137,IF(U52="","wird ausgefüllt")))),IF(U53="","",CONCATENATE(" ","(",U53,")"))))</f>
        <v>wird ausgefüllt</v>
      </c>
      <c r="V51" s="148" t="str">
        <f>IF($H$51=0,"",CONCATENATE(IF(V52=1,'1 | Grundeinstellungen'!$J$137,IF(V52=2,'1 | Grundeinstellungen'!$K$137,IF('3c | Wirtschaftlichkeit'!V52=3,'1 | Grundeinstellungen'!$L$137,IF(V52="","wird ausgefüllt")))),IF(V53="","",CONCATENATE(" ","(",V53,")"))))</f>
        <v>wird ausgefüllt</v>
      </c>
      <c r="W51" s="148" t="str">
        <f>IF($H$51=0,"",CONCATENATE(IF(W52=1,'1 | Grundeinstellungen'!$J$137,IF(W52=2,'1 | Grundeinstellungen'!$K$137,IF('3c | Wirtschaftlichkeit'!W52=3,'1 | Grundeinstellungen'!$L$137,IF(W52="","wird ausgefüllt")))),IF(W53="","",CONCATENATE(" ","(",W53,")"))))</f>
        <v>wird ausgefüllt</v>
      </c>
      <c r="X51" s="148" t="str">
        <f>IF($H$51=0,"",CONCATENATE(IF(X52=1,'1 | Grundeinstellungen'!$J$137,IF(X52=2,'1 | Grundeinstellungen'!$K$137,IF('3c | Wirtschaftlichkeit'!X52=3,'1 | Grundeinstellungen'!$L$137,IF(X52="","wird ausgefüllt")))),IF(X53="","",CONCATENATE(" ","(",X53,")"))))</f>
        <v>wird ausgefüllt</v>
      </c>
      <c r="Y51" s="148" t="str">
        <f>IF($H$51=0,"",CONCATENATE(IF(Y52=1,'1 | Grundeinstellungen'!$J$137,IF(Y52=2,'1 | Grundeinstellungen'!$K$137,IF('3c | Wirtschaftlichkeit'!Y52=3,'1 | Grundeinstellungen'!$L$137,IF(Y52="","wird ausgefüllt")))),IF(Y53="","",CONCATENATE(" ","(",Y53,")"))))</f>
        <v>wird ausgefüllt</v>
      </c>
      <c r="Z51" s="148" t="str">
        <f>IF($H$51=0,"",CONCATENATE(IF(Z52=1,'1 | Grundeinstellungen'!$J$137,IF(Z52=2,'1 | Grundeinstellungen'!$K$137,IF('3c | Wirtschaftlichkeit'!Z52=3,'1 | Grundeinstellungen'!$L$137,IF(Z52="","wird ausgefüllt")))),IF(Z53="","",CONCATENATE(" ","(",Z53,")"))))</f>
        <v>wird ausgefüllt</v>
      </c>
      <c r="AA51" s="148" t="str">
        <f>IF($H$51=0,"",CONCATENATE(IF(AA52=1,'1 | Grundeinstellungen'!$J$137,IF(AA52=2,'1 | Grundeinstellungen'!$K$137,IF('3c | Wirtschaftlichkeit'!AA52=3,'1 | Grundeinstellungen'!$L$137,IF(AA52="","wird ausgefüllt")))),IF(AA53="","",CONCATENATE(" ","(",AA53,")"))))</f>
        <v>wird ausgefüllt</v>
      </c>
      <c r="AB51" s="148" t="str">
        <f>IF($H$51=0,"",CONCATENATE(IF(AB52=1,'1 | Grundeinstellungen'!$J$137,IF(AB52=2,'1 | Grundeinstellungen'!$K$137,IF('3c | Wirtschaftlichkeit'!AB52=3,'1 | Grundeinstellungen'!$L$137,IF(AB52="","wird ausgefüllt")))),IF(AB53="","",CONCATENATE(" ","(",AB53,")"))))</f>
        <v>wird ausgefüllt</v>
      </c>
      <c r="AC51" s="148" t="str">
        <f>IF($H$51=0,"",CONCATENATE(IF(AC52=1,'1 | Grundeinstellungen'!$J$137,IF(AC52=2,'1 | Grundeinstellungen'!$K$137,IF('3c | Wirtschaftlichkeit'!AC52=3,'1 | Grundeinstellungen'!$L$137,IF(AC52="","wird ausgefüllt")))),IF(AC53="","",CONCATENATE(" ","(",AC53,")"))))</f>
        <v>wird ausgefüllt</v>
      </c>
      <c r="AD51" s="148" t="str">
        <f>IF($H$51=0,"",CONCATENATE(IF(AD52=1,'1 | Grundeinstellungen'!$J$137,IF(AD52=2,'1 | Grundeinstellungen'!$K$137,IF('3c | Wirtschaftlichkeit'!AD52=3,'1 | Grundeinstellungen'!$L$137,IF(AD52="","wird ausgefüllt")))),IF(AD53="","",CONCATENATE(" ","(",AD53,")"))))</f>
        <v>wird ausgefüllt</v>
      </c>
      <c r="AE51" s="148" t="str">
        <f>IF($H$51=0,"",CONCATENATE(IF(AE52=1,'1 | Grundeinstellungen'!$J$137,IF(AE52=2,'1 | Grundeinstellungen'!$K$137,IF('3c | Wirtschaftlichkeit'!AE52=3,'1 | Grundeinstellungen'!$L$137,IF(AE52="","wird ausgefüllt")))),IF(AE53="","",CONCATENATE(" ","(",AE53,")"))))</f>
        <v>wird ausgefüllt</v>
      </c>
      <c r="AF51" s="148" t="str">
        <f>IF($H$51=0,"",CONCATENATE(IF(AF52=1,'1 | Grundeinstellungen'!$J$137,IF(AF52=2,'1 | Grundeinstellungen'!$K$137,IF('3c | Wirtschaftlichkeit'!AF52=3,'1 | Grundeinstellungen'!$L$137,IF(AF52="","wird ausgefüllt")))),IF(AF53="","",CONCATENATE(" ","(",AF53,")"))))</f>
        <v>wird ausgefüllt</v>
      </c>
      <c r="AG51" s="148" t="str">
        <f>IF($H$51=0,"",CONCATENATE(IF(AG52=1,'1 | Grundeinstellungen'!$J$137,IF(AG52=2,'1 | Grundeinstellungen'!$K$137,IF('3c | Wirtschaftlichkeit'!AG52=3,'1 | Grundeinstellungen'!$L$137,IF(AG52="","wird ausgefüllt")))),IF(AG53="","",CONCATENATE(" ","(",AG53,")"))))</f>
        <v>wird ausgefüllt</v>
      </c>
      <c r="AH51" s="148" t="str">
        <f>IF($H$51=0,"",CONCATENATE(IF(AH52=1,'1 | Grundeinstellungen'!$J$137,IF(AH52=2,'1 | Grundeinstellungen'!$K$137,IF('3c | Wirtschaftlichkeit'!AH52=3,'1 | Grundeinstellungen'!$L$137,IF(AH52="","wird ausgefüllt")))),IF(AH53="","",CONCATENATE(" ","(",AH53,")"))))</f>
        <v>wird ausgefüllt</v>
      </c>
      <c r="AI51" s="148" t="str">
        <f>IF($H$51=0,"",CONCATENATE(IF(AI52=1,'1 | Grundeinstellungen'!$J$137,IF(AI52=2,'1 | Grundeinstellungen'!$K$137,IF('3c | Wirtschaftlichkeit'!AI52=3,'1 | Grundeinstellungen'!$L$137,IF(AI52="","wird ausgefüllt")))),IF(AI53="","",CONCATENATE(" ","(",AI53,")"))))</f>
        <v>wird ausgefüllt</v>
      </c>
      <c r="AJ51" s="148" t="str">
        <f>IF($H$51=0,"",CONCATENATE(IF(AJ52=1,'1 | Grundeinstellungen'!$J$137,IF(AJ52=2,'1 | Grundeinstellungen'!$K$137,IF('3c | Wirtschaftlichkeit'!AJ52=3,'1 | Grundeinstellungen'!$L$137,IF(AJ52="","wird ausgefüllt")))),IF(AJ53="","",CONCATENATE(" ","(",AJ53,")"))))</f>
        <v>wird ausgefüllt</v>
      </c>
      <c r="AK51" s="148" t="str">
        <f>IF($H$51=0,"",CONCATENATE(IF(AK52=1,'1 | Grundeinstellungen'!$J$137,IF(AK52=2,'1 | Grundeinstellungen'!$K$137,IF('3c | Wirtschaftlichkeit'!AK52=3,'1 | Grundeinstellungen'!$L$137,IF(AK52="","wird ausgefüllt")))),IF(AK53="","",CONCATENATE(" ","(",AK53,")"))))</f>
        <v>wird ausgefüllt</v>
      </c>
      <c r="AL51" s="148" t="str">
        <f>IF($H$51=0,"",CONCATENATE(IF(AL52=1,'1 | Grundeinstellungen'!$J$137,IF(AL52=2,'1 | Grundeinstellungen'!$K$137,IF('3c | Wirtschaftlichkeit'!AL52=3,'1 | Grundeinstellungen'!$L$137,IF(AL52="","wird ausgefüllt")))),IF(AL53="","",CONCATENATE(" ","(",AL53,")"))))</f>
        <v>wird ausgefüllt</v>
      </c>
      <c r="AM51" s="148" t="str">
        <f>IF($H$51=0,"",CONCATENATE(IF(AM52=1,'1 | Grundeinstellungen'!$J$137,IF(AM52=2,'1 | Grundeinstellungen'!$K$137,IF('3c | Wirtschaftlichkeit'!AM52=3,'1 | Grundeinstellungen'!$L$137,IF(AM52="","wird ausgefüllt")))),IF(AM53="","",CONCATENATE(" ","(",AM53,")"))))</f>
        <v>wird ausgefüllt</v>
      </c>
    </row>
    <row r="52" spans="2:39" s="121" customFormat="1" ht="15" customHeight="1" outlineLevel="1" x14ac:dyDescent="0.25">
      <c r="B52" s="137"/>
      <c r="C52" s="138"/>
      <c r="D52" s="138"/>
      <c r="E52" s="156" t="s">
        <v>197</v>
      </c>
      <c r="F52" s="157"/>
      <c r="G52" s="139"/>
      <c r="H52" s="136"/>
      <c r="I52" s="17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</row>
    <row r="53" spans="2:39" s="145" customFormat="1" ht="30" customHeight="1" outlineLevel="1" x14ac:dyDescent="0.25">
      <c r="B53" s="146"/>
      <c r="C53" s="147"/>
      <c r="D53" s="169"/>
      <c r="E53" s="162" t="s">
        <v>196</v>
      </c>
      <c r="F53" s="160"/>
      <c r="G53" s="178"/>
      <c r="H53" s="179"/>
      <c r="I53" s="1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</row>
    <row r="54" spans="2:39" s="110" customFormat="1" ht="15.75" thickBot="1" x14ac:dyDescent="0.3">
      <c r="B54" s="111"/>
      <c r="C54" s="131"/>
      <c r="D54" s="131"/>
      <c r="E54" s="131"/>
      <c r="F54" s="112"/>
      <c r="G54" s="122"/>
      <c r="H54" s="122"/>
      <c r="I54" s="112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</row>
    <row r="55" spans="2:39" s="110" customFormat="1" ht="30" customHeight="1" thickBot="1" x14ac:dyDescent="0.3">
      <c r="B55" s="298">
        <v>11</v>
      </c>
      <c r="C55" s="250" t="str">
        <f>'1 | Grundeinstellungen'!C139</f>
        <v>Lebenszykluskosten</v>
      </c>
      <c r="D55" s="134"/>
      <c r="E55" s="134"/>
      <c r="F55" s="93"/>
      <c r="G55" s="94">
        <f>'1 | Grundeinstellungen'!$G$139</f>
        <v>0.99990000000000001</v>
      </c>
      <c r="H55" s="95"/>
      <c r="I55" s="96"/>
      <c r="J55" s="300">
        <f>IF($G$55=0,"",IFERROR(J59*$G$58+J81*$G$80+J94*$G$93+J104*$G$103,0))</f>
        <v>0</v>
      </c>
      <c r="K55" s="300">
        <f t="shared" ref="K55:AM55" si="11">IF($G$55=0,"",IFERROR(K59*$G$58+K81*$G$80+K94*$G$93+K104*$G$103,0))</f>
        <v>0</v>
      </c>
      <c r="L55" s="300">
        <f t="shared" si="11"/>
        <v>0</v>
      </c>
      <c r="M55" s="300">
        <f t="shared" si="11"/>
        <v>0</v>
      </c>
      <c r="N55" s="300">
        <f t="shared" si="11"/>
        <v>0</v>
      </c>
      <c r="O55" s="300">
        <f t="shared" si="11"/>
        <v>0</v>
      </c>
      <c r="P55" s="300">
        <f t="shared" si="11"/>
        <v>0</v>
      </c>
      <c r="Q55" s="300">
        <f t="shared" si="11"/>
        <v>0</v>
      </c>
      <c r="R55" s="300">
        <f t="shared" si="11"/>
        <v>0</v>
      </c>
      <c r="S55" s="300">
        <f t="shared" si="11"/>
        <v>0</v>
      </c>
      <c r="T55" s="300">
        <f t="shared" si="11"/>
        <v>0</v>
      </c>
      <c r="U55" s="300">
        <f t="shared" si="11"/>
        <v>0</v>
      </c>
      <c r="V55" s="300">
        <f t="shared" si="11"/>
        <v>0</v>
      </c>
      <c r="W55" s="300">
        <f t="shared" si="11"/>
        <v>0</v>
      </c>
      <c r="X55" s="300">
        <f t="shared" si="11"/>
        <v>0</v>
      </c>
      <c r="Y55" s="300">
        <f t="shared" si="11"/>
        <v>0</v>
      </c>
      <c r="Z55" s="300">
        <f t="shared" si="11"/>
        <v>0</v>
      </c>
      <c r="AA55" s="300">
        <f t="shared" si="11"/>
        <v>0</v>
      </c>
      <c r="AB55" s="300">
        <f t="shared" si="11"/>
        <v>0</v>
      </c>
      <c r="AC55" s="300">
        <f t="shared" si="11"/>
        <v>0</v>
      </c>
      <c r="AD55" s="300">
        <f t="shared" si="11"/>
        <v>0</v>
      </c>
      <c r="AE55" s="300">
        <f t="shared" si="11"/>
        <v>0</v>
      </c>
      <c r="AF55" s="300">
        <f t="shared" si="11"/>
        <v>0</v>
      </c>
      <c r="AG55" s="300">
        <f t="shared" si="11"/>
        <v>0</v>
      </c>
      <c r="AH55" s="300">
        <f t="shared" si="11"/>
        <v>0</v>
      </c>
      <c r="AI55" s="300">
        <f t="shared" si="11"/>
        <v>0</v>
      </c>
      <c r="AJ55" s="300">
        <f t="shared" si="11"/>
        <v>0</v>
      </c>
      <c r="AK55" s="300">
        <f t="shared" si="11"/>
        <v>0</v>
      </c>
      <c r="AL55" s="300">
        <f t="shared" si="11"/>
        <v>0</v>
      </c>
      <c r="AM55" s="300">
        <f t="shared" si="11"/>
        <v>0</v>
      </c>
    </row>
    <row r="56" spans="2:39" s="110" customFormat="1" ht="214.5" hidden="1" thickBot="1" x14ac:dyDescent="0.3">
      <c r="B56" s="111"/>
      <c r="C56" s="181"/>
      <c r="D56" s="138"/>
      <c r="E56" s="182" t="s">
        <v>201</v>
      </c>
      <c r="F56" s="112"/>
      <c r="G56" s="128"/>
      <c r="H56" s="122"/>
      <c r="I56" s="112"/>
      <c r="J56" s="185" t="str">
        <f>CONCATENATE(IF(J58="","",J58),IF(AND(J58&lt;&gt;"",J80&lt;&gt;""),"; ",""),IF(AND(J58&lt;&gt;"",J93&lt;&gt;"",J80=""),"; ",""),IF(AND(J58&lt;&gt;"",J103&lt;&gt;"",J80="",J93=""),"; ",""),IF(J80="","",J80),IF(AND(J80&lt;&gt;"",J93&lt;&gt;""),"; ",""),IF(AND(J80&lt;&gt;"",J103&lt;&gt;"",J93=""),"; ",""),IF(J93="","",J93),IF(AND(J93&lt;&gt;"",J103&lt;&gt;""),"; ",""),IF(J103="","",J103))</f>
        <v>wird ausgefüllt (BGF mittel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K56" s="185" t="str">
        <f t="shared" ref="K56:AM56" si="12">CONCATENATE(IF(K58="","",K58),IF(AND(K58&lt;&gt;"",K80&lt;&gt;""),"; ",""),IF(AND(K58&lt;&gt;"",K93&lt;&gt;"",K80=""),"; ",""),IF(AND(K58&lt;&gt;"",K103&lt;&gt;"",K80="",K93=""),"; ",""),IF(K80="","",K80),IF(AND(K80&lt;&gt;"",K93&lt;&gt;""),"; ",""),IF(AND(K80&lt;&gt;"",K103&lt;&gt;"",K93=""),"; ",""),IF(K93="","",K93),IF(AND(K93&lt;&gt;"",K103&lt;&gt;""),"; ",""),IF(K103="","",K103))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L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M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N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O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P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Q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R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S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T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U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V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W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X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Y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Z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A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B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C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D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E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F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G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H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I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J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K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L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M56" s="185" t="str">
        <f t="shared" si="12"/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</row>
    <row r="57" spans="2:39" s="121" customFormat="1" ht="7.5" customHeight="1" x14ac:dyDescent="0.25">
      <c r="B57" s="137"/>
      <c r="C57" s="138"/>
      <c r="D57" s="138"/>
      <c r="E57" s="138"/>
      <c r="F57" s="117"/>
      <c r="G57" s="139"/>
      <c r="H57" s="136"/>
      <c r="I57" s="117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</row>
    <row r="58" spans="2:39" s="110" customFormat="1" ht="60" customHeight="1" outlineLevel="1" x14ac:dyDescent="0.25">
      <c r="B58" s="111"/>
      <c r="C58" s="183">
        <v>1</v>
      </c>
      <c r="D58" s="183" t="str">
        <f>'1 | Grundeinstellungen'!D140</f>
        <v>Herstellungskosten</v>
      </c>
      <c r="E58" s="161"/>
      <c r="F58" s="170"/>
      <c r="G58" s="126">
        <f>'1 | Grundeinstellungen'!$G$140</f>
        <v>0.33329999999999999</v>
      </c>
      <c r="H58" s="98">
        <f>'1 | Grundeinstellungen'!$H$140</f>
        <v>1.0002</v>
      </c>
      <c r="I58" s="170"/>
      <c r="J58" s="129" t="str">
        <f>IF($G$58=0,"",CONCATENATE(IF(AND(J59&lt;1.5,J59&gt;0),'1 | Grundeinstellungen'!$J$140,IF(AND(J59&gt;=1.5,J59&lt;2.5),'1 | Grundeinstellungen'!$K$140,IF(J59&gt;=2.5,'1 | Grundeinstellungen'!$L$140,IF(J59=0,"wird ausgefüllt")))),IF(OR(J61&lt;&gt;"",J64&lt;&gt;"",J67&lt;&gt;"",J70&lt;&gt;"",J73&lt;&gt;"",J76&lt;&gt;"")," (",""),IF(J61="","",J61),IF(AND(J61&lt;&gt;"",J64&lt;&gt;""),"; ",""),IF(AND(J61&lt;&gt;"",J67&lt;&gt;"",J64=""),"; ",""),IF(AND(J61&lt;&gt;"",J70&lt;&gt;"",J64="",J67=""),"; ",""),IF(AND(J61&lt;&gt;"",J73&lt;&gt;"",J64="",J67="",J70=""),"; ",""),IF(AND(J61&lt;&gt;"",J76&lt;&gt;"",J64="",J67="",J70="",J73=""),"; ",""),IF(J64="","",J64),IF(AND(J64&lt;&gt;"",J67&lt;&gt;""),"; ",""),IF(AND(J64&lt;&gt;"",J70&lt;&gt;"",J67=""),"; ",""),IF(AND(J64&lt;&gt;"",J73&lt;&gt;"",J67="",J70=""),"; ",""),IF(AND(J64&lt;&gt;"",J76&lt;&gt;"",J67="",J70="",J73=""),"; ",""),IF(J67="","",J67),IF(AND(J67&lt;&gt;"",J70&lt;&gt;""),"; ",""),IF(AND(J67&lt;&gt;"",J73&lt;&gt;"",J70=""),"; ",""),IF(AND(J67&lt;&gt;"",J76&lt;&gt;"",J70="",J73=""),"; ",""),IF(J70="","",J70),IF(AND(J70&lt;&gt;"",J73&lt;&gt;""),"; ",""),IF(AND(J70&lt;&gt;"",J76&lt;&gt;"",J73=""),"; ",""),IF(J73="","",J73),IF(AND(J73&lt;&gt;"",J76&lt;&gt;""),"; ",""),IF(J76="","",J76),IF(OR(J61&lt;&gt;"",J64&lt;&gt;"",J67&lt;&gt;"",J70&lt;&gt;"",J73&lt;&gt;"",J76&lt;&gt;""),")","")))</f>
        <v>wird ausgefüllt (BGF mittel [wird berechnet]; wird ausgefüllt [wird berechnet]; wird ausgefüllt [wird berechnet]; wird ausgefüllt [wird berechnet]; wird ausgefüllt [wird berechnet]; wird ausgefüllt)</v>
      </c>
      <c r="K58" s="129" t="str">
        <f>IF($G$58=0,"",CONCATENATE(IF(AND(K59&lt;1.5,K59&gt;0),'1 | Grundeinstellungen'!$J$140,IF(AND(K59&gt;=1.5,K59&lt;2.5),'1 | Grundeinstellungen'!$K$140,IF(K59&gt;=2.5,'1 | Grundeinstellungen'!$L$140,IF(K59=0,"wird ausgefüllt")))),IF(OR(K61&lt;&gt;"",K64&lt;&gt;"",K67&lt;&gt;"",K70&lt;&gt;"",K73&lt;&gt;"",K76&lt;&gt;"")," (",""),IF(K61="","",K61),IF(AND(K61&lt;&gt;"",K64&lt;&gt;""),"; ",""),IF(AND(K61&lt;&gt;"",K67&lt;&gt;"",K64=""),"; ",""),IF(AND(K61&lt;&gt;"",K70&lt;&gt;"",K64="",K67=""),"; ",""),IF(AND(K61&lt;&gt;"",K73&lt;&gt;"",K64="",K67="",K70=""),"; ",""),IF(AND(K61&lt;&gt;"",K76&lt;&gt;"",K64="",K67="",K70="",K73=""),"; ",""),IF(K64="","",K64),IF(AND(K64&lt;&gt;"",K67&lt;&gt;""),"; ",""),IF(AND(K64&lt;&gt;"",K70&lt;&gt;"",K67=""),"; ",""),IF(AND(K64&lt;&gt;"",K73&lt;&gt;"",K67="",K70=""),"; ",""),IF(AND(K64&lt;&gt;"",K76&lt;&gt;"",K67="",K70="",K73=""),"; ",""),IF(K67="","",K67),IF(AND(K67&lt;&gt;"",K70&lt;&gt;""),"; ",""),IF(AND(K67&lt;&gt;"",K73&lt;&gt;"",K70=""),"; ",""),IF(AND(K67&lt;&gt;"",K76&lt;&gt;"",K70="",K73=""),"; ",""),IF(K70="","",K70),IF(AND(K70&lt;&gt;"",K73&lt;&gt;""),"; ",""),IF(AND(K70&lt;&gt;"",K76&lt;&gt;"",K73=""),"; ",""),IF(K73="","",K73),IF(AND(K73&lt;&gt;"",K76&lt;&gt;""),"; ",""),IF(K76="","",K76),IF(OR(K61&lt;&gt;"",K64&lt;&gt;"",K67&lt;&gt;"",K70&lt;&gt;"",K73&lt;&gt;"",K76&lt;&gt;""),")","")))</f>
        <v>wird ausgefüllt (wird ausgefüllt [wird berechnet]; wird ausgefüllt [wird berechnet]; wird ausgefüllt [wird berechnet]; wird ausgefüllt [wird berechnet]; wird ausgefüllt [wird berechnet]; wird ausgefüllt)</v>
      </c>
      <c r="L58" s="129" t="str">
        <f>IF($G$58=0,"",CONCATENATE(IF(AND(L59&lt;1.5,L59&gt;0),'1 | Grundeinstellungen'!$J$140,IF(AND(L59&gt;=1.5,L59&lt;2.5),'1 | Grundeinstellungen'!$K$140,IF(L59&gt;=2.5,'1 | Grundeinstellungen'!$L$140,IF(L59=0,"wird ausgefüllt")))),IF(OR(L61&lt;&gt;"",L64&lt;&gt;"",L67&lt;&gt;"",L70&lt;&gt;"",L73&lt;&gt;"",L76&lt;&gt;"")," (",""),IF(L61="","",L61),IF(AND(L61&lt;&gt;"",L64&lt;&gt;""),"; ",""),IF(AND(L61&lt;&gt;"",L67&lt;&gt;"",L64=""),"; ",""),IF(AND(L61&lt;&gt;"",L70&lt;&gt;"",L64="",L67=""),"; ",""),IF(AND(L61&lt;&gt;"",L73&lt;&gt;"",L64="",L67="",L70=""),"; ",""),IF(AND(L61&lt;&gt;"",L76&lt;&gt;"",L64="",L67="",L70="",L73=""),"; ",""),IF(L64="","",L64),IF(AND(L64&lt;&gt;"",L67&lt;&gt;""),"; ",""),IF(AND(L64&lt;&gt;"",L70&lt;&gt;"",L67=""),"; ",""),IF(AND(L64&lt;&gt;"",L73&lt;&gt;"",L67="",L70=""),"; ",""),IF(AND(L64&lt;&gt;"",L76&lt;&gt;"",L67="",L70="",L73=""),"; ",""),IF(L67="","",L67),IF(AND(L67&lt;&gt;"",L70&lt;&gt;""),"; ",""),IF(AND(L67&lt;&gt;"",L73&lt;&gt;"",L70=""),"; ",""),IF(AND(L67&lt;&gt;"",L76&lt;&gt;"",L70="",L73=""),"; ",""),IF(L70="","",L70),IF(AND(L70&lt;&gt;"",L73&lt;&gt;""),"; ",""),IF(AND(L70&lt;&gt;"",L76&lt;&gt;"",L73=""),"; ",""),IF(L73="","",L73),IF(AND(L73&lt;&gt;"",L76&lt;&gt;""),"; ",""),IF(L76="","",L76),IF(OR(L61&lt;&gt;"",L64&lt;&gt;"",L67&lt;&gt;"",L70&lt;&gt;"",L73&lt;&gt;"",L76&lt;&gt;""),")","")))</f>
        <v>wird ausgefüllt (wird ausgefüllt [wird berechnet]; wird ausgefüllt [wird berechnet]; wird ausgefüllt [wird berechnet]; wird ausgefüllt [wird berechnet]; wird ausgefüllt [wird berechnet]; wird ausgefüllt)</v>
      </c>
      <c r="M58" s="129" t="str">
        <f>IF($G$58=0,"",CONCATENATE(IF(AND(M59&lt;1.5,M59&gt;0),'1 | Grundeinstellungen'!$J$140,IF(AND(M59&gt;=1.5,M59&lt;2.5),'1 | Grundeinstellungen'!$K$140,IF(M59&gt;=2.5,'1 | Grundeinstellungen'!$L$140,IF(M59=0,"wird ausgefüllt")))),IF(OR(M61&lt;&gt;"",M64&lt;&gt;"",M67&lt;&gt;"",M70&lt;&gt;"",M73&lt;&gt;"",M76&lt;&gt;"")," (",""),IF(M61="","",M61),IF(AND(M61&lt;&gt;"",M64&lt;&gt;""),"; ",""),IF(AND(M61&lt;&gt;"",M67&lt;&gt;"",M64=""),"; ",""),IF(AND(M61&lt;&gt;"",M70&lt;&gt;"",M64="",M67=""),"; ",""),IF(AND(M61&lt;&gt;"",M73&lt;&gt;"",M64="",M67="",M70=""),"; ",""),IF(AND(M61&lt;&gt;"",M76&lt;&gt;"",M64="",M67="",M70="",M73=""),"; ",""),IF(M64="","",M64),IF(AND(M64&lt;&gt;"",M67&lt;&gt;""),"; ",""),IF(AND(M64&lt;&gt;"",M70&lt;&gt;"",M67=""),"; ",""),IF(AND(M64&lt;&gt;"",M73&lt;&gt;"",M67="",M70=""),"; ",""),IF(AND(M64&lt;&gt;"",M76&lt;&gt;"",M67="",M70="",M73=""),"; ",""),IF(M67="","",M67),IF(AND(M67&lt;&gt;"",M70&lt;&gt;""),"; ",""),IF(AND(M67&lt;&gt;"",M73&lt;&gt;"",M70=""),"; ",""),IF(AND(M67&lt;&gt;"",M76&lt;&gt;"",M70="",M73=""),"; ",""),IF(M70="","",M70),IF(AND(M70&lt;&gt;"",M73&lt;&gt;""),"; ",""),IF(AND(M70&lt;&gt;"",M76&lt;&gt;"",M73=""),"; ",""),IF(M73="","",M73),IF(AND(M73&lt;&gt;"",M76&lt;&gt;""),"; ",""),IF(M76="","",M76),IF(OR(M61&lt;&gt;"",M64&lt;&gt;"",M67&lt;&gt;"",M70&lt;&gt;"",M73&lt;&gt;"",M76&lt;&gt;""),")","")))</f>
        <v>wird ausgefüllt (wird ausgefüllt [wird berechnet]; wird ausgefüllt [wird berechnet]; wird ausgefüllt [wird berechnet]; wird ausgefüllt [wird berechnet]; wird ausgefüllt [wird berechnet]; wird ausgefüllt)</v>
      </c>
      <c r="N58" s="129" t="str">
        <f>IF($G$58=0,"",CONCATENATE(IF(AND(N59&lt;1.5,N59&gt;0),'1 | Grundeinstellungen'!$J$140,IF(AND(N59&gt;=1.5,N59&lt;2.5),'1 | Grundeinstellungen'!$K$140,IF(N59&gt;=2.5,'1 | Grundeinstellungen'!$L$140,IF(N59=0,"wird ausgefüllt")))),IF(OR(N61&lt;&gt;"",N64&lt;&gt;"",N67&lt;&gt;"",N70&lt;&gt;"",N73&lt;&gt;"",N76&lt;&gt;"")," (",""),IF(N61="","",N61),IF(AND(N61&lt;&gt;"",N64&lt;&gt;""),"; ",""),IF(AND(N61&lt;&gt;"",N67&lt;&gt;"",N64=""),"; ",""),IF(AND(N61&lt;&gt;"",N70&lt;&gt;"",N64="",N67=""),"; ",""),IF(AND(N61&lt;&gt;"",N73&lt;&gt;"",N64="",N67="",N70=""),"; ",""),IF(AND(N61&lt;&gt;"",N76&lt;&gt;"",N64="",N67="",N70="",N73=""),"; ",""),IF(N64="","",N64),IF(AND(N64&lt;&gt;"",N67&lt;&gt;""),"; ",""),IF(AND(N64&lt;&gt;"",N70&lt;&gt;"",N67=""),"; ",""),IF(AND(N64&lt;&gt;"",N73&lt;&gt;"",N67="",N70=""),"; ",""),IF(AND(N64&lt;&gt;"",N76&lt;&gt;"",N67="",N70="",N73=""),"; ",""),IF(N67="","",N67),IF(AND(N67&lt;&gt;"",N70&lt;&gt;""),"; ",""),IF(AND(N67&lt;&gt;"",N73&lt;&gt;"",N70=""),"; ",""),IF(AND(N67&lt;&gt;"",N76&lt;&gt;"",N70="",N73=""),"; ",""),IF(N70="","",N70),IF(AND(N70&lt;&gt;"",N73&lt;&gt;""),"; ",""),IF(AND(N70&lt;&gt;"",N76&lt;&gt;"",N73=""),"; ",""),IF(N73="","",N73),IF(AND(N73&lt;&gt;"",N76&lt;&gt;""),"; ",""),IF(N76="","",N76),IF(OR(N61&lt;&gt;"",N64&lt;&gt;"",N67&lt;&gt;"",N70&lt;&gt;"",N73&lt;&gt;"",N76&lt;&gt;""),")","")))</f>
        <v>wird ausgefüllt (wird ausgefüllt [wird berechnet]; wird ausgefüllt [wird berechnet]; wird ausgefüllt [wird berechnet]; wird ausgefüllt [wird berechnet]; wird ausgefüllt [wird berechnet]; wird ausgefüllt)</v>
      </c>
      <c r="O58" s="129" t="str">
        <f>IF($G$58=0,"",CONCATENATE(IF(AND(O59&lt;1.5,O59&gt;0),'1 | Grundeinstellungen'!$J$140,IF(AND(O59&gt;=1.5,O59&lt;2.5),'1 | Grundeinstellungen'!$K$140,IF(O59&gt;=2.5,'1 | Grundeinstellungen'!$L$140,IF(O59=0,"wird ausgefüllt")))),IF(OR(O61&lt;&gt;"",O64&lt;&gt;"",O67&lt;&gt;"",O70&lt;&gt;"",O73&lt;&gt;"",O76&lt;&gt;"")," (",""),IF(O61="","",O61),IF(AND(O61&lt;&gt;"",O64&lt;&gt;""),"; ",""),IF(AND(O61&lt;&gt;"",O67&lt;&gt;"",O64=""),"; ",""),IF(AND(O61&lt;&gt;"",O70&lt;&gt;"",O64="",O67=""),"; ",""),IF(AND(O61&lt;&gt;"",O73&lt;&gt;"",O64="",O67="",O70=""),"; ",""),IF(AND(O61&lt;&gt;"",O76&lt;&gt;"",O64="",O67="",O70="",O73=""),"; ",""),IF(O64="","",O64),IF(AND(O64&lt;&gt;"",O67&lt;&gt;""),"; ",""),IF(AND(O64&lt;&gt;"",O70&lt;&gt;"",O67=""),"; ",""),IF(AND(O64&lt;&gt;"",O73&lt;&gt;"",O67="",O70=""),"; ",""),IF(AND(O64&lt;&gt;"",O76&lt;&gt;"",O67="",O70="",O73=""),"; ",""),IF(O67="","",O67),IF(AND(O67&lt;&gt;"",O70&lt;&gt;""),"; ",""),IF(AND(O67&lt;&gt;"",O73&lt;&gt;"",O70=""),"; ",""),IF(AND(O67&lt;&gt;"",O76&lt;&gt;"",O70="",O73=""),"; ",""),IF(O70="","",O70),IF(AND(O70&lt;&gt;"",O73&lt;&gt;""),"; ",""),IF(AND(O70&lt;&gt;"",O76&lt;&gt;"",O73=""),"; ",""),IF(O73="","",O73),IF(AND(O73&lt;&gt;"",O76&lt;&gt;""),"; ",""),IF(O76="","",O76),IF(OR(O61&lt;&gt;"",O64&lt;&gt;"",O67&lt;&gt;"",O70&lt;&gt;"",O73&lt;&gt;"",O76&lt;&gt;""),")","")))</f>
        <v>wird ausgefüllt (wird ausgefüllt [wird berechnet]; wird ausgefüllt [wird berechnet]; wird ausgefüllt [wird berechnet]; wird ausgefüllt [wird berechnet]; wird ausgefüllt [wird berechnet]; wird ausgefüllt)</v>
      </c>
      <c r="P58" s="129" t="str">
        <f>IF($G$58=0,"",CONCATENATE(IF(AND(P59&lt;1.5,P59&gt;0),'1 | Grundeinstellungen'!$J$140,IF(AND(P59&gt;=1.5,P59&lt;2.5),'1 | Grundeinstellungen'!$K$140,IF(P59&gt;=2.5,'1 | Grundeinstellungen'!$L$140,IF(P59=0,"wird ausgefüllt")))),IF(OR(P61&lt;&gt;"",P64&lt;&gt;"",P67&lt;&gt;"",P70&lt;&gt;"",P73&lt;&gt;"",P76&lt;&gt;"")," (",""),IF(P61="","",P61),IF(AND(P61&lt;&gt;"",P64&lt;&gt;""),"; ",""),IF(AND(P61&lt;&gt;"",P67&lt;&gt;"",P64=""),"; ",""),IF(AND(P61&lt;&gt;"",P70&lt;&gt;"",P64="",P67=""),"; ",""),IF(AND(P61&lt;&gt;"",P73&lt;&gt;"",P64="",P67="",P70=""),"; ",""),IF(AND(P61&lt;&gt;"",P76&lt;&gt;"",P64="",P67="",P70="",P73=""),"; ",""),IF(P64="","",P64),IF(AND(P64&lt;&gt;"",P67&lt;&gt;""),"; ",""),IF(AND(P64&lt;&gt;"",P70&lt;&gt;"",P67=""),"; ",""),IF(AND(P64&lt;&gt;"",P73&lt;&gt;"",P67="",P70=""),"; ",""),IF(AND(P64&lt;&gt;"",P76&lt;&gt;"",P67="",P70="",P73=""),"; ",""),IF(P67="","",P67),IF(AND(P67&lt;&gt;"",P70&lt;&gt;""),"; ",""),IF(AND(P67&lt;&gt;"",P73&lt;&gt;"",P70=""),"; ",""),IF(AND(P67&lt;&gt;"",P76&lt;&gt;"",P70="",P73=""),"; ",""),IF(P70="","",P70),IF(AND(P70&lt;&gt;"",P73&lt;&gt;""),"; ",""),IF(AND(P70&lt;&gt;"",P76&lt;&gt;"",P73=""),"; ",""),IF(P73="","",P73),IF(AND(P73&lt;&gt;"",P76&lt;&gt;""),"; ",""),IF(P76="","",P76),IF(OR(P61&lt;&gt;"",P64&lt;&gt;"",P67&lt;&gt;"",P70&lt;&gt;"",P73&lt;&gt;"",P76&lt;&gt;""),")","")))</f>
        <v>wird ausgefüllt (wird ausgefüllt [wird berechnet]; wird ausgefüllt [wird berechnet]; wird ausgefüllt [wird berechnet]; wird ausgefüllt [wird berechnet]; wird ausgefüllt [wird berechnet]; wird ausgefüllt)</v>
      </c>
      <c r="Q58" s="129" t="str">
        <f>IF($G$58=0,"",CONCATENATE(IF(AND(Q59&lt;1.5,Q59&gt;0),'1 | Grundeinstellungen'!$J$140,IF(AND(Q59&gt;=1.5,Q59&lt;2.5),'1 | Grundeinstellungen'!$K$140,IF(Q59&gt;=2.5,'1 | Grundeinstellungen'!$L$140,IF(Q59=0,"wird ausgefüllt")))),IF(OR(Q61&lt;&gt;"",Q64&lt;&gt;"",Q67&lt;&gt;"",Q70&lt;&gt;"",Q73&lt;&gt;"",Q76&lt;&gt;"")," (",""),IF(Q61="","",Q61),IF(AND(Q61&lt;&gt;"",Q64&lt;&gt;""),"; ",""),IF(AND(Q61&lt;&gt;"",Q67&lt;&gt;"",Q64=""),"; ",""),IF(AND(Q61&lt;&gt;"",Q70&lt;&gt;"",Q64="",Q67=""),"; ",""),IF(AND(Q61&lt;&gt;"",Q73&lt;&gt;"",Q64="",Q67="",Q70=""),"; ",""),IF(AND(Q61&lt;&gt;"",Q76&lt;&gt;"",Q64="",Q67="",Q70="",Q73=""),"; ",""),IF(Q64="","",Q64),IF(AND(Q64&lt;&gt;"",Q67&lt;&gt;""),"; ",""),IF(AND(Q64&lt;&gt;"",Q70&lt;&gt;"",Q67=""),"; ",""),IF(AND(Q64&lt;&gt;"",Q73&lt;&gt;"",Q67="",Q70=""),"; ",""),IF(AND(Q64&lt;&gt;"",Q76&lt;&gt;"",Q67="",Q70="",Q73=""),"; ",""),IF(Q67="","",Q67),IF(AND(Q67&lt;&gt;"",Q70&lt;&gt;""),"; ",""),IF(AND(Q67&lt;&gt;"",Q73&lt;&gt;"",Q70=""),"; ",""),IF(AND(Q67&lt;&gt;"",Q76&lt;&gt;"",Q70="",Q73=""),"; ",""),IF(Q70="","",Q70),IF(AND(Q70&lt;&gt;"",Q73&lt;&gt;""),"; ",""),IF(AND(Q70&lt;&gt;"",Q76&lt;&gt;"",Q73=""),"; ",""),IF(Q73="","",Q73),IF(AND(Q73&lt;&gt;"",Q76&lt;&gt;""),"; ",""),IF(Q76="","",Q76),IF(OR(Q61&lt;&gt;"",Q64&lt;&gt;"",Q67&lt;&gt;"",Q70&lt;&gt;"",Q73&lt;&gt;"",Q76&lt;&gt;""),")","")))</f>
        <v>wird ausgefüllt (wird ausgefüllt [wird berechnet]; wird ausgefüllt [wird berechnet]; wird ausgefüllt [wird berechnet]; wird ausgefüllt [wird berechnet]; wird ausgefüllt [wird berechnet]; wird ausgefüllt)</v>
      </c>
      <c r="R58" s="129" t="str">
        <f>IF($G$58=0,"",CONCATENATE(IF(AND(R59&lt;1.5,R59&gt;0),'1 | Grundeinstellungen'!$J$140,IF(AND(R59&gt;=1.5,R59&lt;2.5),'1 | Grundeinstellungen'!$K$140,IF(R59&gt;=2.5,'1 | Grundeinstellungen'!$L$140,IF(R59=0,"wird ausgefüllt")))),IF(OR(R61&lt;&gt;"",R64&lt;&gt;"",R67&lt;&gt;"",R70&lt;&gt;"",R73&lt;&gt;"",R76&lt;&gt;"")," (",""),IF(R61="","",R61),IF(AND(R61&lt;&gt;"",R64&lt;&gt;""),"; ",""),IF(AND(R61&lt;&gt;"",R67&lt;&gt;"",R64=""),"; ",""),IF(AND(R61&lt;&gt;"",R70&lt;&gt;"",R64="",R67=""),"; ",""),IF(AND(R61&lt;&gt;"",R73&lt;&gt;"",R64="",R67="",R70=""),"; ",""),IF(AND(R61&lt;&gt;"",R76&lt;&gt;"",R64="",R67="",R70="",R73=""),"; ",""),IF(R64="","",R64),IF(AND(R64&lt;&gt;"",R67&lt;&gt;""),"; ",""),IF(AND(R64&lt;&gt;"",R70&lt;&gt;"",R67=""),"; ",""),IF(AND(R64&lt;&gt;"",R73&lt;&gt;"",R67="",R70=""),"; ",""),IF(AND(R64&lt;&gt;"",R76&lt;&gt;"",R67="",R70="",R73=""),"; ",""),IF(R67="","",R67),IF(AND(R67&lt;&gt;"",R70&lt;&gt;""),"; ",""),IF(AND(R67&lt;&gt;"",R73&lt;&gt;"",R70=""),"; ",""),IF(AND(R67&lt;&gt;"",R76&lt;&gt;"",R70="",R73=""),"; ",""),IF(R70="","",R70),IF(AND(R70&lt;&gt;"",R73&lt;&gt;""),"; ",""),IF(AND(R70&lt;&gt;"",R76&lt;&gt;"",R73=""),"; ",""),IF(R73="","",R73),IF(AND(R73&lt;&gt;"",R76&lt;&gt;""),"; ",""),IF(R76="","",R76),IF(OR(R61&lt;&gt;"",R64&lt;&gt;"",R67&lt;&gt;"",R70&lt;&gt;"",R73&lt;&gt;"",R76&lt;&gt;""),")","")))</f>
        <v>wird ausgefüllt (wird ausgefüllt [wird berechnet]; wird ausgefüllt [wird berechnet]; wird ausgefüllt [wird berechnet]; wird ausgefüllt [wird berechnet]; wird ausgefüllt [wird berechnet]; wird ausgefüllt)</v>
      </c>
      <c r="S58" s="129" t="str">
        <f>IF($G$58=0,"",CONCATENATE(IF(AND(S59&lt;1.5,S59&gt;0),'1 | Grundeinstellungen'!$J$140,IF(AND(S59&gt;=1.5,S59&lt;2.5),'1 | Grundeinstellungen'!$K$140,IF(S59&gt;=2.5,'1 | Grundeinstellungen'!$L$140,IF(S59=0,"wird ausgefüllt")))),IF(OR(S61&lt;&gt;"",S64&lt;&gt;"",S67&lt;&gt;"",S70&lt;&gt;"",S73&lt;&gt;"",S76&lt;&gt;"")," (",""),IF(S61="","",S61),IF(AND(S61&lt;&gt;"",S64&lt;&gt;""),"; ",""),IF(AND(S61&lt;&gt;"",S67&lt;&gt;"",S64=""),"; ",""),IF(AND(S61&lt;&gt;"",S70&lt;&gt;"",S64="",S67=""),"; ",""),IF(AND(S61&lt;&gt;"",S73&lt;&gt;"",S64="",S67="",S70=""),"; ",""),IF(AND(S61&lt;&gt;"",S76&lt;&gt;"",S64="",S67="",S70="",S73=""),"; ",""),IF(S64="","",S64),IF(AND(S64&lt;&gt;"",S67&lt;&gt;""),"; ",""),IF(AND(S64&lt;&gt;"",S70&lt;&gt;"",S67=""),"; ",""),IF(AND(S64&lt;&gt;"",S73&lt;&gt;"",S67="",S70=""),"; ",""),IF(AND(S64&lt;&gt;"",S76&lt;&gt;"",S67="",S70="",S73=""),"; ",""),IF(S67="","",S67),IF(AND(S67&lt;&gt;"",S70&lt;&gt;""),"; ",""),IF(AND(S67&lt;&gt;"",S73&lt;&gt;"",S70=""),"; ",""),IF(AND(S67&lt;&gt;"",S76&lt;&gt;"",S70="",S73=""),"; ",""),IF(S70="","",S70),IF(AND(S70&lt;&gt;"",S73&lt;&gt;""),"; ",""),IF(AND(S70&lt;&gt;"",S76&lt;&gt;"",S73=""),"; ",""),IF(S73="","",S73),IF(AND(S73&lt;&gt;"",S76&lt;&gt;""),"; ",""),IF(S76="","",S76),IF(OR(S61&lt;&gt;"",S64&lt;&gt;"",S67&lt;&gt;"",S70&lt;&gt;"",S73&lt;&gt;"",S76&lt;&gt;""),")","")))</f>
        <v>wird ausgefüllt (wird ausgefüllt [wird berechnet]; wird ausgefüllt [wird berechnet]; wird ausgefüllt [wird berechnet]; wird ausgefüllt [wird berechnet]; wird ausgefüllt [wird berechnet]; wird ausgefüllt)</v>
      </c>
      <c r="T58" s="129" t="str">
        <f>IF($G$58=0,"",CONCATENATE(IF(AND(T59&lt;1.5,T59&gt;0),'1 | Grundeinstellungen'!$J$140,IF(AND(T59&gt;=1.5,T59&lt;2.5),'1 | Grundeinstellungen'!$K$140,IF(T59&gt;=2.5,'1 | Grundeinstellungen'!$L$140,IF(T59=0,"wird ausgefüllt")))),IF(OR(T61&lt;&gt;"",T64&lt;&gt;"",T67&lt;&gt;"",T70&lt;&gt;"",T73&lt;&gt;"",T76&lt;&gt;"")," (",""),IF(T61="","",T61),IF(AND(T61&lt;&gt;"",T64&lt;&gt;""),"; ",""),IF(AND(T61&lt;&gt;"",T67&lt;&gt;"",T64=""),"; ",""),IF(AND(T61&lt;&gt;"",T70&lt;&gt;"",T64="",T67=""),"; ",""),IF(AND(T61&lt;&gt;"",T73&lt;&gt;"",T64="",T67="",T70=""),"; ",""),IF(AND(T61&lt;&gt;"",T76&lt;&gt;"",T64="",T67="",T70="",T73=""),"; ",""),IF(T64="","",T64),IF(AND(T64&lt;&gt;"",T67&lt;&gt;""),"; ",""),IF(AND(T64&lt;&gt;"",T70&lt;&gt;"",T67=""),"; ",""),IF(AND(T64&lt;&gt;"",T73&lt;&gt;"",T67="",T70=""),"; ",""),IF(AND(T64&lt;&gt;"",T76&lt;&gt;"",T67="",T70="",T73=""),"; ",""),IF(T67="","",T67),IF(AND(T67&lt;&gt;"",T70&lt;&gt;""),"; ",""),IF(AND(T67&lt;&gt;"",T73&lt;&gt;"",T70=""),"; ",""),IF(AND(T67&lt;&gt;"",T76&lt;&gt;"",T70="",T73=""),"; ",""),IF(T70="","",T70),IF(AND(T70&lt;&gt;"",T73&lt;&gt;""),"; ",""),IF(AND(T70&lt;&gt;"",T76&lt;&gt;"",T73=""),"; ",""),IF(T73="","",T73),IF(AND(T73&lt;&gt;"",T76&lt;&gt;""),"; ",""),IF(T76="","",T76),IF(OR(T61&lt;&gt;"",T64&lt;&gt;"",T67&lt;&gt;"",T70&lt;&gt;"",T73&lt;&gt;"",T76&lt;&gt;""),")","")))</f>
        <v>wird ausgefüllt (wird ausgefüllt [wird berechnet]; wird ausgefüllt [wird berechnet]; wird ausgefüllt [wird berechnet]; wird ausgefüllt [wird berechnet]; wird ausgefüllt [wird berechnet]; wird ausgefüllt)</v>
      </c>
      <c r="U58" s="129" t="str">
        <f>IF($G$58=0,"",CONCATENATE(IF(AND(U59&lt;1.5,U59&gt;0),'1 | Grundeinstellungen'!$J$140,IF(AND(U59&gt;=1.5,U59&lt;2.5),'1 | Grundeinstellungen'!$K$140,IF(U59&gt;=2.5,'1 | Grundeinstellungen'!$L$140,IF(U59=0,"wird ausgefüllt")))),IF(OR(U61&lt;&gt;"",U64&lt;&gt;"",U67&lt;&gt;"",U70&lt;&gt;"",U73&lt;&gt;"",U76&lt;&gt;"")," (",""),IF(U61="","",U61),IF(AND(U61&lt;&gt;"",U64&lt;&gt;""),"; ",""),IF(AND(U61&lt;&gt;"",U67&lt;&gt;"",U64=""),"; ",""),IF(AND(U61&lt;&gt;"",U70&lt;&gt;"",U64="",U67=""),"; ",""),IF(AND(U61&lt;&gt;"",U73&lt;&gt;"",U64="",U67="",U70=""),"; ",""),IF(AND(U61&lt;&gt;"",U76&lt;&gt;"",U64="",U67="",U70="",U73=""),"; ",""),IF(U64="","",U64),IF(AND(U64&lt;&gt;"",U67&lt;&gt;""),"; ",""),IF(AND(U64&lt;&gt;"",U70&lt;&gt;"",U67=""),"; ",""),IF(AND(U64&lt;&gt;"",U73&lt;&gt;"",U67="",U70=""),"; ",""),IF(AND(U64&lt;&gt;"",U76&lt;&gt;"",U67="",U70="",U73=""),"; ",""),IF(U67="","",U67),IF(AND(U67&lt;&gt;"",U70&lt;&gt;""),"; ",""),IF(AND(U67&lt;&gt;"",U73&lt;&gt;"",U70=""),"; ",""),IF(AND(U67&lt;&gt;"",U76&lt;&gt;"",U70="",U73=""),"; ",""),IF(U70="","",U70),IF(AND(U70&lt;&gt;"",U73&lt;&gt;""),"; ",""),IF(AND(U70&lt;&gt;"",U76&lt;&gt;"",U73=""),"; ",""),IF(U73="","",U73),IF(AND(U73&lt;&gt;"",U76&lt;&gt;""),"; ",""),IF(U76="","",U76),IF(OR(U61&lt;&gt;"",U64&lt;&gt;"",U67&lt;&gt;"",U70&lt;&gt;"",U73&lt;&gt;"",U76&lt;&gt;""),")","")))</f>
        <v>wird ausgefüllt (wird ausgefüllt [wird berechnet]; wird ausgefüllt [wird berechnet]; wird ausgefüllt [wird berechnet]; wird ausgefüllt [wird berechnet]; wird ausgefüllt [wird berechnet]; wird ausgefüllt)</v>
      </c>
      <c r="V58" s="129" t="str">
        <f>IF($G$58=0,"",CONCATENATE(IF(AND(V59&lt;1.5,V59&gt;0),'1 | Grundeinstellungen'!$J$140,IF(AND(V59&gt;=1.5,V59&lt;2.5),'1 | Grundeinstellungen'!$K$140,IF(V59&gt;=2.5,'1 | Grundeinstellungen'!$L$140,IF(V59=0,"wird ausgefüllt")))),IF(OR(V61&lt;&gt;"",V64&lt;&gt;"",V67&lt;&gt;"",V70&lt;&gt;"",V73&lt;&gt;"",V76&lt;&gt;"")," (",""),IF(V61="","",V61),IF(AND(V61&lt;&gt;"",V64&lt;&gt;""),"; ",""),IF(AND(V61&lt;&gt;"",V67&lt;&gt;"",V64=""),"; ",""),IF(AND(V61&lt;&gt;"",V70&lt;&gt;"",V64="",V67=""),"; ",""),IF(AND(V61&lt;&gt;"",V73&lt;&gt;"",V64="",V67="",V70=""),"; ",""),IF(AND(V61&lt;&gt;"",V76&lt;&gt;"",V64="",V67="",V70="",V73=""),"; ",""),IF(V64="","",V64),IF(AND(V64&lt;&gt;"",V67&lt;&gt;""),"; ",""),IF(AND(V64&lt;&gt;"",V70&lt;&gt;"",V67=""),"; ",""),IF(AND(V64&lt;&gt;"",V73&lt;&gt;"",V67="",V70=""),"; ",""),IF(AND(V64&lt;&gt;"",V76&lt;&gt;"",V67="",V70="",V73=""),"; ",""),IF(V67="","",V67),IF(AND(V67&lt;&gt;"",V70&lt;&gt;""),"; ",""),IF(AND(V67&lt;&gt;"",V73&lt;&gt;"",V70=""),"; ",""),IF(AND(V67&lt;&gt;"",V76&lt;&gt;"",V70="",V73=""),"; ",""),IF(V70="","",V70),IF(AND(V70&lt;&gt;"",V73&lt;&gt;""),"; ",""),IF(AND(V70&lt;&gt;"",V76&lt;&gt;"",V73=""),"; ",""),IF(V73="","",V73),IF(AND(V73&lt;&gt;"",V76&lt;&gt;""),"; ",""),IF(V76="","",V76),IF(OR(V61&lt;&gt;"",V64&lt;&gt;"",V67&lt;&gt;"",V70&lt;&gt;"",V73&lt;&gt;"",V76&lt;&gt;""),")","")))</f>
        <v>wird ausgefüllt (wird ausgefüllt [wird berechnet]; wird ausgefüllt [wird berechnet]; wird ausgefüllt [wird berechnet]; wird ausgefüllt [wird berechnet]; wird ausgefüllt [wird berechnet]; wird ausgefüllt)</v>
      </c>
      <c r="W58" s="129" t="str">
        <f>IF($G$58=0,"",CONCATENATE(IF(AND(W59&lt;1.5,W59&gt;0),'1 | Grundeinstellungen'!$J$140,IF(AND(W59&gt;=1.5,W59&lt;2.5),'1 | Grundeinstellungen'!$K$140,IF(W59&gt;=2.5,'1 | Grundeinstellungen'!$L$140,IF(W59=0,"wird ausgefüllt")))),IF(OR(W61&lt;&gt;"",W64&lt;&gt;"",W67&lt;&gt;"",W70&lt;&gt;"",W73&lt;&gt;"",W76&lt;&gt;"")," (",""),IF(W61="","",W61),IF(AND(W61&lt;&gt;"",W64&lt;&gt;""),"; ",""),IF(AND(W61&lt;&gt;"",W67&lt;&gt;"",W64=""),"; ",""),IF(AND(W61&lt;&gt;"",W70&lt;&gt;"",W64="",W67=""),"; ",""),IF(AND(W61&lt;&gt;"",W73&lt;&gt;"",W64="",W67="",W70=""),"; ",""),IF(AND(W61&lt;&gt;"",W76&lt;&gt;"",W64="",W67="",W70="",W73=""),"; ",""),IF(W64="","",W64),IF(AND(W64&lt;&gt;"",W67&lt;&gt;""),"; ",""),IF(AND(W64&lt;&gt;"",W70&lt;&gt;"",W67=""),"; ",""),IF(AND(W64&lt;&gt;"",W73&lt;&gt;"",W67="",W70=""),"; ",""),IF(AND(W64&lt;&gt;"",W76&lt;&gt;"",W67="",W70="",W73=""),"; ",""),IF(W67="","",W67),IF(AND(W67&lt;&gt;"",W70&lt;&gt;""),"; ",""),IF(AND(W67&lt;&gt;"",W73&lt;&gt;"",W70=""),"; ",""),IF(AND(W67&lt;&gt;"",W76&lt;&gt;"",W70="",W73=""),"; ",""),IF(W70="","",W70),IF(AND(W70&lt;&gt;"",W73&lt;&gt;""),"; ",""),IF(AND(W70&lt;&gt;"",W76&lt;&gt;"",W73=""),"; ",""),IF(W73="","",W73),IF(AND(W73&lt;&gt;"",W76&lt;&gt;""),"; ",""),IF(W76="","",W76),IF(OR(W61&lt;&gt;"",W64&lt;&gt;"",W67&lt;&gt;"",W70&lt;&gt;"",W73&lt;&gt;"",W76&lt;&gt;""),")","")))</f>
        <v>wird ausgefüllt (wird ausgefüllt [wird berechnet]; wird ausgefüllt [wird berechnet]; wird ausgefüllt [wird berechnet]; wird ausgefüllt [wird berechnet]; wird ausgefüllt [wird berechnet]; wird ausgefüllt)</v>
      </c>
      <c r="X58" s="129" t="str">
        <f>IF($G$58=0,"",CONCATENATE(IF(AND(X59&lt;1.5,X59&gt;0),'1 | Grundeinstellungen'!$J$140,IF(AND(X59&gt;=1.5,X59&lt;2.5),'1 | Grundeinstellungen'!$K$140,IF(X59&gt;=2.5,'1 | Grundeinstellungen'!$L$140,IF(X59=0,"wird ausgefüllt")))),IF(OR(X61&lt;&gt;"",X64&lt;&gt;"",X67&lt;&gt;"",X70&lt;&gt;"",X73&lt;&gt;"",X76&lt;&gt;"")," (",""),IF(X61="","",X61),IF(AND(X61&lt;&gt;"",X64&lt;&gt;""),"; ",""),IF(AND(X61&lt;&gt;"",X67&lt;&gt;"",X64=""),"; ",""),IF(AND(X61&lt;&gt;"",X70&lt;&gt;"",X64="",X67=""),"; ",""),IF(AND(X61&lt;&gt;"",X73&lt;&gt;"",X64="",X67="",X70=""),"; ",""),IF(AND(X61&lt;&gt;"",X76&lt;&gt;"",X64="",X67="",X70="",X73=""),"; ",""),IF(X64="","",X64),IF(AND(X64&lt;&gt;"",X67&lt;&gt;""),"; ",""),IF(AND(X64&lt;&gt;"",X70&lt;&gt;"",X67=""),"; ",""),IF(AND(X64&lt;&gt;"",X73&lt;&gt;"",X67="",X70=""),"; ",""),IF(AND(X64&lt;&gt;"",X76&lt;&gt;"",X67="",X70="",X73=""),"; ",""),IF(X67="","",X67),IF(AND(X67&lt;&gt;"",X70&lt;&gt;""),"; ",""),IF(AND(X67&lt;&gt;"",X73&lt;&gt;"",X70=""),"; ",""),IF(AND(X67&lt;&gt;"",X76&lt;&gt;"",X70="",X73=""),"; ",""),IF(X70="","",X70),IF(AND(X70&lt;&gt;"",X73&lt;&gt;""),"; ",""),IF(AND(X70&lt;&gt;"",X76&lt;&gt;"",X73=""),"; ",""),IF(X73="","",X73),IF(AND(X73&lt;&gt;"",X76&lt;&gt;""),"; ",""),IF(X76="","",X76),IF(OR(X61&lt;&gt;"",X64&lt;&gt;"",X67&lt;&gt;"",X70&lt;&gt;"",X73&lt;&gt;"",X76&lt;&gt;""),")","")))</f>
        <v>wird ausgefüllt (wird ausgefüllt [wird berechnet]; wird ausgefüllt [wird berechnet]; wird ausgefüllt [wird berechnet]; wird ausgefüllt [wird berechnet]; wird ausgefüllt [wird berechnet]; wird ausgefüllt)</v>
      </c>
      <c r="Y58" s="129" t="str">
        <f>IF($G$58=0,"",CONCATENATE(IF(AND(Y59&lt;1.5,Y59&gt;0),'1 | Grundeinstellungen'!$J$140,IF(AND(Y59&gt;=1.5,Y59&lt;2.5),'1 | Grundeinstellungen'!$K$140,IF(Y59&gt;=2.5,'1 | Grundeinstellungen'!$L$140,IF(Y59=0,"wird ausgefüllt")))),IF(OR(Y61&lt;&gt;"",Y64&lt;&gt;"",Y67&lt;&gt;"",Y70&lt;&gt;"",Y73&lt;&gt;"",Y76&lt;&gt;"")," (",""),IF(Y61="","",Y61),IF(AND(Y61&lt;&gt;"",Y64&lt;&gt;""),"; ",""),IF(AND(Y61&lt;&gt;"",Y67&lt;&gt;"",Y64=""),"; ",""),IF(AND(Y61&lt;&gt;"",Y70&lt;&gt;"",Y64="",Y67=""),"; ",""),IF(AND(Y61&lt;&gt;"",Y73&lt;&gt;"",Y64="",Y67="",Y70=""),"; ",""),IF(AND(Y61&lt;&gt;"",Y76&lt;&gt;"",Y64="",Y67="",Y70="",Y73=""),"; ",""),IF(Y64="","",Y64),IF(AND(Y64&lt;&gt;"",Y67&lt;&gt;""),"; ",""),IF(AND(Y64&lt;&gt;"",Y70&lt;&gt;"",Y67=""),"; ",""),IF(AND(Y64&lt;&gt;"",Y73&lt;&gt;"",Y67="",Y70=""),"; ",""),IF(AND(Y64&lt;&gt;"",Y76&lt;&gt;"",Y67="",Y70="",Y73=""),"; ",""),IF(Y67="","",Y67),IF(AND(Y67&lt;&gt;"",Y70&lt;&gt;""),"; ",""),IF(AND(Y67&lt;&gt;"",Y73&lt;&gt;"",Y70=""),"; ",""),IF(AND(Y67&lt;&gt;"",Y76&lt;&gt;"",Y70="",Y73=""),"; ",""),IF(Y70="","",Y70),IF(AND(Y70&lt;&gt;"",Y73&lt;&gt;""),"; ",""),IF(AND(Y70&lt;&gt;"",Y76&lt;&gt;"",Y73=""),"; ",""),IF(Y73="","",Y73),IF(AND(Y73&lt;&gt;"",Y76&lt;&gt;""),"; ",""),IF(Y76="","",Y76),IF(OR(Y61&lt;&gt;"",Y64&lt;&gt;"",Y67&lt;&gt;"",Y70&lt;&gt;"",Y73&lt;&gt;"",Y76&lt;&gt;""),")","")))</f>
        <v>wird ausgefüllt (wird ausgefüllt [wird berechnet]; wird ausgefüllt [wird berechnet]; wird ausgefüllt [wird berechnet]; wird ausgefüllt [wird berechnet]; wird ausgefüllt [wird berechnet]; wird ausgefüllt)</v>
      </c>
      <c r="Z58" s="129" t="str">
        <f>IF($G$58=0,"",CONCATENATE(IF(AND(Z59&lt;1.5,Z59&gt;0),'1 | Grundeinstellungen'!$J$140,IF(AND(Z59&gt;=1.5,Z59&lt;2.5),'1 | Grundeinstellungen'!$K$140,IF(Z59&gt;=2.5,'1 | Grundeinstellungen'!$L$140,IF(Z59=0,"wird ausgefüllt")))),IF(OR(Z61&lt;&gt;"",Z64&lt;&gt;"",Z67&lt;&gt;"",Z70&lt;&gt;"",Z73&lt;&gt;"",Z76&lt;&gt;"")," (",""),IF(Z61="","",Z61),IF(AND(Z61&lt;&gt;"",Z64&lt;&gt;""),"; ",""),IF(AND(Z61&lt;&gt;"",Z67&lt;&gt;"",Z64=""),"; ",""),IF(AND(Z61&lt;&gt;"",Z70&lt;&gt;"",Z64="",Z67=""),"; ",""),IF(AND(Z61&lt;&gt;"",Z73&lt;&gt;"",Z64="",Z67="",Z70=""),"; ",""),IF(AND(Z61&lt;&gt;"",Z76&lt;&gt;"",Z64="",Z67="",Z70="",Z73=""),"; ",""),IF(Z64="","",Z64),IF(AND(Z64&lt;&gt;"",Z67&lt;&gt;""),"; ",""),IF(AND(Z64&lt;&gt;"",Z70&lt;&gt;"",Z67=""),"; ",""),IF(AND(Z64&lt;&gt;"",Z73&lt;&gt;"",Z67="",Z70=""),"; ",""),IF(AND(Z64&lt;&gt;"",Z76&lt;&gt;"",Z67="",Z70="",Z73=""),"; ",""),IF(Z67="","",Z67),IF(AND(Z67&lt;&gt;"",Z70&lt;&gt;""),"; ",""),IF(AND(Z67&lt;&gt;"",Z73&lt;&gt;"",Z70=""),"; ",""),IF(AND(Z67&lt;&gt;"",Z76&lt;&gt;"",Z70="",Z73=""),"; ",""),IF(Z70="","",Z70),IF(AND(Z70&lt;&gt;"",Z73&lt;&gt;""),"; ",""),IF(AND(Z70&lt;&gt;"",Z76&lt;&gt;"",Z73=""),"; ",""),IF(Z73="","",Z73),IF(AND(Z73&lt;&gt;"",Z76&lt;&gt;""),"; ",""),IF(Z76="","",Z76),IF(OR(Z61&lt;&gt;"",Z64&lt;&gt;"",Z67&lt;&gt;"",Z70&lt;&gt;"",Z73&lt;&gt;"",Z76&lt;&gt;""),")","")))</f>
        <v>wird ausgefüllt (wird ausgefüllt [wird berechnet]; wird ausgefüllt [wird berechnet]; wird ausgefüllt [wird berechnet]; wird ausgefüllt [wird berechnet]; wird ausgefüllt [wird berechnet]; wird ausgefüllt)</v>
      </c>
      <c r="AA58" s="129" t="str">
        <f>IF($G$58=0,"",CONCATENATE(IF(AND(AA59&lt;1.5,AA59&gt;0),'1 | Grundeinstellungen'!$J$140,IF(AND(AA59&gt;=1.5,AA59&lt;2.5),'1 | Grundeinstellungen'!$K$140,IF(AA59&gt;=2.5,'1 | Grundeinstellungen'!$L$140,IF(AA59=0,"wird ausgefüllt")))),IF(OR(AA61&lt;&gt;"",AA64&lt;&gt;"",AA67&lt;&gt;"",AA70&lt;&gt;"",AA73&lt;&gt;"",AA76&lt;&gt;"")," (",""),IF(AA61="","",AA61),IF(AND(AA61&lt;&gt;"",AA64&lt;&gt;""),"; ",""),IF(AND(AA61&lt;&gt;"",AA67&lt;&gt;"",AA64=""),"; ",""),IF(AND(AA61&lt;&gt;"",AA70&lt;&gt;"",AA64="",AA67=""),"; ",""),IF(AND(AA61&lt;&gt;"",AA73&lt;&gt;"",AA64="",AA67="",AA70=""),"; ",""),IF(AND(AA61&lt;&gt;"",AA76&lt;&gt;"",AA64="",AA67="",AA70="",AA73=""),"; ",""),IF(AA64="","",AA64),IF(AND(AA64&lt;&gt;"",AA67&lt;&gt;""),"; ",""),IF(AND(AA64&lt;&gt;"",AA70&lt;&gt;"",AA67=""),"; ",""),IF(AND(AA64&lt;&gt;"",AA73&lt;&gt;"",AA67="",AA70=""),"; ",""),IF(AND(AA64&lt;&gt;"",AA76&lt;&gt;"",AA67="",AA70="",AA73=""),"; ",""),IF(AA67="","",AA67),IF(AND(AA67&lt;&gt;"",AA70&lt;&gt;""),"; ",""),IF(AND(AA67&lt;&gt;"",AA73&lt;&gt;"",AA70=""),"; ",""),IF(AND(AA67&lt;&gt;"",AA76&lt;&gt;"",AA70="",AA73=""),"; ",""),IF(AA70="","",AA70),IF(AND(AA70&lt;&gt;"",AA73&lt;&gt;""),"; ",""),IF(AND(AA70&lt;&gt;"",AA76&lt;&gt;"",AA73=""),"; ",""),IF(AA73="","",AA73),IF(AND(AA73&lt;&gt;"",AA76&lt;&gt;""),"; ",""),IF(AA76="","",AA76),IF(OR(AA61&lt;&gt;"",AA64&lt;&gt;"",AA67&lt;&gt;"",AA70&lt;&gt;"",AA73&lt;&gt;"",AA76&lt;&gt;""),")","")))</f>
        <v>wird ausgefüllt (wird ausgefüllt [wird berechnet]; wird ausgefüllt [wird berechnet]; wird ausgefüllt [wird berechnet]; wird ausgefüllt [wird berechnet]; wird ausgefüllt [wird berechnet]; wird ausgefüllt)</v>
      </c>
      <c r="AB58" s="129" t="str">
        <f>IF($G$58=0,"",CONCATENATE(IF(AND(AB59&lt;1.5,AB59&gt;0),'1 | Grundeinstellungen'!$J$140,IF(AND(AB59&gt;=1.5,AB59&lt;2.5),'1 | Grundeinstellungen'!$K$140,IF(AB59&gt;=2.5,'1 | Grundeinstellungen'!$L$140,IF(AB59=0,"wird ausgefüllt")))),IF(OR(AB61&lt;&gt;"",AB64&lt;&gt;"",AB67&lt;&gt;"",AB70&lt;&gt;"",AB73&lt;&gt;"",AB76&lt;&gt;"")," (",""),IF(AB61="","",AB61),IF(AND(AB61&lt;&gt;"",AB64&lt;&gt;""),"; ",""),IF(AND(AB61&lt;&gt;"",AB67&lt;&gt;"",AB64=""),"; ",""),IF(AND(AB61&lt;&gt;"",AB70&lt;&gt;"",AB64="",AB67=""),"; ",""),IF(AND(AB61&lt;&gt;"",AB73&lt;&gt;"",AB64="",AB67="",AB70=""),"; ",""),IF(AND(AB61&lt;&gt;"",AB76&lt;&gt;"",AB64="",AB67="",AB70="",AB73=""),"; ",""),IF(AB64="","",AB64),IF(AND(AB64&lt;&gt;"",AB67&lt;&gt;""),"; ",""),IF(AND(AB64&lt;&gt;"",AB70&lt;&gt;"",AB67=""),"; ",""),IF(AND(AB64&lt;&gt;"",AB73&lt;&gt;"",AB67="",AB70=""),"; ",""),IF(AND(AB64&lt;&gt;"",AB76&lt;&gt;"",AB67="",AB70="",AB73=""),"; ",""),IF(AB67="","",AB67),IF(AND(AB67&lt;&gt;"",AB70&lt;&gt;""),"; ",""),IF(AND(AB67&lt;&gt;"",AB73&lt;&gt;"",AB70=""),"; ",""),IF(AND(AB67&lt;&gt;"",AB76&lt;&gt;"",AB70="",AB73=""),"; ",""),IF(AB70="","",AB70),IF(AND(AB70&lt;&gt;"",AB73&lt;&gt;""),"; ",""),IF(AND(AB70&lt;&gt;"",AB76&lt;&gt;"",AB73=""),"; ",""),IF(AB73="","",AB73),IF(AND(AB73&lt;&gt;"",AB76&lt;&gt;""),"; ",""),IF(AB76="","",AB76),IF(OR(AB61&lt;&gt;"",AB64&lt;&gt;"",AB67&lt;&gt;"",AB70&lt;&gt;"",AB73&lt;&gt;"",AB76&lt;&gt;""),")","")))</f>
        <v>wird ausgefüllt (wird ausgefüllt [wird berechnet]; wird ausgefüllt [wird berechnet]; wird ausgefüllt [wird berechnet]; wird ausgefüllt [wird berechnet]; wird ausgefüllt [wird berechnet]; wird ausgefüllt)</v>
      </c>
      <c r="AC58" s="129" t="str">
        <f>IF($G$58=0,"",CONCATENATE(IF(AND(AC59&lt;1.5,AC59&gt;0),'1 | Grundeinstellungen'!$J$140,IF(AND(AC59&gt;=1.5,AC59&lt;2.5),'1 | Grundeinstellungen'!$K$140,IF(AC59&gt;=2.5,'1 | Grundeinstellungen'!$L$140,IF(AC59=0,"wird ausgefüllt")))),IF(OR(AC61&lt;&gt;"",AC64&lt;&gt;"",AC67&lt;&gt;"",AC70&lt;&gt;"",AC73&lt;&gt;"",AC76&lt;&gt;"")," (",""),IF(AC61="","",AC61),IF(AND(AC61&lt;&gt;"",AC64&lt;&gt;""),"; ",""),IF(AND(AC61&lt;&gt;"",AC67&lt;&gt;"",AC64=""),"; ",""),IF(AND(AC61&lt;&gt;"",AC70&lt;&gt;"",AC64="",AC67=""),"; ",""),IF(AND(AC61&lt;&gt;"",AC73&lt;&gt;"",AC64="",AC67="",AC70=""),"; ",""),IF(AND(AC61&lt;&gt;"",AC76&lt;&gt;"",AC64="",AC67="",AC70="",AC73=""),"; ",""),IF(AC64="","",AC64),IF(AND(AC64&lt;&gt;"",AC67&lt;&gt;""),"; ",""),IF(AND(AC64&lt;&gt;"",AC70&lt;&gt;"",AC67=""),"; ",""),IF(AND(AC64&lt;&gt;"",AC73&lt;&gt;"",AC67="",AC70=""),"; ",""),IF(AND(AC64&lt;&gt;"",AC76&lt;&gt;"",AC67="",AC70="",AC73=""),"; ",""),IF(AC67="","",AC67),IF(AND(AC67&lt;&gt;"",AC70&lt;&gt;""),"; ",""),IF(AND(AC67&lt;&gt;"",AC73&lt;&gt;"",AC70=""),"; ",""),IF(AND(AC67&lt;&gt;"",AC76&lt;&gt;"",AC70="",AC73=""),"; ",""),IF(AC70="","",AC70),IF(AND(AC70&lt;&gt;"",AC73&lt;&gt;""),"; ",""),IF(AND(AC70&lt;&gt;"",AC76&lt;&gt;"",AC73=""),"; ",""),IF(AC73="","",AC73),IF(AND(AC73&lt;&gt;"",AC76&lt;&gt;""),"; ",""),IF(AC76="","",AC76),IF(OR(AC61&lt;&gt;"",AC64&lt;&gt;"",AC67&lt;&gt;"",AC70&lt;&gt;"",AC73&lt;&gt;"",AC76&lt;&gt;""),")","")))</f>
        <v>wird ausgefüllt (wird ausgefüllt [wird berechnet]; wird ausgefüllt [wird berechnet]; wird ausgefüllt [wird berechnet]; wird ausgefüllt [wird berechnet]; wird ausgefüllt [wird berechnet]; wird ausgefüllt)</v>
      </c>
      <c r="AD58" s="129" t="str">
        <f>IF($G$58=0,"",CONCATENATE(IF(AND(AD59&lt;1.5,AD59&gt;0),'1 | Grundeinstellungen'!$J$140,IF(AND(AD59&gt;=1.5,AD59&lt;2.5),'1 | Grundeinstellungen'!$K$140,IF(AD59&gt;=2.5,'1 | Grundeinstellungen'!$L$140,IF(AD59=0,"wird ausgefüllt")))),IF(OR(AD61&lt;&gt;"",AD64&lt;&gt;"",AD67&lt;&gt;"",AD70&lt;&gt;"",AD73&lt;&gt;"",AD76&lt;&gt;"")," (",""),IF(AD61="","",AD61),IF(AND(AD61&lt;&gt;"",AD64&lt;&gt;""),"; ",""),IF(AND(AD61&lt;&gt;"",AD67&lt;&gt;"",AD64=""),"; ",""),IF(AND(AD61&lt;&gt;"",AD70&lt;&gt;"",AD64="",AD67=""),"; ",""),IF(AND(AD61&lt;&gt;"",AD73&lt;&gt;"",AD64="",AD67="",AD70=""),"; ",""),IF(AND(AD61&lt;&gt;"",AD76&lt;&gt;"",AD64="",AD67="",AD70="",AD73=""),"; ",""),IF(AD64="","",AD64),IF(AND(AD64&lt;&gt;"",AD67&lt;&gt;""),"; ",""),IF(AND(AD64&lt;&gt;"",AD70&lt;&gt;"",AD67=""),"; ",""),IF(AND(AD64&lt;&gt;"",AD73&lt;&gt;"",AD67="",AD70=""),"; ",""),IF(AND(AD64&lt;&gt;"",AD76&lt;&gt;"",AD67="",AD70="",AD73=""),"; ",""),IF(AD67="","",AD67),IF(AND(AD67&lt;&gt;"",AD70&lt;&gt;""),"; ",""),IF(AND(AD67&lt;&gt;"",AD73&lt;&gt;"",AD70=""),"; ",""),IF(AND(AD67&lt;&gt;"",AD76&lt;&gt;"",AD70="",AD73=""),"; ",""),IF(AD70="","",AD70),IF(AND(AD70&lt;&gt;"",AD73&lt;&gt;""),"; ",""),IF(AND(AD70&lt;&gt;"",AD76&lt;&gt;"",AD73=""),"; ",""),IF(AD73="","",AD73),IF(AND(AD73&lt;&gt;"",AD76&lt;&gt;""),"; ",""),IF(AD76="","",AD76),IF(OR(AD61&lt;&gt;"",AD64&lt;&gt;"",AD67&lt;&gt;"",AD70&lt;&gt;"",AD73&lt;&gt;"",AD76&lt;&gt;""),")","")))</f>
        <v>wird ausgefüllt (wird ausgefüllt [wird berechnet]; wird ausgefüllt [wird berechnet]; wird ausgefüllt [wird berechnet]; wird ausgefüllt [wird berechnet]; wird ausgefüllt [wird berechnet]; wird ausgefüllt)</v>
      </c>
      <c r="AE58" s="129" t="str">
        <f>IF($G$58=0,"",CONCATENATE(IF(AND(AE59&lt;1.5,AE59&gt;0),'1 | Grundeinstellungen'!$J$140,IF(AND(AE59&gt;=1.5,AE59&lt;2.5),'1 | Grundeinstellungen'!$K$140,IF(AE59&gt;=2.5,'1 | Grundeinstellungen'!$L$140,IF(AE59=0,"wird ausgefüllt")))),IF(OR(AE61&lt;&gt;"",AE64&lt;&gt;"",AE67&lt;&gt;"",AE70&lt;&gt;"",AE73&lt;&gt;"",AE76&lt;&gt;"")," (",""),IF(AE61="","",AE61),IF(AND(AE61&lt;&gt;"",AE64&lt;&gt;""),"; ",""),IF(AND(AE61&lt;&gt;"",AE67&lt;&gt;"",AE64=""),"; ",""),IF(AND(AE61&lt;&gt;"",AE70&lt;&gt;"",AE64="",AE67=""),"; ",""),IF(AND(AE61&lt;&gt;"",AE73&lt;&gt;"",AE64="",AE67="",AE70=""),"; ",""),IF(AND(AE61&lt;&gt;"",AE76&lt;&gt;"",AE64="",AE67="",AE70="",AE73=""),"; ",""),IF(AE64="","",AE64),IF(AND(AE64&lt;&gt;"",AE67&lt;&gt;""),"; ",""),IF(AND(AE64&lt;&gt;"",AE70&lt;&gt;"",AE67=""),"; ",""),IF(AND(AE64&lt;&gt;"",AE73&lt;&gt;"",AE67="",AE70=""),"; ",""),IF(AND(AE64&lt;&gt;"",AE76&lt;&gt;"",AE67="",AE70="",AE73=""),"; ",""),IF(AE67="","",AE67),IF(AND(AE67&lt;&gt;"",AE70&lt;&gt;""),"; ",""),IF(AND(AE67&lt;&gt;"",AE73&lt;&gt;"",AE70=""),"; ",""),IF(AND(AE67&lt;&gt;"",AE76&lt;&gt;"",AE70="",AE73=""),"; ",""),IF(AE70="","",AE70),IF(AND(AE70&lt;&gt;"",AE73&lt;&gt;""),"; ",""),IF(AND(AE70&lt;&gt;"",AE76&lt;&gt;"",AE73=""),"; ",""),IF(AE73="","",AE73),IF(AND(AE73&lt;&gt;"",AE76&lt;&gt;""),"; ",""),IF(AE76="","",AE76),IF(OR(AE61&lt;&gt;"",AE64&lt;&gt;"",AE67&lt;&gt;"",AE70&lt;&gt;"",AE73&lt;&gt;"",AE76&lt;&gt;""),")","")))</f>
        <v>wird ausgefüllt (wird ausgefüllt [wird berechnet]; wird ausgefüllt [wird berechnet]; wird ausgefüllt [wird berechnet]; wird ausgefüllt [wird berechnet]; wird ausgefüllt [wird berechnet]; wird ausgefüllt)</v>
      </c>
      <c r="AF58" s="129" t="str">
        <f>IF($G$58=0,"",CONCATENATE(IF(AND(AF59&lt;1.5,AF59&gt;0),'1 | Grundeinstellungen'!$J$140,IF(AND(AF59&gt;=1.5,AF59&lt;2.5),'1 | Grundeinstellungen'!$K$140,IF(AF59&gt;=2.5,'1 | Grundeinstellungen'!$L$140,IF(AF59=0,"wird ausgefüllt")))),IF(OR(AF61&lt;&gt;"",AF64&lt;&gt;"",AF67&lt;&gt;"",AF70&lt;&gt;"",AF73&lt;&gt;"",AF76&lt;&gt;"")," (",""),IF(AF61="","",AF61),IF(AND(AF61&lt;&gt;"",AF64&lt;&gt;""),"; ",""),IF(AND(AF61&lt;&gt;"",AF67&lt;&gt;"",AF64=""),"; ",""),IF(AND(AF61&lt;&gt;"",AF70&lt;&gt;"",AF64="",AF67=""),"; ",""),IF(AND(AF61&lt;&gt;"",AF73&lt;&gt;"",AF64="",AF67="",AF70=""),"; ",""),IF(AND(AF61&lt;&gt;"",AF76&lt;&gt;"",AF64="",AF67="",AF70="",AF73=""),"; ",""),IF(AF64="","",AF64),IF(AND(AF64&lt;&gt;"",AF67&lt;&gt;""),"; ",""),IF(AND(AF64&lt;&gt;"",AF70&lt;&gt;"",AF67=""),"; ",""),IF(AND(AF64&lt;&gt;"",AF73&lt;&gt;"",AF67="",AF70=""),"; ",""),IF(AND(AF64&lt;&gt;"",AF76&lt;&gt;"",AF67="",AF70="",AF73=""),"; ",""),IF(AF67="","",AF67),IF(AND(AF67&lt;&gt;"",AF70&lt;&gt;""),"; ",""),IF(AND(AF67&lt;&gt;"",AF73&lt;&gt;"",AF70=""),"; ",""),IF(AND(AF67&lt;&gt;"",AF76&lt;&gt;"",AF70="",AF73=""),"; ",""),IF(AF70="","",AF70),IF(AND(AF70&lt;&gt;"",AF73&lt;&gt;""),"; ",""),IF(AND(AF70&lt;&gt;"",AF76&lt;&gt;"",AF73=""),"; ",""),IF(AF73="","",AF73),IF(AND(AF73&lt;&gt;"",AF76&lt;&gt;""),"; ",""),IF(AF76="","",AF76),IF(OR(AF61&lt;&gt;"",AF64&lt;&gt;"",AF67&lt;&gt;"",AF70&lt;&gt;"",AF73&lt;&gt;"",AF76&lt;&gt;""),")","")))</f>
        <v>wird ausgefüllt (wird ausgefüllt [wird berechnet]; wird ausgefüllt [wird berechnet]; wird ausgefüllt [wird berechnet]; wird ausgefüllt [wird berechnet]; wird ausgefüllt [wird berechnet]; wird ausgefüllt)</v>
      </c>
      <c r="AG58" s="129" t="str">
        <f>IF($G$58=0,"",CONCATENATE(IF(AND(AG59&lt;1.5,AG59&gt;0),'1 | Grundeinstellungen'!$J$140,IF(AND(AG59&gt;=1.5,AG59&lt;2.5),'1 | Grundeinstellungen'!$K$140,IF(AG59&gt;=2.5,'1 | Grundeinstellungen'!$L$140,IF(AG59=0,"wird ausgefüllt")))),IF(OR(AG61&lt;&gt;"",AG64&lt;&gt;"",AG67&lt;&gt;"",AG70&lt;&gt;"",AG73&lt;&gt;"",AG76&lt;&gt;"")," (",""),IF(AG61="","",AG61),IF(AND(AG61&lt;&gt;"",AG64&lt;&gt;""),"; ",""),IF(AND(AG61&lt;&gt;"",AG67&lt;&gt;"",AG64=""),"; ",""),IF(AND(AG61&lt;&gt;"",AG70&lt;&gt;"",AG64="",AG67=""),"; ",""),IF(AND(AG61&lt;&gt;"",AG73&lt;&gt;"",AG64="",AG67="",AG70=""),"; ",""),IF(AND(AG61&lt;&gt;"",AG76&lt;&gt;"",AG64="",AG67="",AG70="",AG73=""),"; ",""),IF(AG64="","",AG64),IF(AND(AG64&lt;&gt;"",AG67&lt;&gt;""),"; ",""),IF(AND(AG64&lt;&gt;"",AG70&lt;&gt;"",AG67=""),"; ",""),IF(AND(AG64&lt;&gt;"",AG73&lt;&gt;"",AG67="",AG70=""),"; ",""),IF(AND(AG64&lt;&gt;"",AG76&lt;&gt;"",AG67="",AG70="",AG73=""),"; ",""),IF(AG67="","",AG67),IF(AND(AG67&lt;&gt;"",AG70&lt;&gt;""),"; ",""),IF(AND(AG67&lt;&gt;"",AG73&lt;&gt;"",AG70=""),"; ",""),IF(AND(AG67&lt;&gt;"",AG76&lt;&gt;"",AG70="",AG73=""),"; ",""),IF(AG70="","",AG70),IF(AND(AG70&lt;&gt;"",AG73&lt;&gt;""),"; ",""),IF(AND(AG70&lt;&gt;"",AG76&lt;&gt;"",AG73=""),"; ",""),IF(AG73="","",AG73),IF(AND(AG73&lt;&gt;"",AG76&lt;&gt;""),"; ",""),IF(AG76="","",AG76),IF(OR(AG61&lt;&gt;"",AG64&lt;&gt;"",AG67&lt;&gt;"",AG70&lt;&gt;"",AG73&lt;&gt;"",AG76&lt;&gt;""),")","")))</f>
        <v>wird ausgefüllt (wird ausgefüllt [wird berechnet]; wird ausgefüllt [wird berechnet]; wird ausgefüllt [wird berechnet]; wird ausgefüllt [wird berechnet]; wird ausgefüllt [wird berechnet]; wird ausgefüllt)</v>
      </c>
      <c r="AH58" s="129" t="str">
        <f>IF($G$58=0,"",CONCATENATE(IF(AND(AH59&lt;1.5,AH59&gt;0),'1 | Grundeinstellungen'!$J$140,IF(AND(AH59&gt;=1.5,AH59&lt;2.5),'1 | Grundeinstellungen'!$K$140,IF(AH59&gt;=2.5,'1 | Grundeinstellungen'!$L$140,IF(AH59=0,"wird ausgefüllt")))),IF(OR(AH61&lt;&gt;"",AH64&lt;&gt;"",AH67&lt;&gt;"",AH70&lt;&gt;"",AH73&lt;&gt;"",AH76&lt;&gt;"")," (",""),IF(AH61="","",AH61),IF(AND(AH61&lt;&gt;"",AH64&lt;&gt;""),"; ",""),IF(AND(AH61&lt;&gt;"",AH67&lt;&gt;"",AH64=""),"; ",""),IF(AND(AH61&lt;&gt;"",AH70&lt;&gt;"",AH64="",AH67=""),"; ",""),IF(AND(AH61&lt;&gt;"",AH73&lt;&gt;"",AH64="",AH67="",AH70=""),"; ",""),IF(AND(AH61&lt;&gt;"",AH76&lt;&gt;"",AH64="",AH67="",AH70="",AH73=""),"; ",""),IF(AH64="","",AH64),IF(AND(AH64&lt;&gt;"",AH67&lt;&gt;""),"; ",""),IF(AND(AH64&lt;&gt;"",AH70&lt;&gt;"",AH67=""),"; ",""),IF(AND(AH64&lt;&gt;"",AH73&lt;&gt;"",AH67="",AH70=""),"; ",""),IF(AND(AH64&lt;&gt;"",AH76&lt;&gt;"",AH67="",AH70="",AH73=""),"; ",""),IF(AH67="","",AH67),IF(AND(AH67&lt;&gt;"",AH70&lt;&gt;""),"; ",""),IF(AND(AH67&lt;&gt;"",AH73&lt;&gt;"",AH70=""),"; ",""),IF(AND(AH67&lt;&gt;"",AH76&lt;&gt;"",AH70="",AH73=""),"; ",""),IF(AH70="","",AH70),IF(AND(AH70&lt;&gt;"",AH73&lt;&gt;""),"; ",""),IF(AND(AH70&lt;&gt;"",AH76&lt;&gt;"",AH73=""),"; ",""),IF(AH73="","",AH73),IF(AND(AH73&lt;&gt;"",AH76&lt;&gt;""),"; ",""),IF(AH76="","",AH76),IF(OR(AH61&lt;&gt;"",AH64&lt;&gt;"",AH67&lt;&gt;"",AH70&lt;&gt;"",AH73&lt;&gt;"",AH76&lt;&gt;""),")","")))</f>
        <v>wird ausgefüllt (wird ausgefüllt [wird berechnet]; wird ausgefüllt [wird berechnet]; wird ausgefüllt [wird berechnet]; wird ausgefüllt [wird berechnet]; wird ausgefüllt [wird berechnet]; wird ausgefüllt)</v>
      </c>
      <c r="AI58" s="129" t="str">
        <f>IF($G$58=0,"",CONCATENATE(IF(AND(AI59&lt;1.5,AI59&gt;0),'1 | Grundeinstellungen'!$J$140,IF(AND(AI59&gt;=1.5,AI59&lt;2.5),'1 | Grundeinstellungen'!$K$140,IF(AI59&gt;=2.5,'1 | Grundeinstellungen'!$L$140,IF(AI59=0,"wird ausgefüllt")))),IF(OR(AI61&lt;&gt;"",AI64&lt;&gt;"",AI67&lt;&gt;"",AI70&lt;&gt;"",AI73&lt;&gt;"",AI76&lt;&gt;"")," (",""),IF(AI61="","",AI61),IF(AND(AI61&lt;&gt;"",AI64&lt;&gt;""),"; ",""),IF(AND(AI61&lt;&gt;"",AI67&lt;&gt;"",AI64=""),"; ",""),IF(AND(AI61&lt;&gt;"",AI70&lt;&gt;"",AI64="",AI67=""),"; ",""),IF(AND(AI61&lt;&gt;"",AI73&lt;&gt;"",AI64="",AI67="",AI70=""),"; ",""),IF(AND(AI61&lt;&gt;"",AI76&lt;&gt;"",AI64="",AI67="",AI70="",AI73=""),"; ",""),IF(AI64="","",AI64),IF(AND(AI64&lt;&gt;"",AI67&lt;&gt;""),"; ",""),IF(AND(AI64&lt;&gt;"",AI70&lt;&gt;"",AI67=""),"; ",""),IF(AND(AI64&lt;&gt;"",AI73&lt;&gt;"",AI67="",AI70=""),"; ",""),IF(AND(AI64&lt;&gt;"",AI76&lt;&gt;"",AI67="",AI70="",AI73=""),"; ",""),IF(AI67="","",AI67),IF(AND(AI67&lt;&gt;"",AI70&lt;&gt;""),"; ",""),IF(AND(AI67&lt;&gt;"",AI73&lt;&gt;"",AI70=""),"; ",""),IF(AND(AI67&lt;&gt;"",AI76&lt;&gt;"",AI70="",AI73=""),"; ",""),IF(AI70="","",AI70),IF(AND(AI70&lt;&gt;"",AI73&lt;&gt;""),"; ",""),IF(AND(AI70&lt;&gt;"",AI76&lt;&gt;"",AI73=""),"; ",""),IF(AI73="","",AI73),IF(AND(AI73&lt;&gt;"",AI76&lt;&gt;""),"; ",""),IF(AI76="","",AI76),IF(OR(AI61&lt;&gt;"",AI64&lt;&gt;"",AI67&lt;&gt;"",AI70&lt;&gt;"",AI73&lt;&gt;"",AI76&lt;&gt;""),")","")))</f>
        <v>wird ausgefüllt (wird ausgefüllt [wird berechnet]; wird ausgefüllt [wird berechnet]; wird ausgefüllt [wird berechnet]; wird ausgefüllt [wird berechnet]; wird ausgefüllt [wird berechnet]; wird ausgefüllt)</v>
      </c>
      <c r="AJ58" s="129" t="str">
        <f>IF($G$58=0,"",CONCATENATE(IF(AND(AJ59&lt;1.5,AJ59&gt;0),'1 | Grundeinstellungen'!$J$140,IF(AND(AJ59&gt;=1.5,AJ59&lt;2.5),'1 | Grundeinstellungen'!$K$140,IF(AJ59&gt;=2.5,'1 | Grundeinstellungen'!$L$140,IF(AJ59=0,"wird ausgefüllt")))),IF(OR(AJ61&lt;&gt;"",AJ64&lt;&gt;"",AJ67&lt;&gt;"",AJ70&lt;&gt;"",AJ73&lt;&gt;"",AJ76&lt;&gt;"")," (",""),IF(AJ61="","",AJ61),IF(AND(AJ61&lt;&gt;"",AJ64&lt;&gt;""),"; ",""),IF(AND(AJ61&lt;&gt;"",AJ67&lt;&gt;"",AJ64=""),"; ",""),IF(AND(AJ61&lt;&gt;"",AJ70&lt;&gt;"",AJ64="",AJ67=""),"; ",""),IF(AND(AJ61&lt;&gt;"",AJ73&lt;&gt;"",AJ64="",AJ67="",AJ70=""),"; ",""),IF(AND(AJ61&lt;&gt;"",AJ76&lt;&gt;"",AJ64="",AJ67="",AJ70="",AJ73=""),"; ",""),IF(AJ64="","",AJ64),IF(AND(AJ64&lt;&gt;"",AJ67&lt;&gt;""),"; ",""),IF(AND(AJ64&lt;&gt;"",AJ70&lt;&gt;"",AJ67=""),"; ",""),IF(AND(AJ64&lt;&gt;"",AJ73&lt;&gt;"",AJ67="",AJ70=""),"; ",""),IF(AND(AJ64&lt;&gt;"",AJ76&lt;&gt;"",AJ67="",AJ70="",AJ73=""),"; ",""),IF(AJ67="","",AJ67),IF(AND(AJ67&lt;&gt;"",AJ70&lt;&gt;""),"; ",""),IF(AND(AJ67&lt;&gt;"",AJ73&lt;&gt;"",AJ70=""),"; ",""),IF(AND(AJ67&lt;&gt;"",AJ76&lt;&gt;"",AJ70="",AJ73=""),"; ",""),IF(AJ70="","",AJ70),IF(AND(AJ70&lt;&gt;"",AJ73&lt;&gt;""),"; ",""),IF(AND(AJ70&lt;&gt;"",AJ76&lt;&gt;"",AJ73=""),"; ",""),IF(AJ73="","",AJ73),IF(AND(AJ73&lt;&gt;"",AJ76&lt;&gt;""),"; ",""),IF(AJ76="","",AJ76),IF(OR(AJ61&lt;&gt;"",AJ64&lt;&gt;"",AJ67&lt;&gt;"",AJ70&lt;&gt;"",AJ73&lt;&gt;"",AJ76&lt;&gt;""),")","")))</f>
        <v>wird ausgefüllt (wird ausgefüllt [wird berechnet]; wird ausgefüllt [wird berechnet]; wird ausgefüllt [wird berechnet]; wird ausgefüllt [wird berechnet]; wird ausgefüllt [wird berechnet]; wird ausgefüllt)</v>
      </c>
      <c r="AK58" s="129" t="str">
        <f>IF($G$58=0,"",CONCATENATE(IF(AND(AK59&lt;1.5,AK59&gt;0),'1 | Grundeinstellungen'!$J$140,IF(AND(AK59&gt;=1.5,AK59&lt;2.5),'1 | Grundeinstellungen'!$K$140,IF(AK59&gt;=2.5,'1 | Grundeinstellungen'!$L$140,IF(AK59=0,"wird ausgefüllt")))),IF(OR(AK61&lt;&gt;"",AK64&lt;&gt;"",AK67&lt;&gt;"",AK70&lt;&gt;"",AK73&lt;&gt;"",AK76&lt;&gt;"")," (",""),IF(AK61="","",AK61),IF(AND(AK61&lt;&gt;"",AK64&lt;&gt;""),"; ",""),IF(AND(AK61&lt;&gt;"",AK67&lt;&gt;"",AK64=""),"; ",""),IF(AND(AK61&lt;&gt;"",AK70&lt;&gt;"",AK64="",AK67=""),"; ",""),IF(AND(AK61&lt;&gt;"",AK73&lt;&gt;"",AK64="",AK67="",AK70=""),"; ",""),IF(AND(AK61&lt;&gt;"",AK76&lt;&gt;"",AK64="",AK67="",AK70="",AK73=""),"; ",""),IF(AK64="","",AK64),IF(AND(AK64&lt;&gt;"",AK67&lt;&gt;""),"; ",""),IF(AND(AK64&lt;&gt;"",AK70&lt;&gt;"",AK67=""),"; ",""),IF(AND(AK64&lt;&gt;"",AK73&lt;&gt;"",AK67="",AK70=""),"; ",""),IF(AND(AK64&lt;&gt;"",AK76&lt;&gt;"",AK67="",AK70="",AK73=""),"; ",""),IF(AK67="","",AK67),IF(AND(AK67&lt;&gt;"",AK70&lt;&gt;""),"; ",""),IF(AND(AK67&lt;&gt;"",AK73&lt;&gt;"",AK70=""),"; ",""),IF(AND(AK67&lt;&gt;"",AK76&lt;&gt;"",AK70="",AK73=""),"; ",""),IF(AK70="","",AK70),IF(AND(AK70&lt;&gt;"",AK73&lt;&gt;""),"; ",""),IF(AND(AK70&lt;&gt;"",AK76&lt;&gt;"",AK73=""),"; ",""),IF(AK73="","",AK73),IF(AND(AK73&lt;&gt;"",AK76&lt;&gt;""),"; ",""),IF(AK76="","",AK76),IF(OR(AK61&lt;&gt;"",AK64&lt;&gt;"",AK67&lt;&gt;"",AK70&lt;&gt;"",AK73&lt;&gt;"",AK76&lt;&gt;""),")","")))</f>
        <v>wird ausgefüllt (wird ausgefüllt [wird berechnet]; wird ausgefüllt [wird berechnet]; wird ausgefüllt [wird berechnet]; wird ausgefüllt [wird berechnet]; wird ausgefüllt [wird berechnet]; wird ausgefüllt)</v>
      </c>
      <c r="AL58" s="129" t="str">
        <f>IF($G$58=0,"",CONCATENATE(IF(AND(AL59&lt;1.5,AL59&gt;0),'1 | Grundeinstellungen'!$J$140,IF(AND(AL59&gt;=1.5,AL59&lt;2.5),'1 | Grundeinstellungen'!$K$140,IF(AL59&gt;=2.5,'1 | Grundeinstellungen'!$L$140,IF(AL59=0,"wird ausgefüllt")))),IF(OR(AL61&lt;&gt;"",AL64&lt;&gt;"",AL67&lt;&gt;"",AL70&lt;&gt;"",AL73&lt;&gt;"",AL76&lt;&gt;"")," (",""),IF(AL61="","",AL61),IF(AND(AL61&lt;&gt;"",AL64&lt;&gt;""),"; ",""),IF(AND(AL61&lt;&gt;"",AL67&lt;&gt;"",AL64=""),"; ",""),IF(AND(AL61&lt;&gt;"",AL70&lt;&gt;"",AL64="",AL67=""),"; ",""),IF(AND(AL61&lt;&gt;"",AL73&lt;&gt;"",AL64="",AL67="",AL70=""),"; ",""),IF(AND(AL61&lt;&gt;"",AL76&lt;&gt;"",AL64="",AL67="",AL70="",AL73=""),"; ",""),IF(AL64="","",AL64),IF(AND(AL64&lt;&gt;"",AL67&lt;&gt;""),"; ",""),IF(AND(AL64&lt;&gt;"",AL70&lt;&gt;"",AL67=""),"; ",""),IF(AND(AL64&lt;&gt;"",AL73&lt;&gt;"",AL67="",AL70=""),"; ",""),IF(AND(AL64&lt;&gt;"",AL76&lt;&gt;"",AL67="",AL70="",AL73=""),"; ",""),IF(AL67="","",AL67),IF(AND(AL67&lt;&gt;"",AL70&lt;&gt;""),"; ",""),IF(AND(AL67&lt;&gt;"",AL73&lt;&gt;"",AL70=""),"; ",""),IF(AND(AL67&lt;&gt;"",AL76&lt;&gt;"",AL70="",AL73=""),"; ",""),IF(AL70="","",AL70),IF(AND(AL70&lt;&gt;"",AL73&lt;&gt;""),"; ",""),IF(AND(AL70&lt;&gt;"",AL76&lt;&gt;"",AL73=""),"; ",""),IF(AL73="","",AL73),IF(AND(AL73&lt;&gt;"",AL76&lt;&gt;""),"; ",""),IF(AL76="","",AL76),IF(OR(AL61&lt;&gt;"",AL64&lt;&gt;"",AL67&lt;&gt;"",AL70&lt;&gt;"",AL73&lt;&gt;"",AL76&lt;&gt;""),")","")))</f>
        <v>wird ausgefüllt (wird ausgefüllt [wird berechnet]; wird ausgefüllt [wird berechnet]; wird ausgefüllt [wird berechnet]; wird ausgefüllt [wird berechnet]; wird ausgefüllt [wird berechnet]; wird ausgefüllt)</v>
      </c>
      <c r="AM58" s="129" t="str">
        <f>IF($G$58=0,"",CONCATENATE(IF(AND(AM59&lt;1.5,AM59&gt;0),'1 | Grundeinstellungen'!$J$140,IF(AND(AM59&gt;=1.5,AM59&lt;2.5),'1 | Grundeinstellungen'!$K$140,IF(AM59&gt;=2.5,'1 | Grundeinstellungen'!$L$140,IF(AM59=0,"wird ausgefüllt")))),IF(OR(AM61&lt;&gt;"",AM64&lt;&gt;"",AM67&lt;&gt;"",AM70&lt;&gt;"",AM73&lt;&gt;"",AM76&lt;&gt;"")," (",""),IF(AM61="","",AM61),IF(AND(AM61&lt;&gt;"",AM64&lt;&gt;""),"; ",""),IF(AND(AM61&lt;&gt;"",AM67&lt;&gt;"",AM64=""),"; ",""),IF(AND(AM61&lt;&gt;"",AM70&lt;&gt;"",AM64="",AM67=""),"; ",""),IF(AND(AM61&lt;&gt;"",AM73&lt;&gt;"",AM64="",AM67="",AM70=""),"; ",""),IF(AND(AM61&lt;&gt;"",AM76&lt;&gt;"",AM64="",AM67="",AM70="",AM73=""),"; ",""),IF(AM64="","",AM64),IF(AND(AM64&lt;&gt;"",AM67&lt;&gt;""),"; ",""),IF(AND(AM64&lt;&gt;"",AM70&lt;&gt;"",AM67=""),"; ",""),IF(AND(AM64&lt;&gt;"",AM73&lt;&gt;"",AM67="",AM70=""),"; ",""),IF(AND(AM64&lt;&gt;"",AM76&lt;&gt;"",AM67="",AM70="",AM73=""),"; ",""),IF(AM67="","",AM67),IF(AND(AM67&lt;&gt;"",AM70&lt;&gt;""),"; ",""),IF(AND(AM67&lt;&gt;"",AM73&lt;&gt;"",AM70=""),"; ",""),IF(AND(AM67&lt;&gt;"",AM76&lt;&gt;"",AM70="",AM73=""),"; ",""),IF(AM70="","",AM70),IF(AND(AM70&lt;&gt;"",AM73&lt;&gt;""),"; ",""),IF(AND(AM70&lt;&gt;"",AM76&lt;&gt;"",AM73=""),"; ",""),IF(AM73="","",AM73),IF(AND(AM73&lt;&gt;"",AM76&lt;&gt;""),"; ",""),IF(AM76="","",AM76),IF(OR(AM61&lt;&gt;"",AM64&lt;&gt;"",AM67&lt;&gt;"",AM70&lt;&gt;"",AM73&lt;&gt;"",AM76&lt;&gt;""),")","")))</f>
        <v>wird ausgefüllt (wird ausgefüllt [wird berechnet]; wird ausgefüllt [wird berechnet]; wird ausgefüllt [wird berechnet]; wird ausgefüllt [wird berechnet]; wird ausgefüllt [wird berechnet]; wird ausgefüllt)</v>
      </c>
    </row>
    <row r="59" spans="2:39" s="150" customFormat="1" outlineLevel="1" x14ac:dyDescent="0.25">
      <c r="B59" s="151"/>
      <c r="C59" s="152"/>
      <c r="D59" s="138"/>
      <c r="E59" s="138"/>
      <c r="F59" s="117"/>
      <c r="G59" s="136"/>
      <c r="H59" s="142"/>
      <c r="I59" s="112"/>
      <c r="J59" s="176">
        <f>IF($G$58=0,0,IFERROR(J62*$H$61+J65*$H$64+J68*$H$67+J71*$H$70+J74*$H$73+J77*$H$76,0))</f>
        <v>0</v>
      </c>
      <c r="K59" s="176">
        <f t="shared" ref="K59:AM59" si="13">IF($G$58=0,0,IFERROR(K62*$H$61+K65*$H$64+K68*$H$67+K71*$H$70+K74*$H$73+K77*$H$76,0))</f>
        <v>0</v>
      </c>
      <c r="L59" s="176">
        <f t="shared" si="13"/>
        <v>0</v>
      </c>
      <c r="M59" s="176">
        <f t="shared" si="13"/>
        <v>0</v>
      </c>
      <c r="N59" s="176">
        <f t="shared" si="13"/>
        <v>0</v>
      </c>
      <c r="O59" s="176">
        <f t="shared" si="13"/>
        <v>0</v>
      </c>
      <c r="P59" s="176">
        <f t="shared" si="13"/>
        <v>0</v>
      </c>
      <c r="Q59" s="176">
        <f t="shared" si="13"/>
        <v>0</v>
      </c>
      <c r="R59" s="176">
        <f t="shared" si="13"/>
        <v>0</v>
      </c>
      <c r="S59" s="176">
        <f t="shared" si="13"/>
        <v>0</v>
      </c>
      <c r="T59" s="176">
        <f t="shared" si="13"/>
        <v>0</v>
      </c>
      <c r="U59" s="176">
        <f t="shared" si="13"/>
        <v>0</v>
      </c>
      <c r="V59" s="176">
        <f t="shared" si="13"/>
        <v>0</v>
      </c>
      <c r="W59" s="176">
        <f t="shared" si="13"/>
        <v>0</v>
      </c>
      <c r="X59" s="176">
        <f t="shared" si="13"/>
        <v>0</v>
      </c>
      <c r="Y59" s="176">
        <f t="shared" si="13"/>
        <v>0</v>
      </c>
      <c r="Z59" s="176">
        <f t="shared" si="13"/>
        <v>0</v>
      </c>
      <c r="AA59" s="176">
        <f t="shared" si="13"/>
        <v>0</v>
      </c>
      <c r="AB59" s="176">
        <f t="shared" si="13"/>
        <v>0</v>
      </c>
      <c r="AC59" s="176">
        <f t="shared" si="13"/>
        <v>0</v>
      </c>
      <c r="AD59" s="176">
        <f t="shared" si="13"/>
        <v>0</v>
      </c>
      <c r="AE59" s="176">
        <f t="shared" si="13"/>
        <v>0</v>
      </c>
      <c r="AF59" s="176">
        <f t="shared" si="13"/>
        <v>0</v>
      </c>
      <c r="AG59" s="176">
        <f t="shared" si="13"/>
        <v>0</v>
      </c>
      <c r="AH59" s="176">
        <f t="shared" si="13"/>
        <v>0</v>
      </c>
      <c r="AI59" s="176">
        <f t="shared" si="13"/>
        <v>0</v>
      </c>
      <c r="AJ59" s="176">
        <f t="shared" si="13"/>
        <v>0</v>
      </c>
      <c r="AK59" s="176">
        <f t="shared" si="13"/>
        <v>0</v>
      </c>
      <c r="AL59" s="176">
        <f t="shared" si="13"/>
        <v>0</v>
      </c>
      <c r="AM59" s="176">
        <f t="shared" si="13"/>
        <v>0</v>
      </c>
    </row>
    <row r="60" spans="2:39" s="121" customFormat="1" ht="7.5" customHeight="1" outlineLevel="1" x14ac:dyDescent="0.25">
      <c r="B60" s="137"/>
      <c r="C60" s="138"/>
      <c r="D60" s="164"/>
      <c r="E60" s="164"/>
      <c r="F60" s="165"/>
      <c r="G60" s="166"/>
      <c r="H60" s="167"/>
      <c r="I60" s="165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</row>
    <row r="61" spans="2:39" s="110" customFormat="1" ht="30" customHeight="1" outlineLevel="1" x14ac:dyDescent="0.25">
      <c r="B61" s="111"/>
      <c r="C61" s="131"/>
      <c r="D61" s="152" t="s">
        <v>198</v>
      </c>
      <c r="E61" s="131" t="str">
        <f>'1 | Grundeinstellungen'!E141</f>
        <v>Brutto-Geschossfläche</v>
      </c>
      <c r="F61" s="112"/>
      <c r="G61" s="122"/>
      <c r="H61" s="126">
        <f>'1 | Grundeinstellungen'!$H$141</f>
        <v>0.16669999999999999</v>
      </c>
      <c r="I61" s="112"/>
      <c r="J61" s="148" t="str">
        <f>IF($H$61=0,"",CONCATENATE(IF(J62=1,'1 | Grundeinstellungen'!$J$141,IF(J62=2,'1 | Grundeinstellungen'!$K$141,IF('3c | Wirtschaftlichkeit'!J62=3,'1 | Grundeinstellungen'!$L$141,IF(J62="","wird ausgefüllt")))),IF('2 | Kennwerte'!I86="","",CONCATENATE(" ","[",TEXT('2 | Kennwerte'!I86,"0%"),"]")),IF(J63="","",CONCATENATE(" (",J63,")"))))</f>
        <v>BGF mittel [wird berechnet]</v>
      </c>
      <c r="K61" s="148" t="str">
        <f>IF($H$61=0,"",CONCATENATE(IF(K62=1,'1 | Grundeinstellungen'!$J$141,IF(K62=2,'1 | Grundeinstellungen'!$K$141,IF('3c | Wirtschaftlichkeit'!K62=3,'1 | Grundeinstellungen'!$L$141,IF(K62="","wird ausgefüllt")))),IF('2 | Kennwerte'!J86="","",CONCATENATE(" ","[",TEXT('2 | Kennwerte'!J86,"0%"),"]")),IF(K63="","",CONCATENATE(" (",K63,")"))))</f>
        <v>wird ausgefüllt [wird berechnet]</v>
      </c>
      <c r="L61" s="148" t="str">
        <f>IF($H$61=0,"",CONCATENATE(IF(L62=1,'1 | Grundeinstellungen'!$J$141,IF(L62=2,'1 | Grundeinstellungen'!$K$141,IF('3c | Wirtschaftlichkeit'!L62=3,'1 | Grundeinstellungen'!$L$141,IF(L62="","wird ausgefüllt")))),IF('2 | Kennwerte'!K86="","",CONCATENATE(" ","[",TEXT('2 | Kennwerte'!K86,"0%"),"]")),IF(L63="","",CONCATENATE(" (",L63,")"))))</f>
        <v>wird ausgefüllt [wird berechnet]</v>
      </c>
      <c r="M61" s="148" t="str">
        <f>IF($H$61=0,"",CONCATENATE(IF(M62=1,'1 | Grundeinstellungen'!$J$141,IF(M62=2,'1 | Grundeinstellungen'!$K$141,IF('3c | Wirtschaftlichkeit'!M62=3,'1 | Grundeinstellungen'!$L$141,IF(M62="","wird ausgefüllt")))),IF('2 | Kennwerte'!L86="","",CONCATENATE(" ","[",TEXT('2 | Kennwerte'!L86,"0%"),"]")),IF(M63="","",CONCATENATE(" (",M63,")"))))</f>
        <v>wird ausgefüllt [wird berechnet]</v>
      </c>
      <c r="N61" s="148" t="str">
        <f>IF($H$61=0,"",CONCATENATE(IF(N62=1,'1 | Grundeinstellungen'!$J$141,IF(N62=2,'1 | Grundeinstellungen'!$K$141,IF('3c | Wirtschaftlichkeit'!N62=3,'1 | Grundeinstellungen'!$L$141,IF(N62="","wird ausgefüllt")))),IF('2 | Kennwerte'!M86="","",CONCATENATE(" ","[",TEXT('2 | Kennwerte'!M86,"0%"),"]")),IF(N63="","",CONCATENATE(" (",N63,")"))))</f>
        <v>wird ausgefüllt [wird berechnet]</v>
      </c>
      <c r="O61" s="148" t="str">
        <f>IF($H$61=0,"",CONCATENATE(IF(O62=1,'1 | Grundeinstellungen'!$J$141,IF(O62=2,'1 | Grundeinstellungen'!$K$141,IF('3c | Wirtschaftlichkeit'!O62=3,'1 | Grundeinstellungen'!$L$141,IF(O62="","wird ausgefüllt")))),IF('2 | Kennwerte'!N86="","",CONCATENATE(" ","[",TEXT('2 | Kennwerte'!N86,"0%"),"]")),IF(O63="","",CONCATENATE(" (",O63,")"))))</f>
        <v>wird ausgefüllt [wird berechnet]</v>
      </c>
      <c r="P61" s="148" t="str">
        <f>IF($H$61=0,"",CONCATENATE(IF(P62=1,'1 | Grundeinstellungen'!$J$141,IF(P62=2,'1 | Grundeinstellungen'!$K$141,IF('3c | Wirtschaftlichkeit'!P62=3,'1 | Grundeinstellungen'!$L$141,IF(P62="","wird ausgefüllt")))),IF('2 | Kennwerte'!O86="","",CONCATENATE(" ","[",TEXT('2 | Kennwerte'!O86,"0%"),"]")),IF(P63="","",CONCATENATE(" (",P63,")"))))</f>
        <v>wird ausgefüllt [wird berechnet]</v>
      </c>
      <c r="Q61" s="148" t="str">
        <f>IF($H$61=0,"",CONCATENATE(IF(Q62=1,'1 | Grundeinstellungen'!$J$141,IF(Q62=2,'1 | Grundeinstellungen'!$K$141,IF('3c | Wirtschaftlichkeit'!Q62=3,'1 | Grundeinstellungen'!$L$141,IF(Q62="","wird ausgefüllt")))),IF('2 | Kennwerte'!P86="","",CONCATENATE(" ","[",TEXT('2 | Kennwerte'!P86,"0%"),"]")),IF(Q63="","",CONCATENATE(" (",Q63,")"))))</f>
        <v>wird ausgefüllt [wird berechnet]</v>
      </c>
      <c r="R61" s="148" t="str">
        <f>IF($H$61=0,"",CONCATENATE(IF(R62=1,'1 | Grundeinstellungen'!$J$141,IF(R62=2,'1 | Grundeinstellungen'!$K$141,IF('3c | Wirtschaftlichkeit'!R62=3,'1 | Grundeinstellungen'!$L$141,IF(R62="","wird ausgefüllt")))),IF('2 | Kennwerte'!Q86="","",CONCATENATE(" ","[",TEXT('2 | Kennwerte'!Q86,"0%"),"]")),IF(R63="","",CONCATENATE(" (",R63,")"))))</f>
        <v>wird ausgefüllt [wird berechnet]</v>
      </c>
      <c r="S61" s="148" t="str">
        <f>IF($H$61=0,"",CONCATENATE(IF(S62=1,'1 | Grundeinstellungen'!$J$141,IF(S62=2,'1 | Grundeinstellungen'!$K$141,IF('3c | Wirtschaftlichkeit'!S62=3,'1 | Grundeinstellungen'!$L$141,IF(S62="","wird ausgefüllt")))),IF('2 | Kennwerte'!R86="","",CONCATENATE(" ","[",TEXT('2 | Kennwerte'!R86,"0%"),"]")),IF(S63="","",CONCATENATE(" (",S63,")"))))</f>
        <v>wird ausgefüllt [wird berechnet]</v>
      </c>
      <c r="T61" s="148" t="str">
        <f>IF($H$61=0,"",CONCATENATE(IF(T62=1,'1 | Grundeinstellungen'!$J$141,IF(T62=2,'1 | Grundeinstellungen'!$K$141,IF('3c | Wirtschaftlichkeit'!T62=3,'1 | Grundeinstellungen'!$L$141,IF(T62="","wird ausgefüllt")))),IF('2 | Kennwerte'!S86="","",CONCATENATE(" ","[",TEXT('2 | Kennwerte'!S86,"0%"),"]")),IF(T63="","",CONCATENATE(" (",T63,")"))))</f>
        <v>wird ausgefüllt [wird berechnet]</v>
      </c>
      <c r="U61" s="148" t="str">
        <f>IF($H$61=0,"",CONCATENATE(IF(U62=1,'1 | Grundeinstellungen'!$J$141,IF(U62=2,'1 | Grundeinstellungen'!$K$141,IF('3c | Wirtschaftlichkeit'!U62=3,'1 | Grundeinstellungen'!$L$141,IF(U62="","wird ausgefüllt")))),IF('2 | Kennwerte'!T86="","",CONCATENATE(" ","[",TEXT('2 | Kennwerte'!T86,"0%"),"]")),IF(U63="","",CONCATENATE(" (",U63,")"))))</f>
        <v>wird ausgefüllt [wird berechnet]</v>
      </c>
      <c r="V61" s="148" t="str">
        <f>IF($H$61=0,"",CONCATENATE(IF(V62=1,'1 | Grundeinstellungen'!$J$141,IF(V62=2,'1 | Grundeinstellungen'!$K$141,IF('3c | Wirtschaftlichkeit'!V62=3,'1 | Grundeinstellungen'!$L$141,IF(V62="","wird ausgefüllt")))),IF('2 | Kennwerte'!U86="","",CONCATENATE(" ","[",TEXT('2 | Kennwerte'!U86,"0%"),"]")),IF(V63="","",CONCATENATE(" (",V63,")"))))</f>
        <v>wird ausgefüllt [wird berechnet]</v>
      </c>
      <c r="W61" s="148" t="str">
        <f>IF($H$61=0,"",CONCATENATE(IF(W62=1,'1 | Grundeinstellungen'!$J$141,IF(W62=2,'1 | Grundeinstellungen'!$K$141,IF('3c | Wirtschaftlichkeit'!W62=3,'1 | Grundeinstellungen'!$L$141,IF(W62="","wird ausgefüllt")))),IF('2 | Kennwerte'!V86="","",CONCATENATE(" ","[",TEXT('2 | Kennwerte'!V86,"0%"),"]")),IF(W63="","",CONCATENATE(" (",W63,")"))))</f>
        <v>wird ausgefüllt [wird berechnet]</v>
      </c>
      <c r="X61" s="148" t="str">
        <f>IF($H$61=0,"",CONCATENATE(IF(X62=1,'1 | Grundeinstellungen'!$J$141,IF(X62=2,'1 | Grundeinstellungen'!$K$141,IF('3c | Wirtschaftlichkeit'!X62=3,'1 | Grundeinstellungen'!$L$141,IF(X62="","wird ausgefüllt")))),IF('2 | Kennwerte'!W86="","",CONCATENATE(" ","[",TEXT('2 | Kennwerte'!W86,"0%"),"]")),IF(X63="","",CONCATENATE(" (",X63,")"))))</f>
        <v>wird ausgefüllt [wird berechnet]</v>
      </c>
      <c r="Y61" s="148" t="str">
        <f>IF($H$61=0,"",CONCATENATE(IF(Y62=1,'1 | Grundeinstellungen'!$J$141,IF(Y62=2,'1 | Grundeinstellungen'!$K$141,IF('3c | Wirtschaftlichkeit'!Y62=3,'1 | Grundeinstellungen'!$L$141,IF(Y62="","wird ausgefüllt")))),IF('2 | Kennwerte'!X86="","",CONCATENATE(" ","[",TEXT('2 | Kennwerte'!X86,"0%"),"]")),IF(Y63="","",CONCATENATE(" (",Y63,")"))))</f>
        <v>wird ausgefüllt [wird berechnet]</v>
      </c>
      <c r="Z61" s="148" t="str">
        <f>IF($H$61=0,"",CONCATENATE(IF(Z62=1,'1 | Grundeinstellungen'!$J$141,IF(Z62=2,'1 | Grundeinstellungen'!$K$141,IF('3c | Wirtschaftlichkeit'!Z62=3,'1 | Grundeinstellungen'!$L$141,IF(Z62="","wird ausgefüllt")))),IF('2 | Kennwerte'!Y86="","",CONCATENATE(" ","[",TEXT('2 | Kennwerte'!Y86,"0%"),"]")),IF(Z63="","",CONCATENATE(" (",Z63,")"))))</f>
        <v>wird ausgefüllt [wird berechnet]</v>
      </c>
      <c r="AA61" s="148" t="str">
        <f>IF($H$61=0,"",CONCATENATE(IF(AA62=1,'1 | Grundeinstellungen'!$J$141,IF(AA62=2,'1 | Grundeinstellungen'!$K$141,IF('3c | Wirtschaftlichkeit'!AA62=3,'1 | Grundeinstellungen'!$L$141,IF(AA62="","wird ausgefüllt")))),IF('2 | Kennwerte'!Z86="","",CONCATENATE(" ","[",TEXT('2 | Kennwerte'!Z86,"0%"),"]")),IF(AA63="","",CONCATENATE(" (",AA63,")"))))</f>
        <v>wird ausgefüllt [wird berechnet]</v>
      </c>
      <c r="AB61" s="148" t="str">
        <f>IF($H$61=0,"",CONCATENATE(IF(AB62=1,'1 | Grundeinstellungen'!$J$141,IF(AB62=2,'1 | Grundeinstellungen'!$K$141,IF('3c | Wirtschaftlichkeit'!AB62=3,'1 | Grundeinstellungen'!$L$141,IF(AB62="","wird ausgefüllt")))),IF('2 | Kennwerte'!AA86="","",CONCATENATE(" ","[",TEXT('2 | Kennwerte'!AA86,"0%"),"]")),IF(AB63="","",CONCATENATE(" (",AB63,")"))))</f>
        <v>wird ausgefüllt [wird berechnet]</v>
      </c>
      <c r="AC61" s="148" t="str">
        <f>IF($H$61=0,"",CONCATENATE(IF(AC62=1,'1 | Grundeinstellungen'!$J$141,IF(AC62=2,'1 | Grundeinstellungen'!$K$141,IF('3c | Wirtschaftlichkeit'!AC62=3,'1 | Grundeinstellungen'!$L$141,IF(AC62="","wird ausgefüllt")))),IF('2 | Kennwerte'!AB86="","",CONCATENATE(" ","[",TEXT('2 | Kennwerte'!AB86,"0%"),"]")),IF(AC63="","",CONCATENATE(" (",AC63,")"))))</f>
        <v>wird ausgefüllt [wird berechnet]</v>
      </c>
      <c r="AD61" s="148" t="str">
        <f>IF($H$61=0,"",CONCATENATE(IF(AD62=1,'1 | Grundeinstellungen'!$J$141,IF(AD62=2,'1 | Grundeinstellungen'!$K$141,IF('3c | Wirtschaftlichkeit'!AD62=3,'1 | Grundeinstellungen'!$L$141,IF(AD62="","wird ausgefüllt")))),IF('2 | Kennwerte'!AC86="","",CONCATENATE(" ","[",TEXT('2 | Kennwerte'!AC86,"0%"),"]")),IF(AD63="","",CONCATENATE(" (",AD63,")"))))</f>
        <v>wird ausgefüllt [wird berechnet]</v>
      </c>
      <c r="AE61" s="148" t="str">
        <f>IF($H$61=0,"",CONCATENATE(IF(AE62=1,'1 | Grundeinstellungen'!$J$141,IF(AE62=2,'1 | Grundeinstellungen'!$K$141,IF('3c | Wirtschaftlichkeit'!AE62=3,'1 | Grundeinstellungen'!$L$141,IF(AE62="","wird ausgefüllt")))),IF('2 | Kennwerte'!AD86="","",CONCATENATE(" ","[",TEXT('2 | Kennwerte'!AD86,"0%"),"]")),IF(AE63="","",CONCATENATE(" (",AE63,")"))))</f>
        <v>wird ausgefüllt [wird berechnet]</v>
      </c>
      <c r="AF61" s="148" t="str">
        <f>IF($H$61=0,"",CONCATENATE(IF(AF62=1,'1 | Grundeinstellungen'!$J$141,IF(AF62=2,'1 | Grundeinstellungen'!$K$141,IF('3c | Wirtschaftlichkeit'!AF62=3,'1 | Grundeinstellungen'!$L$141,IF(AF62="","wird ausgefüllt")))),IF('2 | Kennwerte'!AE86="","",CONCATENATE(" ","[",TEXT('2 | Kennwerte'!AE86,"0%"),"]")),IF(AF63="","",CONCATENATE(" (",AF63,")"))))</f>
        <v>wird ausgefüllt [wird berechnet]</v>
      </c>
      <c r="AG61" s="148" t="str">
        <f>IF($H$61=0,"",CONCATENATE(IF(AG62=1,'1 | Grundeinstellungen'!$J$141,IF(AG62=2,'1 | Grundeinstellungen'!$K$141,IF('3c | Wirtschaftlichkeit'!AG62=3,'1 | Grundeinstellungen'!$L$141,IF(AG62="","wird ausgefüllt")))),IF('2 | Kennwerte'!AF86="","",CONCATENATE(" ","[",TEXT('2 | Kennwerte'!AF86,"0%"),"]")),IF(AG63="","",CONCATENATE(" (",AG63,")"))))</f>
        <v>wird ausgefüllt [wird berechnet]</v>
      </c>
      <c r="AH61" s="148" t="str">
        <f>IF($H$61=0,"",CONCATENATE(IF(AH62=1,'1 | Grundeinstellungen'!$J$141,IF(AH62=2,'1 | Grundeinstellungen'!$K$141,IF('3c | Wirtschaftlichkeit'!AH62=3,'1 | Grundeinstellungen'!$L$141,IF(AH62="","wird ausgefüllt")))),IF('2 | Kennwerte'!AG86="","",CONCATENATE(" ","[",TEXT('2 | Kennwerte'!AG86,"0%"),"]")),IF(AH63="","",CONCATENATE(" (",AH63,")"))))</f>
        <v>wird ausgefüllt [wird berechnet]</v>
      </c>
      <c r="AI61" s="148" t="str">
        <f>IF($H$61=0,"",CONCATENATE(IF(AI62=1,'1 | Grundeinstellungen'!$J$141,IF(AI62=2,'1 | Grundeinstellungen'!$K$141,IF('3c | Wirtschaftlichkeit'!AI62=3,'1 | Grundeinstellungen'!$L$141,IF(AI62="","wird ausgefüllt")))),IF('2 | Kennwerte'!AH86="","",CONCATENATE(" ","[",TEXT('2 | Kennwerte'!AH86,"0%"),"]")),IF(AI63="","",CONCATENATE(" (",AI63,")"))))</f>
        <v>wird ausgefüllt [wird berechnet]</v>
      </c>
      <c r="AJ61" s="148" t="str">
        <f>IF($H$61=0,"",CONCATENATE(IF(AJ62=1,'1 | Grundeinstellungen'!$J$141,IF(AJ62=2,'1 | Grundeinstellungen'!$K$141,IF('3c | Wirtschaftlichkeit'!AJ62=3,'1 | Grundeinstellungen'!$L$141,IF(AJ62="","wird ausgefüllt")))),IF('2 | Kennwerte'!AI86="","",CONCATENATE(" ","[",TEXT('2 | Kennwerte'!AI86,"0%"),"]")),IF(AJ63="","",CONCATENATE(" (",AJ63,")"))))</f>
        <v>wird ausgefüllt [wird berechnet]</v>
      </c>
      <c r="AK61" s="148" t="str">
        <f>IF($H$61=0,"",CONCATENATE(IF(AK62=1,'1 | Grundeinstellungen'!$J$141,IF(AK62=2,'1 | Grundeinstellungen'!$K$141,IF('3c | Wirtschaftlichkeit'!AK62=3,'1 | Grundeinstellungen'!$L$141,IF(AK62="","wird ausgefüllt")))),IF('2 | Kennwerte'!AJ86="","",CONCATENATE(" ","[",TEXT('2 | Kennwerte'!AJ86,"0%"),"]")),IF(AK63="","",CONCATENATE(" (",AK63,")"))))</f>
        <v>wird ausgefüllt [wird berechnet]</v>
      </c>
      <c r="AL61" s="148" t="str">
        <f>IF($H$61=0,"",CONCATENATE(IF(AL62=1,'1 | Grundeinstellungen'!$J$141,IF(AL62=2,'1 | Grundeinstellungen'!$K$141,IF('3c | Wirtschaftlichkeit'!AL62=3,'1 | Grundeinstellungen'!$L$141,IF(AL62="","wird ausgefüllt")))),IF('2 | Kennwerte'!AK86="","",CONCATENATE(" ","[",TEXT('2 | Kennwerte'!AK86,"0%"),"]")),IF(AL63="","",CONCATENATE(" (",AL63,")"))))</f>
        <v>wird ausgefüllt [wird berechnet]</v>
      </c>
      <c r="AM61" s="148" t="str">
        <f>IF($H$61=0,"",CONCATENATE(IF(AM62=1,'1 | Grundeinstellungen'!$J$141,IF(AM62=2,'1 | Grundeinstellungen'!$K$141,IF('3c | Wirtschaftlichkeit'!AM62=3,'1 | Grundeinstellungen'!$L$141,IF(AM62="","wird ausgefüllt")))),IF('2 | Kennwerte'!AL86="","",CONCATENATE(" ","[",TEXT('2 | Kennwerte'!AL86,"0%"),"]")),IF(AM63="","",CONCATENATE(" (",AM63,")"))))</f>
        <v>wird ausgefüllt [wird berechnet]</v>
      </c>
    </row>
    <row r="62" spans="2:39" s="121" customFormat="1" ht="15" customHeight="1" outlineLevel="1" x14ac:dyDescent="0.25">
      <c r="B62" s="137"/>
      <c r="C62" s="138"/>
      <c r="D62" s="138"/>
      <c r="E62" s="156" t="s">
        <v>197</v>
      </c>
      <c r="F62" s="157"/>
      <c r="G62" s="139"/>
      <c r="H62" s="136"/>
      <c r="I62" s="171"/>
      <c r="J62" s="148">
        <v>2</v>
      </c>
      <c r="K62" s="148" t="str">
        <f>IF('2 | Kennwerte'!J87="","",'2 | Kennwerte'!J87)</f>
        <v/>
      </c>
      <c r="L62" s="148" t="str">
        <f>IF('2 | Kennwerte'!K87="","",'2 | Kennwerte'!K87)</f>
        <v/>
      </c>
      <c r="M62" s="148" t="str">
        <f>IF('2 | Kennwerte'!L87="","",'2 | Kennwerte'!L87)</f>
        <v/>
      </c>
      <c r="N62" s="148" t="str">
        <f>IF('2 | Kennwerte'!M87="","",'2 | Kennwerte'!M87)</f>
        <v/>
      </c>
      <c r="O62" s="148" t="str">
        <f>IF('2 | Kennwerte'!N87="","",'2 | Kennwerte'!N87)</f>
        <v/>
      </c>
      <c r="P62" s="148" t="str">
        <f>IF('2 | Kennwerte'!O87="","",'2 | Kennwerte'!O87)</f>
        <v/>
      </c>
      <c r="Q62" s="148" t="str">
        <f>IF('2 | Kennwerte'!P87="","",'2 | Kennwerte'!P87)</f>
        <v/>
      </c>
      <c r="R62" s="148" t="str">
        <f>IF('2 | Kennwerte'!Q87="","",'2 | Kennwerte'!Q87)</f>
        <v/>
      </c>
      <c r="S62" s="148" t="str">
        <f>IF('2 | Kennwerte'!R87="","",'2 | Kennwerte'!R87)</f>
        <v/>
      </c>
      <c r="T62" s="148" t="str">
        <f>IF('2 | Kennwerte'!S87="","",'2 | Kennwerte'!S87)</f>
        <v/>
      </c>
      <c r="U62" s="148" t="str">
        <f>IF('2 | Kennwerte'!T87="","",'2 | Kennwerte'!T87)</f>
        <v/>
      </c>
      <c r="V62" s="148" t="str">
        <f>IF('2 | Kennwerte'!U87="","",'2 | Kennwerte'!U87)</f>
        <v/>
      </c>
      <c r="W62" s="148" t="str">
        <f>IF('2 | Kennwerte'!V87="","",'2 | Kennwerte'!V87)</f>
        <v/>
      </c>
      <c r="X62" s="148" t="str">
        <f>IF('2 | Kennwerte'!W87="","",'2 | Kennwerte'!W87)</f>
        <v/>
      </c>
      <c r="Y62" s="148" t="str">
        <f>IF('2 | Kennwerte'!X87="","",'2 | Kennwerte'!X87)</f>
        <v/>
      </c>
      <c r="Z62" s="148" t="str">
        <f>IF('2 | Kennwerte'!Y87="","",'2 | Kennwerte'!Y87)</f>
        <v/>
      </c>
      <c r="AA62" s="148" t="str">
        <f>IF('2 | Kennwerte'!Z87="","",'2 | Kennwerte'!Z87)</f>
        <v/>
      </c>
      <c r="AB62" s="148" t="str">
        <f>IF('2 | Kennwerte'!AA87="","",'2 | Kennwerte'!AA87)</f>
        <v/>
      </c>
      <c r="AC62" s="148" t="str">
        <f>IF('2 | Kennwerte'!AB87="","",'2 | Kennwerte'!AB87)</f>
        <v/>
      </c>
      <c r="AD62" s="148" t="str">
        <f>IF('2 | Kennwerte'!AC87="","",'2 | Kennwerte'!AC87)</f>
        <v/>
      </c>
      <c r="AE62" s="148" t="str">
        <f>IF('2 | Kennwerte'!AD87="","",'2 | Kennwerte'!AD87)</f>
        <v/>
      </c>
      <c r="AF62" s="148" t="str">
        <f>IF('2 | Kennwerte'!AE87="","",'2 | Kennwerte'!AE87)</f>
        <v/>
      </c>
      <c r="AG62" s="148" t="str">
        <f>IF('2 | Kennwerte'!AF87="","",'2 | Kennwerte'!AF87)</f>
        <v/>
      </c>
      <c r="AH62" s="148" t="str">
        <f>IF('2 | Kennwerte'!AG87="","",'2 | Kennwerte'!AG87)</f>
        <v/>
      </c>
      <c r="AI62" s="148" t="str">
        <f>IF('2 | Kennwerte'!AH87="","",'2 | Kennwerte'!AH87)</f>
        <v/>
      </c>
      <c r="AJ62" s="148" t="str">
        <f>IF('2 | Kennwerte'!AI87="","",'2 | Kennwerte'!AI87)</f>
        <v/>
      </c>
      <c r="AK62" s="148" t="str">
        <f>IF('2 | Kennwerte'!AJ87="","",'2 | Kennwerte'!AJ87)</f>
        <v/>
      </c>
      <c r="AL62" s="148" t="str">
        <f>IF('2 | Kennwerte'!AK87="","",'2 | Kennwerte'!AK87)</f>
        <v/>
      </c>
      <c r="AM62" s="148" t="str">
        <f>IF('2 | Kennwerte'!AL87="","",'2 | Kennwerte'!AL87)</f>
        <v/>
      </c>
    </row>
    <row r="63" spans="2:39" s="145" customFormat="1" ht="30" customHeight="1" outlineLevel="1" x14ac:dyDescent="0.25">
      <c r="B63" s="146"/>
      <c r="C63" s="147"/>
      <c r="D63" s="169"/>
      <c r="E63" s="162" t="s">
        <v>196</v>
      </c>
      <c r="F63" s="160"/>
      <c r="G63" s="178"/>
      <c r="H63" s="179"/>
      <c r="I63" s="1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</row>
    <row r="64" spans="2:39" s="110" customFormat="1" ht="30" customHeight="1" outlineLevel="1" x14ac:dyDescent="0.25">
      <c r="B64" s="111"/>
      <c r="C64" s="131"/>
      <c r="D64" s="152" t="s">
        <v>199</v>
      </c>
      <c r="E64" s="131" t="str">
        <f>'1 | Grundeinstellungen'!E142</f>
        <v>Brutto-Rauminhalt</v>
      </c>
      <c r="F64" s="112"/>
      <c r="G64" s="122"/>
      <c r="H64" s="126">
        <f>'1 | Grundeinstellungen'!$H$142</f>
        <v>0.16669999999999999</v>
      </c>
      <c r="I64" s="112"/>
      <c r="J64" s="148" t="str">
        <f>IF($H$64=0,"",CONCATENATE(IF(J65=1,'1 | Grundeinstellungen'!$J$142,IF(J65=2,'1 | Grundeinstellungen'!$K$142,IF('3c | Wirtschaftlichkeit'!J65=3,'1 | Grundeinstellungen'!$L$142,IF(J65="","wird ausgefüllt")))),IF('2 | Kennwerte'!I90="","",CONCATENATE(" ","[",TEXT('2 | Kennwerte'!I90,"0%"),"]")),IF(J66="","",CONCATENATE(" (",J66,")"))))</f>
        <v>wird ausgefüllt [wird berechnet]</v>
      </c>
      <c r="K64" s="148" t="str">
        <f>IF($H$64=0,"",CONCATENATE(IF(K65=1,'1 | Grundeinstellungen'!$J$142,IF(K65=2,'1 | Grundeinstellungen'!$K$142,IF('3c | Wirtschaftlichkeit'!K65=3,'1 | Grundeinstellungen'!$L$142,IF(K65="","wird ausgefüllt")))),IF('2 | Kennwerte'!J90="","",CONCATENATE(" ","[",TEXT('2 | Kennwerte'!J90,"0%"),"]")),IF(K66="","",CONCATENATE(" (",K66,")"))))</f>
        <v>wird ausgefüllt [wird berechnet]</v>
      </c>
      <c r="L64" s="148" t="str">
        <f>IF($H$64=0,"",CONCATENATE(IF(L65=1,'1 | Grundeinstellungen'!$J$142,IF(L65=2,'1 | Grundeinstellungen'!$K$142,IF('3c | Wirtschaftlichkeit'!L65=3,'1 | Grundeinstellungen'!$L$142,IF(L65="","wird ausgefüllt")))),IF('2 | Kennwerte'!K90="","",CONCATENATE(" ","[",TEXT('2 | Kennwerte'!K90,"0%"),"]")),IF(L66="","",CONCATENATE(" (",L66,")"))))</f>
        <v>wird ausgefüllt [wird berechnet]</v>
      </c>
      <c r="M64" s="148" t="str">
        <f>IF($H$64=0,"",CONCATENATE(IF(M65=1,'1 | Grundeinstellungen'!$J$142,IF(M65=2,'1 | Grundeinstellungen'!$K$142,IF('3c | Wirtschaftlichkeit'!M65=3,'1 | Grundeinstellungen'!$L$142,IF(M65="","wird ausgefüllt")))),IF('2 | Kennwerte'!L90="","",CONCATENATE(" ","[",TEXT('2 | Kennwerte'!L90,"0%"),"]")),IF(M66="","",CONCATENATE(" (",M66,")"))))</f>
        <v>wird ausgefüllt [wird berechnet]</v>
      </c>
      <c r="N64" s="148" t="str">
        <f>IF($H$64=0,"",CONCATENATE(IF(N65=1,'1 | Grundeinstellungen'!$J$142,IF(N65=2,'1 | Grundeinstellungen'!$K$142,IF('3c | Wirtschaftlichkeit'!N65=3,'1 | Grundeinstellungen'!$L$142,IF(N65="","wird ausgefüllt")))),IF('2 | Kennwerte'!M90="","",CONCATENATE(" ","[",TEXT('2 | Kennwerte'!M90,"0%"),"]")),IF(N66="","",CONCATENATE(" (",N66,")"))))</f>
        <v>wird ausgefüllt [wird berechnet]</v>
      </c>
      <c r="O64" s="148" t="str">
        <f>IF($H$64=0,"",CONCATENATE(IF(O65=1,'1 | Grundeinstellungen'!$J$142,IF(O65=2,'1 | Grundeinstellungen'!$K$142,IF('3c | Wirtschaftlichkeit'!O65=3,'1 | Grundeinstellungen'!$L$142,IF(O65="","wird ausgefüllt")))),IF('2 | Kennwerte'!N90="","",CONCATENATE(" ","[",TEXT('2 | Kennwerte'!N90,"0%"),"]")),IF(O66="","",CONCATENATE(" (",O66,")"))))</f>
        <v>wird ausgefüllt [wird berechnet]</v>
      </c>
      <c r="P64" s="148" t="str">
        <f>IF($H$64=0,"",CONCATENATE(IF(P65=1,'1 | Grundeinstellungen'!$J$142,IF(P65=2,'1 | Grundeinstellungen'!$K$142,IF('3c | Wirtschaftlichkeit'!P65=3,'1 | Grundeinstellungen'!$L$142,IF(P65="","wird ausgefüllt")))),IF('2 | Kennwerte'!O90="","",CONCATENATE(" ","[",TEXT('2 | Kennwerte'!O90,"0%"),"]")),IF(P66="","",CONCATENATE(" (",P66,")"))))</f>
        <v>wird ausgefüllt [wird berechnet]</v>
      </c>
      <c r="Q64" s="148" t="str">
        <f>IF($H$64=0,"",CONCATENATE(IF(Q65=1,'1 | Grundeinstellungen'!$J$142,IF(Q65=2,'1 | Grundeinstellungen'!$K$142,IF('3c | Wirtschaftlichkeit'!Q65=3,'1 | Grundeinstellungen'!$L$142,IF(Q65="","wird ausgefüllt")))),IF('2 | Kennwerte'!P90="","",CONCATENATE(" ","[",TEXT('2 | Kennwerte'!P90,"0%"),"]")),IF(Q66="","",CONCATENATE(" (",Q66,")"))))</f>
        <v>wird ausgefüllt [wird berechnet]</v>
      </c>
      <c r="R64" s="148" t="str">
        <f>IF($H$64=0,"",CONCATENATE(IF(R65=1,'1 | Grundeinstellungen'!$J$142,IF(R65=2,'1 | Grundeinstellungen'!$K$142,IF('3c | Wirtschaftlichkeit'!R65=3,'1 | Grundeinstellungen'!$L$142,IF(R65="","wird ausgefüllt")))),IF('2 | Kennwerte'!Q90="","",CONCATENATE(" ","[",TEXT('2 | Kennwerte'!Q90,"0%"),"]")),IF(R66="","",CONCATENATE(" (",R66,")"))))</f>
        <v>wird ausgefüllt [wird berechnet]</v>
      </c>
      <c r="S64" s="148" t="str">
        <f>IF($H$64=0,"",CONCATENATE(IF(S65=1,'1 | Grundeinstellungen'!$J$142,IF(S65=2,'1 | Grundeinstellungen'!$K$142,IF('3c | Wirtschaftlichkeit'!S65=3,'1 | Grundeinstellungen'!$L$142,IF(S65="","wird ausgefüllt")))),IF('2 | Kennwerte'!R90="","",CONCATENATE(" ","[",TEXT('2 | Kennwerte'!R90,"0%"),"]")),IF(S66="","",CONCATENATE(" (",S66,")"))))</f>
        <v>wird ausgefüllt [wird berechnet]</v>
      </c>
      <c r="T64" s="148" t="str">
        <f>IF($H$64=0,"",CONCATENATE(IF(T65=1,'1 | Grundeinstellungen'!$J$142,IF(T65=2,'1 | Grundeinstellungen'!$K$142,IF('3c | Wirtschaftlichkeit'!T65=3,'1 | Grundeinstellungen'!$L$142,IF(T65="","wird ausgefüllt")))),IF('2 | Kennwerte'!S90="","",CONCATENATE(" ","[",TEXT('2 | Kennwerte'!S90,"0%"),"]")),IF(T66="","",CONCATENATE(" (",T66,")"))))</f>
        <v>wird ausgefüllt [wird berechnet]</v>
      </c>
      <c r="U64" s="148" t="str">
        <f>IF($H$64=0,"",CONCATENATE(IF(U65=1,'1 | Grundeinstellungen'!$J$142,IF(U65=2,'1 | Grundeinstellungen'!$K$142,IF('3c | Wirtschaftlichkeit'!U65=3,'1 | Grundeinstellungen'!$L$142,IF(U65="","wird ausgefüllt")))),IF('2 | Kennwerte'!T90="","",CONCATENATE(" ","[",TEXT('2 | Kennwerte'!T90,"0%"),"]")),IF(U66="","",CONCATENATE(" (",U66,")"))))</f>
        <v>wird ausgefüllt [wird berechnet]</v>
      </c>
      <c r="V64" s="148" t="str">
        <f>IF($H$64=0,"",CONCATENATE(IF(V65=1,'1 | Grundeinstellungen'!$J$142,IF(V65=2,'1 | Grundeinstellungen'!$K$142,IF('3c | Wirtschaftlichkeit'!V65=3,'1 | Grundeinstellungen'!$L$142,IF(V65="","wird ausgefüllt")))),IF('2 | Kennwerte'!U90="","",CONCATENATE(" ","[",TEXT('2 | Kennwerte'!U90,"0%"),"]")),IF(V66="","",CONCATENATE(" (",V66,")"))))</f>
        <v>wird ausgefüllt [wird berechnet]</v>
      </c>
      <c r="W64" s="148" t="str">
        <f>IF($H$64=0,"",CONCATENATE(IF(W65=1,'1 | Grundeinstellungen'!$J$142,IF(W65=2,'1 | Grundeinstellungen'!$K$142,IF('3c | Wirtschaftlichkeit'!W65=3,'1 | Grundeinstellungen'!$L$142,IF(W65="","wird ausgefüllt")))),IF('2 | Kennwerte'!V90="","",CONCATENATE(" ","[",TEXT('2 | Kennwerte'!V90,"0%"),"]")),IF(W66="","",CONCATENATE(" (",W66,")"))))</f>
        <v>wird ausgefüllt [wird berechnet]</v>
      </c>
      <c r="X64" s="148" t="str">
        <f>IF($H$64=0,"",CONCATENATE(IF(X65=1,'1 | Grundeinstellungen'!$J$142,IF(X65=2,'1 | Grundeinstellungen'!$K$142,IF('3c | Wirtschaftlichkeit'!X65=3,'1 | Grundeinstellungen'!$L$142,IF(X65="","wird ausgefüllt")))),IF('2 | Kennwerte'!W90="","",CONCATENATE(" ","[",TEXT('2 | Kennwerte'!W90,"0%"),"]")),IF(X66="","",CONCATENATE(" (",X66,")"))))</f>
        <v>wird ausgefüllt [wird berechnet]</v>
      </c>
      <c r="Y64" s="148" t="str">
        <f>IF($H$64=0,"",CONCATENATE(IF(Y65=1,'1 | Grundeinstellungen'!$J$142,IF(Y65=2,'1 | Grundeinstellungen'!$K$142,IF('3c | Wirtschaftlichkeit'!Y65=3,'1 | Grundeinstellungen'!$L$142,IF(Y65="","wird ausgefüllt")))),IF('2 | Kennwerte'!X90="","",CONCATENATE(" ","[",TEXT('2 | Kennwerte'!X90,"0%"),"]")),IF(Y66="","",CONCATENATE(" (",Y66,")"))))</f>
        <v>wird ausgefüllt [wird berechnet]</v>
      </c>
      <c r="Z64" s="148" t="str">
        <f>IF($H$64=0,"",CONCATENATE(IF(Z65=1,'1 | Grundeinstellungen'!$J$142,IF(Z65=2,'1 | Grundeinstellungen'!$K$142,IF('3c | Wirtschaftlichkeit'!Z65=3,'1 | Grundeinstellungen'!$L$142,IF(Z65="","wird ausgefüllt")))),IF('2 | Kennwerte'!Y90="","",CONCATENATE(" ","[",TEXT('2 | Kennwerte'!Y90,"0%"),"]")),IF(Z66="","",CONCATENATE(" (",Z66,")"))))</f>
        <v>wird ausgefüllt [wird berechnet]</v>
      </c>
      <c r="AA64" s="148" t="str">
        <f>IF($H$64=0,"",CONCATENATE(IF(AA65=1,'1 | Grundeinstellungen'!$J$142,IF(AA65=2,'1 | Grundeinstellungen'!$K$142,IF('3c | Wirtschaftlichkeit'!AA65=3,'1 | Grundeinstellungen'!$L$142,IF(AA65="","wird ausgefüllt")))),IF('2 | Kennwerte'!Z90="","",CONCATENATE(" ","[",TEXT('2 | Kennwerte'!Z90,"0%"),"]")),IF(AA66="","",CONCATENATE(" (",AA66,")"))))</f>
        <v>wird ausgefüllt [wird berechnet]</v>
      </c>
      <c r="AB64" s="148" t="str">
        <f>IF($H$64=0,"",CONCATENATE(IF(AB65=1,'1 | Grundeinstellungen'!$J$142,IF(AB65=2,'1 | Grundeinstellungen'!$K$142,IF('3c | Wirtschaftlichkeit'!AB65=3,'1 | Grundeinstellungen'!$L$142,IF(AB65="","wird ausgefüllt")))),IF('2 | Kennwerte'!AA90="","",CONCATENATE(" ","[",TEXT('2 | Kennwerte'!AA90,"0%"),"]")),IF(AB66="","",CONCATENATE(" (",AB66,")"))))</f>
        <v>wird ausgefüllt [wird berechnet]</v>
      </c>
      <c r="AC64" s="148" t="str">
        <f>IF($H$64=0,"",CONCATENATE(IF(AC65=1,'1 | Grundeinstellungen'!$J$142,IF(AC65=2,'1 | Grundeinstellungen'!$K$142,IF('3c | Wirtschaftlichkeit'!AC65=3,'1 | Grundeinstellungen'!$L$142,IF(AC65="","wird ausgefüllt")))),IF('2 | Kennwerte'!AB90="","",CONCATENATE(" ","[",TEXT('2 | Kennwerte'!AB90,"0%"),"]")),IF(AC66="","",CONCATENATE(" (",AC66,")"))))</f>
        <v>wird ausgefüllt [wird berechnet]</v>
      </c>
      <c r="AD64" s="148" t="str">
        <f>IF($H$64=0,"",CONCATENATE(IF(AD65=1,'1 | Grundeinstellungen'!$J$142,IF(AD65=2,'1 | Grundeinstellungen'!$K$142,IF('3c | Wirtschaftlichkeit'!AD65=3,'1 | Grundeinstellungen'!$L$142,IF(AD65="","wird ausgefüllt")))),IF('2 | Kennwerte'!AC90="","",CONCATENATE(" ","[",TEXT('2 | Kennwerte'!AC90,"0%"),"]")),IF(AD66="","",CONCATENATE(" (",AD66,")"))))</f>
        <v>wird ausgefüllt [wird berechnet]</v>
      </c>
      <c r="AE64" s="148" t="str">
        <f>IF($H$64=0,"",CONCATENATE(IF(AE65=1,'1 | Grundeinstellungen'!$J$142,IF(AE65=2,'1 | Grundeinstellungen'!$K$142,IF('3c | Wirtschaftlichkeit'!AE65=3,'1 | Grundeinstellungen'!$L$142,IF(AE65="","wird ausgefüllt")))),IF('2 | Kennwerte'!AD90="","",CONCATENATE(" ","[",TEXT('2 | Kennwerte'!AD90,"0%"),"]")),IF(AE66="","",CONCATENATE(" (",AE66,")"))))</f>
        <v>wird ausgefüllt [wird berechnet]</v>
      </c>
      <c r="AF64" s="148" t="str">
        <f>IF($H$64=0,"",CONCATENATE(IF(AF65=1,'1 | Grundeinstellungen'!$J$142,IF(AF65=2,'1 | Grundeinstellungen'!$K$142,IF('3c | Wirtschaftlichkeit'!AF65=3,'1 | Grundeinstellungen'!$L$142,IF(AF65="","wird ausgefüllt")))),IF('2 | Kennwerte'!AE90="","",CONCATENATE(" ","[",TEXT('2 | Kennwerte'!AE90,"0%"),"]")),IF(AF66="","",CONCATENATE(" (",AF66,")"))))</f>
        <v>wird ausgefüllt [wird berechnet]</v>
      </c>
      <c r="AG64" s="148" t="str">
        <f>IF($H$64=0,"",CONCATENATE(IF(AG65=1,'1 | Grundeinstellungen'!$J$142,IF(AG65=2,'1 | Grundeinstellungen'!$K$142,IF('3c | Wirtschaftlichkeit'!AG65=3,'1 | Grundeinstellungen'!$L$142,IF(AG65="","wird ausgefüllt")))),IF('2 | Kennwerte'!AF90="","",CONCATENATE(" ","[",TEXT('2 | Kennwerte'!AF90,"0%"),"]")),IF(AG66="","",CONCATENATE(" (",AG66,")"))))</f>
        <v>wird ausgefüllt [wird berechnet]</v>
      </c>
      <c r="AH64" s="148" t="str">
        <f>IF($H$64=0,"",CONCATENATE(IF(AH65=1,'1 | Grundeinstellungen'!$J$142,IF(AH65=2,'1 | Grundeinstellungen'!$K$142,IF('3c | Wirtschaftlichkeit'!AH65=3,'1 | Grundeinstellungen'!$L$142,IF(AH65="","wird ausgefüllt")))),IF('2 | Kennwerte'!AG90="","",CONCATENATE(" ","[",TEXT('2 | Kennwerte'!AG90,"0%"),"]")),IF(AH66="","",CONCATENATE(" (",AH66,")"))))</f>
        <v>wird ausgefüllt [wird berechnet]</v>
      </c>
      <c r="AI64" s="148" t="str">
        <f>IF($H$64=0,"",CONCATENATE(IF(AI65=1,'1 | Grundeinstellungen'!$J$142,IF(AI65=2,'1 | Grundeinstellungen'!$K$142,IF('3c | Wirtschaftlichkeit'!AI65=3,'1 | Grundeinstellungen'!$L$142,IF(AI65="","wird ausgefüllt")))),IF('2 | Kennwerte'!AH90="","",CONCATENATE(" ","[",TEXT('2 | Kennwerte'!AH90,"0%"),"]")),IF(AI66="","",CONCATENATE(" (",AI66,")"))))</f>
        <v>wird ausgefüllt [wird berechnet]</v>
      </c>
      <c r="AJ64" s="148" t="str">
        <f>IF($H$64=0,"",CONCATENATE(IF(AJ65=1,'1 | Grundeinstellungen'!$J$142,IF(AJ65=2,'1 | Grundeinstellungen'!$K$142,IF('3c | Wirtschaftlichkeit'!AJ65=3,'1 | Grundeinstellungen'!$L$142,IF(AJ65="","wird ausgefüllt")))),IF('2 | Kennwerte'!AI90="","",CONCATENATE(" ","[",TEXT('2 | Kennwerte'!AI90,"0%"),"]")),IF(AJ66="","",CONCATENATE(" (",AJ66,")"))))</f>
        <v>wird ausgefüllt [wird berechnet]</v>
      </c>
      <c r="AK64" s="148" t="str">
        <f>IF($H$64=0,"",CONCATENATE(IF(AK65=1,'1 | Grundeinstellungen'!$J$142,IF(AK65=2,'1 | Grundeinstellungen'!$K$142,IF('3c | Wirtschaftlichkeit'!AK65=3,'1 | Grundeinstellungen'!$L$142,IF(AK65="","wird ausgefüllt")))),IF('2 | Kennwerte'!AJ90="","",CONCATENATE(" ","[",TEXT('2 | Kennwerte'!AJ90,"0%"),"]")),IF(AK66="","",CONCATENATE(" (",AK66,")"))))</f>
        <v>wird ausgefüllt [wird berechnet]</v>
      </c>
      <c r="AL64" s="148" t="str">
        <f>IF($H$64=0,"",CONCATENATE(IF(AL65=1,'1 | Grundeinstellungen'!$J$142,IF(AL65=2,'1 | Grundeinstellungen'!$K$142,IF('3c | Wirtschaftlichkeit'!AL65=3,'1 | Grundeinstellungen'!$L$142,IF(AL65="","wird ausgefüllt")))),IF('2 | Kennwerte'!AK90="","",CONCATENATE(" ","[",TEXT('2 | Kennwerte'!AK90,"0%"),"]")),IF(AL66="","",CONCATENATE(" (",AL66,")"))))</f>
        <v>wird ausgefüllt [wird berechnet]</v>
      </c>
      <c r="AM64" s="148" t="str">
        <f>IF($H$64=0,"",CONCATENATE(IF(AM65=1,'1 | Grundeinstellungen'!$J$142,IF(AM65=2,'1 | Grundeinstellungen'!$K$142,IF('3c | Wirtschaftlichkeit'!AM65=3,'1 | Grundeinstellungen'!$L$142,IF(AM65="","wird ausgefüllt")))),IF('2 | Kennwerte'!AL90="","",CONCATENATE(" ","[",TEXT('2 | Kennwerte'!AL90,"0%"),"]")),IF(AM66="","",CONCATENATE(" (",AM66,")"))))</f>
        <v>wird ausgefüllt [wird berechnet]</v>
      </c>
    </row>
    <row r="65" spans="2:39" s="121" customFormat="1" outlineLevel="1" x14ac:dyDescent="0.25">
      <c r="B65" s="137"/>
      <c r="C65" s="138"/>
      <c r="D65" s="138"/>
      <c r="E65" s="156" t="s">
        <v>197</v>
      </c>
      <c r="F65" s="157"/>
      <c r="G65" s="139"/>
      <c r="H65" s="136"/>
      <c r="I65" s="171"/>
      <c r="J65" s="148" t="str">
        <f>IF('2 | Kennwerte'!I91="","",'2 | Kennwerte'!I91)</f>
        <v/>
      </c>
      <c r="K65" s="148" t="str">
        <f>IF('2 | Kennwerte'!J91="","",'2 | Kennwerte'!J91)</f>
        <v/>
      </c>
      <c r="L65" s="148" t="str">
        <f>IF('2 | Kennwerte'!K91="","",'2 | Kennwerte'!K91)</f>
        <v/>
      </c>
      <c r="M65" s="148" t="str">
        <f>IF('2 | Kennwerte'!L91="","",'2 | Kennwerte'!L91)</f>
        <v/>
      </c>
      <c r="N65" s="148" t="str">
        <f>IF('2 | Kennwerte'!M91="","",'2 | Kennwerte'!M91)</f>
        <v/>
      </c>
      <c r="O65" s="148" t="str">
        <f>IF('2 | Kennwerte'!N91="","",'2 | Kennwerte'!N91)</f>
        <v/>
      </c>
      <c r="P65" s="148" t="str">
        <f>IF('2 | Kennwerte'!O91="","",'2 | Kennwerte'!O91)</f>
        <v/>
      </c>
      <c r="Q65" s="148" t="str">
        <f>IF('2 | Kennwerte'!P91="","",'2 | Kennwerte'!P91)</f>
        <v/>
      </c>
      <c r="R65" s="148" t="str">
        <f>IF('2 | Kennwerte'!Q91="","",'2 | Kennwerte'!Q91)</f>
        <v/>
      </c>
      <c r="S65" s="148" t="str">
        <f>IF('2 | Kennwerte'!R91="","",'2 | Kennwerte'!R91)</f>
        <v/>
      </c>
      <c r="T65" s="148" t="str">
        <f>IF('2 | Kennwerte'!S91="","",'2 | Kennwerte'!S91)</f>
        <v/>
      </c>
      <c r="U65" s="148" t="str">
        <f>IF('2 | Kennwerte'!T91="","",'2 | Kennwerte'!T91)</f>
        <v/>
      </c>
      <c r="V65" s="148" t="str">
        <f>IF('2 | Kennwerte'!U91="","",'2 | Kennwerte'!U91)</f>
        <v/>
      </c>
      <c r="W65" s="148" t="str">
        <f>IF('2 | Kennwerte'!V91="","",'2 | Kennwerte'!V91)</f>
        <v/>
      </c>
      <c r="X65" s="148" t="str">
        <f>IF('2 | Kennwerte'!W91="","",'2 | Kennwerte'!W91)</f>
        <v/>
      </c>
      <c r="Y65" s="148" t="str">
        <f>IF('2 | Kennwerte'!X91="","",'2 | Kennwerte'!X91)</f>
        <v/>
      </c>
      <c r="Z65" s="148" t="str">
        <f>IF('2 | Kennwerte'!Y91="","",'2 | Kennwerte'!Y91)</f>
        <v/>
      </c>
      <c r="AA65" s="148" t="str">
        <f>IF('2 | Kennwerte'!Z91="","",'2 | Kennwerte'!Z91)</f>
        <v/>
      </c>
      <c r="AB65" s="148" t="str">
        <f>IF('2 | Kennwerte'!AA91="","",'2 | Kennwerte'!AA91)</f>
        <v/>
      </c>
      <c r="AC65" s="148" t="str">
        <f>IF('2 | Kennwerte'!AB91="","",'2 | Kennwerte'!AB91)</f>
        <v/>
      </c>
      <c r="AD65" s="148" t="str">
        <f>IF('2 | Kennwerte'!AC91="","",'2 | Kennwerte'!AC91)</f>
        <v/>
      </c>
      <c r="AE65" s="148" t="str">
        <f>IF('2 | Kennwerte'!AD91="","",'2 | Kennwerte'!AD91)</f>
        <v/>
      </c>
      <c r="AF65" s="148" t="str">
        <f>IF('2 | Kennwerte'!AE91="","",'2 | Kennwerte'!AE91)</f>
        <v/>
      </c>
      <c r="AG65" s="148" t="str">
        <f>IF('2 | Kennwerte'!AF91="","",'2 | Kennwerte'!AF91)</f>
        <v/>
      </c>
      <c r="AH65" s="148" t="str">
        <f>IF('2 | Kennwerte'!AG91="","",'2 | Kennwerte'!AG91)</f>
        <v/>
      </c>
      <c r="AI65" s="148" t="str">
        <f>IF('2 | Kennwerte'!AH91="","",'2 | Kennwerte'!AH91)</f>
        <v/>
      </c>
      <c r="AJ65" s="148" t="str">
        <f>IF('2 | Kennwerte'!AI91="","",'2 | Kennwerte'!AI91)</f>
        <v/>
      </c>
      <c r="AK65" s="148" t="str">
        <f>IF('2 | Kennwerte'!AJ91="","",'2 | Kennwerte'!AJ91)</f>
        <v/>
      </c>
      <c r="AL65" s="148" t="str">
        <f>IF('2 | Kennwerte'!AK91="","",'2 | Kennwerte'!AK91)</f>
        <v/>
      </c>
      <c r="AM65" s="148" t="str">
        <f>IF('2 | Kennwerte'!AL91="","",'2 | Kennwerte'!AL91)</f>
        <v/>
      </c>
    </row>
    <row r="66" spans="2:39" s="145" customFormat="1" ht="30" customHeight="1" outlineLevel="1" x14ac:dyDescent="0.25">
      <c r="B66" s="146"/>
      <c r="C66" s="147"/>
      <c r="D66" s="169"/>
      <c r="E66" s="162" t="s">
        <v>196</v>
      </c>
      <c r="F66" s="160"/>
      <c r="G66" s="178"/>
      <c r="H66" s="179"/>
      <c r="I66" s="180"/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0"/>
      <c r="AJ66" s="280"/>
      <c r="AK66" s="280"/>
      <c r="AL66" s="280"/>
      <c r="AM66" s="280"/>
    </row>
    <row r="67" spans="2:39" s="110" customFormat="1" ht="30" customHeight="1" outlineLevel="1" x14ac:dyDescent="0.25">
      <c r="B67" s="111"/>
      <c r="C67" s="131"/>
      <c r="D67" s="152" t="s">
        <v>227</v>
      </c>
      <c r="E67" s="131" t="str">
        <f>'1 | Grundeinstellungen'!E143</f>
        <v>Baumasse unter Gelände</v>
      </c>
      <c r="F67" s="112"/>
      <c r="G67" s="122"/>
      <c r="H67" s="126">
        <f>'1 | Grundeinstellungen'!$H$143</f>
        <v>0.16669999999999999</v>
      </c>
      <c r="I67" s="112"/>
      <c r="J67" s="148" t="str">
        <f>IF($H$67=0,"",CONCATENATE(IF(J68=1,'1 | Grundeinstellungen'!$J$143,IF(J68=2,'1 | Grundeinstellungen'!$K$143,IF('3c | Wirtschaftlichkeit'!J68=3,'1 | Grundeinstellungen'!$L$143,IF(J68="","wird ausgefüllt")))),IF('2 | Kennwerte'!I94="","",CONCATENATE(" ","[",TEXT('2 | Kennwerte'!I94,"0%"),"]")),IF(J69="","",CONCATENATE(" (",J69,")"))))</f>
        <v>wird ausgefüllt [wird berechnet]</v>
      </c>
      <c r="K67" s="148" t="str">
        <f>IF($H$67=0,"",CONCATENATE(IF(K68=1,'1 | Grundeinstellungen'!$J$143,IF(K68=2,'1 | Grundeinstellungen'!$K$143,IF('3c | Wirtschaftlichkeit'!K68=3,'1 | Grundeinstellungen'!$L$143,IF(K68="","wird ausgefüllt")))),IF('2 | Kennwerte'!J94="","",CONCATENATE(" ","[",TEXT('2 | Kennwerte'!J94,"0%"),"]")),IF(K69="","",CONCATENATE(" (",K69,")"))))</f>
        <v>wird ausgefüllt [wird berechnet]</v>
      </c>
      <c r="L67" s="148" t="str">
        <f>IF($H$67=0,"",CONCATENATE(IF(L68=1,'1 | Grundeinstellungen'!$J$143,IF(L68=2,'1 | Grundeinstellungen'!$K$143,IF('3c | Wirtschaftlichkeit'!L68=3,'1 | Grundeinstellungen'!$L$143,IF(L68="","wird ausgefüllt")))),IF('2 | Kennwerte'!K94="","",CONCATENATE(" ","[",TEXT('2 | Kennwerte'!K94,"0%"),"]")),IF(L69="","",CONCATENATE(" (",L69,")"))))</f>
        <v>wird ausgefüllt [wird berechnet]</v>
      </c>
      <c r="M67" s="148" t="str">
        <f>IF($H$67=0,"",CONCATENATE(IF(M68=1,'1 | Grundeinstellungen'!$J$143,IF(M68=2,'1 | Grundeinstellungen'!$K$143,IF('3c | Wirtschaftlichkeit'!M68=3,'1 | Grundeinstellungen'!$L$143,IF(M68="","wird ausgefüllt")))),IF('2 | Kennwerte'!L94="","",CONCATENATE(" ","[",TEXT('2 | Kennwerte'!L94,"0%"),"]")),IF(M69="","",CONCATENATE(" (",M69,")"))))</f>
        <v>wird ausgefüllt [wird berechnet]</v>
      </c>
      <c r="N67" s="148" t="str">
        <f>IF($H$67=0,"",CONCATENATE(IF(N68=1,'1 | Grundeinstellungen'!$J$143,IF(N68=2,'1 | Grundeinstellungen'!$K$143,IF('3c | Wirtschaftlichkeit'!N68=3,'1 | Grundeinstellungen'!$L$143,IF(N68="","wird ausgefüllt")))),IF('2 | Kennwerte'!M94="","",CONCATENATE(" ","[",TEXT('2 | Kennwerte'!M94,"0%"),"]")),IF(N69="","",CONCATENATE(" (",N69,")"))))</f>
        <v>wird ausgefüllt [wird berechnet]</v>
      </c>
      <c r="O67" s="148" t="str">
        <f>IF($H$67=0,"",CONCATENATE(IF(O68=1,'1 | Grundeinstellungen'!$J$143,IF(O68=2,'1 | Grundeinstellungen'!$K$143,IF('3c | Wirtschaftlichkeit'!O68=3,'1 | Grundeinstellungen'!$L$143,IF(O68="","wird ausgefüllt")))),IF('2 | Kennwerte'!N94="","",CONCATENATE(" ","[",TEXT('2 | Kennwerte'!N94,"0%"),"]")),IF(O69="","",CONCATENATE(" (",O69,")"))))</f>
        <v>wird ausgefüllt [wird berechnet]</v>
      </c>
      <c r="P67" s="148" t="str">
        <f>IF($H$67=0,"",CONCATENATE(IF(P68=1,'1 | Grundeinstellungen'!$J$143,IF(P68=2,'1 | Grundeinstellungen'!$K$143,IF('3c | Wirtschaftlichkeit'!P68=3,'1 | Grundeinstellungen'!$L$143,IF(P68="","wird ausgefüllt")))),IF('2 | Kennwerte'!O94="","",CONCATENATE(" ","[",TEXT('2 | Kennwerte'!O94,"0%"),"]")),IF(P69="","",CONCATENATE(" (",P69,")"))))</f>
        <v>wird ausgefüllt [wird berechnet]</v>
      </c>
      <c r="Q67" s="148" t="str">
        <f>IF($H$67=0,"",CONCATENATE(IF(Q68=1,'1 | Grundeinstellungen'!$J$143,IF(Q68=2,'1 | Grundeinstellungen'!$K$143,IF('3c | Wirtschaftlichkeit'!Q68=3,'1 | Grundeinstellungen'!$L$143,IF(Q68="","wird ausgefüllt")))),IF('2 | Kennwerte'!P94="","",CONCATENATE(" ","[",TEXT('2 | Kennwerte'!P94,"0%"),"]")),IF(Q69="","",CONCATENATE(" (",Q69,")"))))</f>
        <v>wird ausgefüllt [wird berechnet]</v>
      </c>
      <c r="R67" s="148" t="str">
        <f>IF($H$67=0,"",CONCATENATE(IF(R68=1,'1 | Grundeinstellungen'!$J$143,IF(R68=2,'1 | Grundeinstellungen'!$K$143,IF('3c | Wirtschaftlichkeit'!R68=3,'1 | Grundeinstellungen'!$L$143,IF(R68="","wird ausgefüllt")))),IF('2 | Kennwerte'!Q94="","",CONCATENATE(" ","[",TEXT('2 | Kennwerte'!Q94,"0%"),"]")),IF(R69="","",CONCATENATE(" (",R69,")"))))</f>
        <v>wird ausgefüllt [wird berechnet]</v>
      </c>
      <c r="S67" s="148" t="str">
        <f>IF($H$67=0,"",CONCATENATE(IF(S68=1,'1 | Grundeinstellungen'!$J$143,IF(S68=2,'1 | Grundeinstellungen'!$K$143,IF('3c | Wirtschaftlichkeit'!S68=3,'1 | Grundeinstellungen'!$L$143,IF(S68="","wird ausgefüllt")))),IF('2 | Kennwerte'!R94="","",CONCATENATE(" ","[",TEXT('2 | Kennwerte'!R94,"0%"),"]")),IF(S69="","",CONCATENATE(" (",S69,")"))))</f>
        <v>wird ausgefüllt [wird berechnet]</v>
      </c>
      <c r="T67" s="148" t="str">
        <f>IF($H$67=0,"",CONCATENATE(IF(T68=1,'1 | Grundeinstellungen'!$J$143,IF(T68=2,'1 | Grundeinstellungen'!$K$143,IF('3c | Wirtschaftlichkeit'!T68=3,'1 | Grundeinstellungen'!$L$143,IF(T68="","wird ausgefüllt")))),IF('2 | Kennwerte'!S94="","",CONCATENATE(" ","[",TEXT('2 | Kennwerte'!S94,"0%"),"]")),IF(T69="","",CONCATENATE(" (",T69,")"))))</f>
        <v>wird ausgefüllt [wird berechnet]</v>
      </c>
      <c r="U67" s="148" t="str">
        <f>IF($H$67=0,"",CONCATENATE(IF(U68=1,'1 | Grundeinstellungen'!$J$143,IF(U68=2,'1 | Grundeinstellungen'!$K$143,IF('3c | Wirtschaftlichkeit'!U68=3,'1 | Grundeinstellungen'!$L$143,IF(U68="","wird ausgefüllt")))),IF('2 | Kennwerte'!T94="","",CONCATENATE(" ","[",TEXT('2 | Kennwerte'!T94,"0%"),"]")),IF(U69="","",CONCATENATE(" (",U69,")"))))</f>
        <v>wird ausgefüllt [wird berechnet]</v>
      </c>
      <c r="V67" s="148" t="str">
        <f>IF($H$67=0,"",CONCATENATE(IF(V68=1,'1 | Grundeinstellungen'!$J$143,IF(V68=2,'1 | Grundeinstellungen'!$K$143,IF('3c | Wirtschaftlichkeit'!V68=3,'1 | Grundeinstellungen'!$L$143,IF(V68="","wird ausgefüllt")))),IF('2 | Kennwerte'!U94="","",CONCATENATE(" ","[",TEXT('2 | Kennwerte'!U94,"0%"),"]")),IF(V69="","",CONCATENATE(" (",V69,")"))))</f>
        <v>wird ausgefüllt [wird berechnet]</v>
      </c>
      <c r="W67" s="148" t="str">
        <f>IF($H$67=0,"",CONCATENATE(IF(W68=1,'1 | Grundeinstellungen'!$J$143,IF(W68=2,'1 | Grundeinstellungen'!$K$143,IF('3c | Wirtschaftlichkeit'!W68=3,'1 | Grundeinstellungen'!$L$143,IF(W68="","wird ausgefüllt")))),IF('2 | Kennwerte'!V94="","",CONCATENATE(" ","[",TEXT('2 | Kennwerte'!V94,"0%"),"]")),IF(W69="","",CONCATENATE(" (",W69,")"))))</f>
        <v>wird ausgefüllt [wird berechnet]</v>
      </c>
      <c r="X67" s="148" t="str">
        <f>IF($H$67=0,"",CONCATENATE(IF(X68=1,'1 | Grundeinstellungen'!$J$143,IF(X68=2,'1 | Grundeinstellungen'!$K$143,IF('3c | Wirtschaftlichkeit'!X68=3,'1 | Grundeinstellungen'!$L$143,IF(X68="","wird ausgefüllt")))),IF('2 | Kennwerte'!W94="","",CONCATENATE(" ","[",TEXT('2 | Kennwerte'!W94,"0%"),"]")),IF(X69="","",CONCATENATE(" (",X69,")"))))</f>
        <v>wird ausgefüllt [wird berechnet]</v>
      </c>
      <c r="Y67" s="148" t="str">
        <f>IF($H$67=0,"",CONCATENATE(IF(Y68=1,'1 | Grundeinstellungen'!$J$143,IF(Y68=2,'1 | Grundeinstellungen'!$K$143,IF('3c | Wirtschaftlichkeit'!Y68=3,'1 | Grundeinstellungen'!$L$143,IF(Y68="","wird ausgefüllt")))),IF('2 | Kennwerte'!X94="","",CONCATENATE(" ","[",TEXT('2 | Kennwerte'!X94,"0%"),"]")),IF(Y69="","",CONCATENATE(" (",Y69,")"))))</f>
        <v>wird ausgefüllt [wird berechnet]</v>
      </c>
      <c r="Z67" s="148" t="str">
        <f>IF($H$67=0,"",CONCATENATE(IF(Z68=1,'1 | Grundeinstellungen'!$J$143,IF(Z68=2,'1 | Grundeinstellungen'!$K$143,IF('3c | Wirtschaftlichkeit'!Z68=3,'1 | Grundeinstellungen'!$L$143,IF(Z68="","wird ausgefüllt")))),IF('2 | Kennwerte'!Y94="","",CONCATENATE(" ","[",TEXT('2 | Kennwerte'!Y94,"0%"),"]")),IF(Z69="","",CONCATENATE(" (",Z69,")"))))</f>
        <v>wird ausgefüllt [wird berechnet]</v>
      </c>
      <c r="AA67" s="148" t="str">
        <f>IF($H$67=0,"",CONCATENATE(IF(AA68=1,'1 | Grundeinstellungen'!$J$143,IF(AA68=2,'1 | Grundeinstellungen'!$K$143,IF('3c | Wirtschaftlichkeit'!AA68=3,'1 | Grundeinstellungen'!$L$143,IF(AA68="","wird ausgefüllt")))),IF('2 | Kennwerte'!Z94="","",CONCATENATE(" ","[",TEXT('2 | Kennwerte'!Z94,"0%"),"]")),IF(AA69="","",CONCATENATE(" (",AA69,")"))))</f>
        <v>wird ausgefüllt [wird berechnet]</v>
      </c>
      <c r="AB67" s="148" t="str">
        <f>IF($H$67=0,"",CONCATENATE(IF(AB68=1,'1 | Grundeinstellungen'!$J$143,IF(AB68=2,'1 | Grundeinstellungen'!$K$143,IF('3c | Wirtschaftlichkeit'!AB68=3,'1 | Grundeinstellungen'!$L$143,IF(AB68="","wird ausgefüllt")))),IF('2 | Kennwerte'!AA94="","",CONCATENATE(" ","[",TEXT('2 | Kennwerte'!AA94,"0%"),"]")),IF(AB69="","",CONCATENATE(" (",AB69,")"))))</f>
        <v>wird ausgefüllt [wird berechnet]</v>
      </c>
      <c r="AC67" s="148" t="str">
        <f>IF($H$67=0,"",CONCATENATE(IF(AC68=1,'1 | Grundeinstellungen'!$J$143,IF(AC68=2,'1 | Grundeinstellungen'!$K$143,IF('3c | Wirtschaftlichkeit'!AC68=3,'1 | Grundeinstellungen'!$L$143,IF(AC68="","wird ausgefüllt")))),IF('2 | Kennwerte'!AB94="","",CONCATENATE(" ","[",TEXT('2 | Kennwerte'!AB94,"0%"),"]")),IF(AC69="","",CONCATENATE(" (",AC69,")"))))</f>
        <v>wird ausgefüllt [wird berechnet]</v>
      </c>
      <c r="AD67" s="148" t="str">
        <f>IF($H$67=0,"",CONCATENATE(IF(AD68=1,'1 | Grundeinstellungen'!$J$143,IF(AD68=2,'1 | Grundeinstellungen'!$K$143,IF('3c | Wirtschaftlichkeit'!AD68=3,'1 | Grundeinstellungen'!$L$143,IF(AD68="","wird ausgefüllt")))),IF('2 | Kennwerte'!AC94="","",CONCATENATE(" ","[",TEXT('2 | Kennwerte'!AC94,"0%"),"]")),IF(AD69="","",CONCATENATE(" (",AD69,")"))))</f>
        <v>wird ausgefüllt [wird berechnet]</v>
      </c>
      <c r="AE67" s="148" t="str">
        <f>IF($H$67=0,"",CONCATENATE(IF(AE68=1,'1 | Grundeinstellungen'!$J$143,IF(AE68=2,'1 | Grundeinstellungen'!$K$143,IF('3c | Wirtschaftlichkeit'!AE68=3,'1 | Grundeinstellungen'!$L$143,IF(AE68="","wird ausgefüllt")))),IF('2 | Kennwerte'!AD94="","",CONCATENATE(" ","[",TEXT('2 | Kennwerte'!AD94,"0%"),"]")),IF(AE69="","",CONCATENATE(" (",AE69,")"))))</f>
        <v>wird ausgefüllt [wird berechnet]</v>
      </c>
      <c r="AF67" s="148" t="str">
        <f>IF($H$67=0,"",CONCATENATE(IF(AF68=1,'1 | Grundeinstellungen'!$J$143,IF(AF68=2,'1 | Grundeinstellungen'!$K$143,IF('3c | Wirtschaftlichkeit'!AF68=3,'1 | Grundeinstellungen'!$L$143,IF(AF68="","wird ausgefüllt")))),IF('2 | Kennwerte'!AE94="","",CONCATENATE(" ","[",TEXT('2 | Kennwerte'!AE94,"0%"),"]")),IF(AF69="","",CONCATENATE(" (",AF69,")"))))</f>
        <v>wird ausgefüllt [wird berechnet]</v>
      </c>
      <c r="AG67" s="148" t="str">
        <f>IF($H$67=0,"",CONCATENATE(IF(AG68=1,'1 | Grundeinstellungen'!$J$143,IF(AG68=2,'1 | Grundeinstellungen'!$K$143,IF('3c | Wirtschaftlichkeit'!AG68=3,'1 | Grundeinstellungen'!$L$143,IF(AG68="","wird ausgefüllt")))),IF('2 | Kennwerte'!AF94="","",CONCATENATE(" ","[",TEXT('2 | Kennwerte'!AF94,"0%"),"]")),IF(AG69="","",CONCATENATE(" (",AG69,")"))))</f>
        <v>wird ausgefüllt [wird berechnet]</v>
      </c>
      <c r="AH67" s="148" t="str">
        <f>IF($H$67=0,"",CONCATENATE(IF(AH68=1,'1 | Grundeinstellungen'!$J$143,IF(AH68=2,'1 | Grundeinstellungen'!$K$143,IF('3c | Wirtschaftlichkeit'!AH68=3,'1 | Grundeinstellungen'!$L$143,IF(AH68="","wird ausgefüllt")))),IF('2 | Kennwerte'!AG94="","",CONCATENATE(" ","[",TEXT('2 | Kennwerte'!AG94,"0%"),"]")),IF(AH69="","",CONCATENATE(" (",AH69,")"))))</f>
        <v>wird ausgefüllt [wird berechnet]</v>
      </c>
      <c r="AI67" s="148" t="str">
        <f>IF($H$67=0,"",CONCATENATE(IF(AI68=1,'1 | Grundeinstellungen'!$J$143,IF(AI68=2,'1 | Grundeinstellungen'!$K$143,IF('3c | Wirtschaftlichkeit'!AI68=3,'1 | Grundeinstellungen'!$L$143,IF(AI68="","wird ausgefüllt")))),IF('2 | Kennwerte'!AH94="","",CONCATENATE(" ","[",TEXT('2 | Kennwerte'!AH94,"0%"),"]")),IF(AI69="","",CONCATENATE(" (",AI69,")"))))</f>
        <v>wird ausgefüllt [wird berechnet]</v>
      </c>
      <c r="AJ67" s="148" t="str">
        <f>IF($H$67=0,"",CONCATENATE(IF(AJ68=1,'1 | Grundeinstellungen'!$J$143,IF(AJ68=2,'1 | Grundeinstellungen'!$K$143,IF('3c | Wirtschaftlichkeit'!AJ68=3,'1 | Grundeinstellungen'!$L$143,IF(AJ68="","wird ausgefüllt")))),IF('2 | Kennwerte'!AI94="","",CONCATENATE(" ","[",TEXT('2 | Kennwerte'!AI94,"0%"),"]")),IF(AJ69="","",CONCATENATE(" (",AJ69,")"))))</f>
        <v>wird ausgefüllt [wird berechnet]</v>
      </c>
      <c r="AK67" s="148" t="str">
        <f>IF($H$67=0,"",CONCATENATE(IF(AK68=1,'1 | Grundeinstellungen'!$J$143,IF(AK68=2,'1 | Grundeinstellungen'!$K$143,IF('3c | Wirtschaftlichkeit'!AK68=3,'1 | Grundeinstellungen'!$L$143,IF(AK68="","wird ausgefüllt")))),IF('2 | Kennwerte'!AJ94="","",CONCATENATE(" ","[",TEXT('2 | Kennwerte'!AJ94,"0%"),"]")),IF(AK69="","",CONCATENATE(" (",AK69,")"))))</f>
        <v>wird ausgefüllt [wird berechnet]</v>
      </c>
      <c r="AL67" s="148" t="str">
        <f>IF($H$67=0,"",CONCATENATE(IF(AL68=1,'1 | Grundeinstellungen'!$J$143,IF(AL68=2,'1 | Grundeinstellungen'!$K$143,IF('3c | Wirtschaftlichkeit'!AL68=3,'1 | Grundeinstellungen'!$L$143,IF(AL68="","wird ausgefüllt")))),IF('2 | Kennwerte'!AK94="","",CONCATENATE(" ","[",TEXT('2 | Kennwerte'!AK94,"0%"),"]")),IF(AL69="","",CONCATENATE(" (",AL69,")"))))</f>
        <v>wird ausgefüllt [wird berechnet]</v>
      </c>
      <c r="AM67" s="148" t="str">
        <f>IF($H$67=0,"",CONCATENATE(IF(AM68=1,'1 | Grundeinstellungen'!$J$143,IF(AM68=2,'1 | Grundeinstellungen'!$K$143,IF('3c | Wirtschaftlichkeit'!AM68=3,'1 | Grundeinstellungen'!$L$143,IF(AM68="","wird ausgefüllt")))),IF('2 | Kennwerte'!AL94="","",CONCATENATE(" ","[",TEXT('2 | Kennwerte'!AL94,"0%"),"]")),IF(AM69="","",CONCATENATE(" (",AM69,")"))))</f>
        <v>wird ausgefüllt [wird berechnet]</v>
      </c>
    </row>
    <row r="68" spans="2:39" s="121" customFormat="1" outlineLevel="1" x14ac:dyDescent="0.25">
      <c r="B68" s="137"/>
      <c r="C68" s="138"/>
      <c r="D68" s="138"/>
      <c r="E68" s="156" t="s">
        <v>197</v>
      </c>
      <c r="F68" s="157"/>
      <c r="G68" s="139"/>
      <c r="H68" s="136"/>
      <c r="I68" s="171"/>
      <c r="J68" s="148" t="str">
        <f>IF('2 | Kennwerte'!I95="","",'2 | Kennwerte'!I95)</f>
        <v/>
      </c>
      <c r="K68" s="148" t="str">
        <f>IF('2 | Kennwerte'!J95="","",'2 | Kennwerte'!J95)</f>
        <v/>
      </c>
      <c r="L68" s="148" t="str">
        <f>IF('2 | Kennwerte'!K95="","",'2 | Kennwerte'!K95)</f>
        <v/>
      </c>
      <c r="M68" s="148" t="str">
        <f>IF('2 | Kennwerte'!L95="","",'2 | Kennwerte'!L95)</f>
        <v/>
      </c>
      <c r="N68" s="148" t="str">
        <f>IF('2 | Kennwerte'!M95="","",'2 | Kennwerte'!M95)</f>
        <v/>
      </c>
      <c r="O68" s="148" t="str">
        <f>IF('2 | Kennwerte'!N95="","",'2 | Kennwerte'!N95)</f>
        <v/>
      </c>
      <c r="P68" s="148" t="str">
        <f>IF('2 | Kennwerte'!O95="","",'2 | Kennwerte'!O95)</f>
        <v/>
      </c>
      <c r="Q68" s="148" t="str">
        <f>IF('2 | Kennwerte'!P95="","",'2 | Kennwerte'!P95)</f>
        <v/>
      </c>
      <c r="R68" s="148" t="str">
        <f>IF('2 | Kennwerte'!Q95="","",'2 | Kennwerte'!Q95)</f>
        <v/>
      </c>
      <c r="S68" s="148" t="str">
        <f>IF('2 | Kennwerte'!R95="","",'2 | Kennwerte'!R95)</f>
        <v/>
      </c>
      <c r="T68" s="148" t="str">
        <f>IF('2 | Kennwerte'!S95="","",'2 | Kennwerte'!S95)</f>
        <v/>
      </c>
      <c r="U68" s="148" t="str">
        <f>IF('2 | Kennwerte'!T95="","",'2 | Kennwerte'!T95)</f>
        <v/>
      </c>
      <c r="V68" s="148" t="str">
        <f>IF('2 | Kennwerte'!U95="","",'2 | Kennwerte'!U95)</f>
        <v/>
      </c>
      <c r="W68" s="148" t="str">
        <f>IF('2 | Kennwerte'!V95="","",'2 | Kennwerte'!V95)</f>
        <v/>
      </c>
      <c r="X68" s="148" t="str">
        <f>IF('2 | Kennwerte'!W95="","",'2 | Kennwerte'!W95)</f>
        <v/>
      </c>
      <c r="Y68" s="148" t="str">
        <f>IF('2 | Kennwerte'!X95="","",'2 | Kennwerte'!X95)</f>
        <v/>
      </c>
      <c r="Z68" s="148" t="str">
        <f>IF('2 | Kennwerte'!Y95="","",'2 | Kennwerte'!Y95)</f>
        <v/>
      </c>
      <c r="AA68" s="148" t="str">
        <f>IF('2 | Kennwerte'!Z95="","",'2 | Kennwerte'!Z95)</f>
        <v/>
      </c>
      <c r="AB68" s="148" t="str">
        <f>IF('2 | Kennwerte'!AA95="","",'2 | Kennwerte'!AA95)</f>
        <v/>
      </c>
      <c r="AC68" s="148" t="str">
        <f>IF('2 | Kennwerte'!AB95="","",'2 | Kennwerte'!AB95)</f>
        <v/>
      </c>
      <c r="AD68" s="148" t="str">
        <f>IF('2 | Kennwerte'!AC95="","",'2 | Kennwerte'!AC95)</f>
        <v/>
      </c>
      <c r="AE68" s="148" t="str">
        <f>IF('2 | Kennwerte'!AD95="","",'2 | Kennwerte'!AD95)</f>
        <v/>
      </c>
      <c r="AF68" s="148" t="str">
        <f>IF('2 | Kennwerte'!AE95="","",'2 | Kennwerte'!AE95)</f>
        <v/>
      </c>
      <c r="AG68" s="148" t="str">
        <f>IF('2 | Kennwerte'!AF95="","",'2 | Kennwerte'!AF95)</f>
        <v/>
      </c>
      <c r="AH68" s="148" t="str">
        <f>IF('2 | Kennwerte'!AG95="","",'2 | Kennwerte'!AG95)</f>
        <v/>
      </c>
      <c r="AI68" s="148" t="str">
        <f>IF('2 | Kennwerte'!AH95="","",'2 | Kennwerte'!AH95)</f>
        <v/>
      </c>
      <c r="AJ68" s="148" t="str">
        <f>IF('2 | Kennwerte'!AI95="","",'2 | Kennwerte'!AI95)</f>
        <v/>
      </c>
      <c r="AK68" s="148" t="str">
        <f>IF('2 | Kennwerte'!AJ95="","",'2 | Kennwerte'!AJ95)</f>
        <v/>
      </c>
      <c r="AL68" s="148" t="str">
        <f>IF('2 | Kennwerte'!AK95="","",'2 | Kennwerte'!AK95)</f>
        <v/>
      </c>
      <c r="AM68" s="148" t="str">
        <f>IF('2 | Kennwerte'!AL95="","",'2 | Kennwerte'!AL95)</f>
        <v/>
      </c>
    </row>
    <row r="69" spans="2:39" s="145" customFormat="1" ht="30" customHeight="1" outlineLevel="1" x14ac:dyDescent="0.25">
      <c r="B69" s="146"/>
      <c r="C69" s="147"/>
      <c r="D69" s="169"/>
      <c r="E69" s="162" t="s">
        <v>196</v>
      </c>
      <c r="F69" s="160"/>
      <c r="G69" s="178"/>
      <c r="H69" s="179"/>
      <c r="I69" s="1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0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  <c r="AI69" s="280"/>
      <c r="AJ69" s="280"/>
      <c r="AK69" s="280"/>
      <c r="AL69" s="280"/>
      <c r="AM69" s="280"/>
    </row>
    <row r="70" spans="2:39" s="110" customFormat="1" ht="30" customHeight="1" outlineLevel="1" x14ac:dyDescent="0.25">
      <c r="B70" s="111"/>
      <c r="C70" s="131"/>
      <c r="D70" s="152" t="s">
        <v>228</v>
      </c>
      <c r="E70" s="131" t="str">
        <f>'1 | Grundeinstellungen'!E144</f>
        <v>Kompaktheit</v>
      </c>
      <c r="F70" s="112"/>
      <c r="G70" s="122"/>
      <c r="H70" s="126">
        <f>'1 | Grundeinstellungen'!$H$144</f>
        <v>0.16669999999999999</v>
      </c>
      <c r="I70" s="112"/>
      <c r="J70" s="148" t="str">
        <f>IF($H$70=0,"",CONCATENATE(IF(J71=1,'1 | Grundeinstellungen'!$J$144,IF(J71=2,'1 | Grundeinstellungen'!$K$144,IF('3c | Wirtschaftlichkeit'!J71=3,'1 | Grundeinstellungen'!$L$144,IF(J71="","wird ausgefüllt")))),IF('2 | Kennwerte'!I106="","",CONCATENATE(" ","[",TEXT('2 | Kennwerte'!I106,"0%"),"]")),IF(J72="","",CONCATENATE(" (",J72,")"))))</f>
        <v>wird ausgefüllt [wird berechnet]</v>
      </c>
      <c r="K70" s="148" t="str">
        <f>IF($H$70=0,"",CONCATENATE(IF(K71=1,'1 | Grundeinstellungen'!$J$144,IF(K71=2,'1 | Grundeinstellungen'!$K$144,IF('3c | Wirtschaftlichkeit'!K71=3,'1 | Grundeinstellungen'!$L$144,IF(K71="","wird ausgefüllt")))),IF('2 | Kennwerte'!J106="","",CONCATENATE(" ","[",TEXT('2 | Kennwerte'!J106,"0%"),"]")),IF(K72="","",CONCATENATE(" (",K72,")"))))</f>
        <v>wird ausgefüllt [wird berechnet]</v>
      </c>
      <c r="L70" s="148" t="str">
        <f>IF($H$70=0,"",CONCATENATE(IF(L71=1,'1 | Grundeinstellungen'!$J$144,IF(L71=2,'1 | Grundeinstellungen'!$K$144,IF('3c | Wirtschaftlichkeit'!L71=3,'1 | Grundeinstellungen'!$L$144,IF(L71="","wird ausgefüllt")))),IF('2 | Kennwerte'!K106="","",CONCATENATE(" ","[",TEXT('2 | Kennwerte'!K106,"0%"),"]")),IF(L72="","",CONCATENATE(" (",L72,")"))))</f>
        <v>wird ausgefüllt [wird berechnet]</v>
      </c>
      <c r="M70" s="148" t="str">
        <f>IF($H$70=0,"",CONCATENATE(IF(M71=1,'1 | Grundeinstellungen'!$J$144,IF(M71=2,'1 | Grundeinstellungen'!$K$144,IF('3c | Wirtschaftlichkeit'!M71=3,'1 | Grundeinstellungen'!$L$144,IF(M71="","wird ausgefüllt")))),IF('2 | Kennwerte'!L106="","",CONCATENATE(" ","[",TEXT('2 | Kennwerte'!L106,"0%"),"]")),IF(M72="","",CONCATENATE(" (",M72,")"))))</f>
        <v>wird ausgefüllt [wird berechnet]</v>
      </c>
      <c r="N70" s="148" t="str">
        <f>IF($H$70=0,"",CONCATENATE(IF(N71=1,'1 | Grundeinstellungen'!$J$144,IF(N71=2,'1 | Grundeinstellungen'!$K$144,IF('3c | Wirtschaftlichkeit'!N71=3,'1 | Grundeinstellungen'!$L$144,IF(N71="","wird ausgefüllt")))),IF('2 | Kennwerte'!M106="","",CONCATENATE(" ","[",TEXT('2 | Kennwerte'!M106,"0%"),"]")),IF(N72="","",CONCATENATE(" (",N72,")"))))</f>
        <v>wird ausgefüllt [wird berechnet]</v>
      </c>
      <c r="O70" s="148" t="str">
        <f>IF($H$70=0,"",CONCATENATE(IF(O71=1,'1 | Grundeinstellungen'!$J$144,IF(O71=2,'1 | Grundeinstellungen'!$K$144,IF('3c | Wirtschaftlichkeit'!O71=3,'1 | Grundeinstellungen'!$L$144,IF(O71="","wird ausgefüllt")))),IF('2 | Kennwerte'!N106="","",CONCATENATE(" ","[",TEXT('2 | Kennwerte'!N106,"0%"),"]")),IF(O72="","",CONCATENATE(" (",O72,")"))))</f>
        <v>wird ausgefüllt [wird berechnet]</v>
      </c>
      <c r="P70" s="148" t="str">
        <f>IF($H$70=0,"",CONCATENATE(IF(P71=1,'1 | Grundeinstellungen'!$J$144,IF(P71=2,'1 | Grundeinstellungen'!$K$144,IF('3c | Wirtschaftlichkeit'!P71=3,'1 | Grundeinstellungen'!$L$144,IF(P71="","wird ausgefüllt")))),IF('2 | Kennwerte'!O106="","",CONCATENATE(" ","[",TEXT('2 | Kennwerte'!O106,"0%"),"]")),IF(P72="","",CONCATENATE(" (",P72,")"))))</f>
        <v>wird ausgefüllt [wird berechnet]</v>
      </c>
      <c r="Q70" s="148" t="str">
        <f>IF($H$70=0,"",CONCATENATE(IF(Q71=1,'1 | Grundeinstellungen'!$J$144,IF(Q71=2,'1 | Grundeinstellungen'!$K$144,IF('3c | Wirtschaftlichkeit'!Q71=3,'1 | Grundeinstellungen'!$L$144,IF(Q71="","wird ausgefüllt")))),IF('2 | Kennwerte'!P106="","",CONCATENATE(" ","[",TEXT('2 | Kennwerte'!P106,"0%"),"]")),IF(Q72="","",CONCATENATE(" (",Q72,")"))))</f>
        <v>wird ausgefüllt [wird berechnet]</v>
      </c>
      <c r="R70" s="148" t="str">
        <f>IF($H$70=0,"",CONCATENATE(IF(R71=1,'1 | Grundeinstellungen'!$J$144,IF(R71=2,'1 | Grundeinstellungen'!$K$144,IF('3c | Wirtschaftlichkeit'!R71=3,'1 | Grundeinstellungen'!$L$144,IF(R71="","wird ausgefüllt")))),IF('2 | Kennwerte'!Q106="","",CONCATENATE(" ","[",TEXT('2 | Kennwerte'!Q106,"0%"),"]")),IF(R72="","",CONCATENATE(" (",R72,")"))))</f>
        <v>wird ausgefüllt [wird berechnet]</v>
      </c>
      <c r="S70" s="148" t="str">
        <f>IF($H$70=0,"",CONCATENATE(IF(S71=1,'1 | Grundeinstellungen'!$J$144,IF(S71=2,'1 | Grundeinstellungen'!$K$144,IF('3c | Wirtschaftlichkeit'!S71=3,'1 | Grundeinstellungen'!$L$144,IF(S71="","wird ausgefüllt")))),IF('2 | Kennwerte'!R106="","",CONCATENATE(" ","[",TEXT('2 | Kennwerte'!R106,"0%"),"]")),IF(S72="","",CONCATENATE(" (",S72,")"))))</f>
        <v>wird ausgefüllt [wird berechnet]</v>
      </c>
      <c r="T70" s="148" t="str">
        <f>IF($H$70=0,"",CONCATENATE(IF(T71=1,'1 | Grundeinstellungen'!$J$144,IF(T71=2,'1 | Grundeinstellungen'!$K$144,IF('3c | Wirtschaftlichkeit'!T71=3,'1 | Grundeinstellungen'!$L$144,IF(T71="","wird ausgefüllt")))),IF('2 | Kennwerte'!S106="","",CONCATENATE(" ","[",TEXT('2 | Kennwerte'!S106,"0%"),"]")),IF(T72="","",CONCATENATE(" (",T72,")"))))</f>
        <v>wird ausgefüllt [wird berechnet]</v>
      </c>
      <c r="U70" s="148" t="str">
        <f>IF($H$70=0,"",CONCATENATE(IF(U71=1,'1 | Grundeinstellungen'!$J$144,IF(U71=2,'1 | Grundeinstellungen'!$K$144,IF('3c | Wirtschaftlichkeit'!U71=3,'1 | Grundeinstellungen'!$L$144,IF(U71="","wird ausgefüllt")))),IF('2 | Kennwerte'!T106="","",CONCATENATE(" ","[",TEXT('2 | Kennwerte'!T106,"0%"),"]")),IF(U72="","",CONCATENATE(" (",U72,")"))))</f>
        <v>wird ausgefüllt [wird berechnet]</v>
      </c>
      <c r="V70" s="148" t="str">
        <f>IF($H$70=0,"",CONCATENATE(IF(V71=1,'1 | Grundeinstellungen'!$J$144,IF(V71=2,'1 | Grundeinstellungen'!$K$144,IF('3c | Wirtschaftlichkeit'!V71=3,'1 | Grundeinstellungen'!$L$144,IF(V71="","wird ausgefüllt")))),IF('2 | Kennwerte'!U106="","",CONCATENATE(" ","[",TEXT('2 | Kennwerte'!U106,"0%"),"]")),IF(V72="","",CONCATENATE(" (",V72,")"))))</f>
        <v>wird ausgefüllt [wird berechnet]</v>
      </c>
      <c r="W70" s="148" t="str">
        <f>IF($H$70=0,"",CONCATENATE(IF(W71=1,'1 | Grundeinstellungen'!$J$144,IF(W71=2,'1 | Grundeinstellungen'!$K$144,IF('3c | Wirtschaftlichkeit'!W71=3,'1 | Grundeinstellungen'!$L$144,IF(W71="","wird ausgefüllt")))),IF('2 | Kennwerte'!V106="","",CONCATENATE(" ","[",TEXT('2 | Kennwerte'!V106,"0%"),"]")),IF(W72="","",CONCATENATE(" (",W72,")"))))</f>
        <v>wird ausgefüllt [wird berechnet]</v>
      </c>
      <c r="X70" s="148" t="str">
        <f>IF($H$70=0,"",CONCATENATE(IF(X71=1,'1 | Grundeinstellungen'!$J$144,IF(X71=2,'1 | Grundeinstellungen'!$K$144,IF('3c | Wirtschaftlichkeit'!X71=3,'1 | Grundeinstellungen'!$L$144,IF(X71="","wird ausgefüllt")))),IF('2 | Kennwerte'!W106="","",CONCATENATE(" ","[",TEXT('2 | Kennwerte'!W106,"0%"),"]")),IF(X72="","",CONCATENATE(" (",X72,")"))))</f>
        <v>wird ausgefüllt [wird berechnet]</v>
      </c>
      <c r="Y70" s="148" t="str">
        <f>IF($H$70=0,"",CONCATENATE(IF(Y71=1,'1 | Grundeinstellungen'!$J$144,IF(Y71=2,'1 | Grundeinstellungen'!$K$144,IF('3c | Wirtschaftlichkeit'!Y71=3,'1 | Grundeinstellungen'!$L$144,IF(Y71="","wird ausgefüllt")))),IF('2 | Kennwerte'!X106="","",CONCATENATE(" ","[",TEXT('2 | Kennwerte'!X106,"0%"),"]")),IF(Y72="","",CONCATENATE(" (",Y72,")"))))</f>
        <v>wird ausgefüllt [wird berechnet]</v>
      </c>
      <c r="Z70" s="148" t="str">
        <f>IF($H$70=0,"",CONCATENATE(IF(Z71=1,'1 | Grundeinstellungen'!$J$144,IF(Z71=2,'1 | Grundeinstellungen'!$K$144,IF('3c | Wirtschaftlichkeit'!Z71=3,'1 | Grundeinstellungen'!$L$144,IF(Z71="","wird ausgefüllt")))),IF('2 | Kennwerte'!Y106="","",CONCATENATE(" ","[",TEXT('2 | Kennwerte'!Y106,"0%"),"]")),IF(Z72="","",CONCATENATE(" (",Z72,")"))))</f>
        <v>wird ausgefüllt [wird berechnet]</v>
      </c>
      <c r="AA70" s="148" t="str">
        <f>IF($H$70=0,"",CONCATENATE(IF(AA71=1,'1 | Grundeinstellungen'!$J$144,IF(AA71=2,'1 | Grundeinstellungen'!$K$144,IF('3c | Wirtschaftlichkeit'!AA71=3,'1 | Grundeinstellungen'!$L$144,IF(AA71="","wird ausgefüllt")))),IF('2 | Kennwerte'!Z106="","",CONCATENATE(" ","[",TEXT('2 | Kennwerte'!Z106,"0%"),"]")),IF(AA72="","",CONCATENATE(" (",AA72,")"))))</f>
        <v>wird ausgefüllt [wird berechnet]</v>
      </c>
      <c r="AB70" s="148" t="str">
        <f>IF($H$70=0,"",CONCATENATE(IF(AB71=1,'1 | Grundeinstellungen'!$J$144,IF(AB71=2,'1 | Grundeinstellungen'!$K$144,IF('3c | Wirtschaftlichkeit'!AB71=3,'1 | Grundeinstellungen'!$L$144,IF(AB71="","wird ausgefüllt")))),IF('2 | Kennwerte'!AA106="","",CONCATENATE(" ","[",TEXT('2 | Kennwerte'!AA106,"0%"),"]")),IF(AB72="","",CONCATENATE(" (",AB72,")"))))</f>
        <v>wird ausgefüllt [wird berechnet]</v>
      </c>
      <c r="AC70" s="148" t="str">
        <f>IF($H$70=0,"",CONCATENATE(IF(AC71=1,'1 | Grundeinstellungen'!$J$144,IF(AC71=2,'1 | Grundeinstellungen'!$K$144,IF('3c | Wirtschaftlichkeit'!AC71=3,'1 | Grundeinstellungen'!$L$144,IF(AC71="","wird ausgefüllt")))),IF('2 | Kennwerte'!AB106="","",CONCATENATE(" ","[",TEXT('2 | Kennwerte'!AB106,"0%"),"]")),IF(AC72="","",CONCATENATE(" (",AC72,")"))))</f>
        <v>wird ausgefüllt [wird berechnet]</v>
      </c>
      <c r="AD70" s="148" t="str">
        <f>IF($H$70=0,"",CONCATENATE(IF(AD71=1,'1 | Grundeinstellungen'!$J$144,IF(AD71=2,'1 | Grundeinstellungen'!$K$144,IF('3c | Wirtschaftlichkeit'!AD71=3,'1 | Grundeinstellungen'!$L$144,IF(AD71="","wird ausgefüllt")))),IF('2 | Kennwerte'!AC106="","",CONCATENATE(" ","[",TEXT('2 | Kennwerte'!AC106,"0%"),"]")),IF(AD72="","",CONCATENATE(" (",AD72,")"))))</f>
        <v>wird ausgefüllt [wird berechnet]</v>
      </c>
      <c r="AE70" s="148" t="str">
        <f>IF($H$70=0,"",CONCATENATE(IF(AE71=1,'1 | Grundeinstellungen'!$J$144,IF(AE71=2,'1 | Grundeinstellungen'!$K$144,IF('3c | Wirtschaftlichkeit'!AE71=3,'1 | Grundeinstellungen'!$L$144,IF(AE71="","wird ausgefüllt")))),IF('2 | Kennwerte'!AD106="","",CONCATENATE(" ","[",TEXT('2 | Kennwerte'!AD106,"0%"),"]")),IF(AE72="","",CONCATENATE(" (",AE72,")"))))</f>
        <v>wird ausgefüllt [wird berechnet]</v>
      </c>
      <c r="AF70" s="148" t="str">
        <f>IF($H$70=0,"",CONCATENATE(IF(AF71=1,'1 | Grundeinstellungen'!$J$144,IF(AF71=2,'1 | Grundeinstellungen'!$K$144,IF('3c | Wirtschaftlichkeit'!AF71=3,'1 | Grundeinstellungen'!$L$144,IF(AF71="","wird ausgefüllt")))),IF('2 | Kennwerte'!AE106="","",CONCATENATE(" ","[",TEXT('2 | Kennwerte'!AE106,"0%"),"]")),IF(AF72="","",CONCATENATE(" (",AF72,")"))))</f>
        <v>wird ausgefüllt [wird berechnet]</v>
      </c>
      <c r="AG70" s="148" t="str">
        <f>IF($H$70=0,"",CONCATENATE(IF(AG71=1,'1 | Grundeinstellungen'!$J$144,IF(AG71=2,'1 | Grundeinstellungen'!$K$144,IF('3c | Wirtschaftlichkeit'!AG71=3,'1 | Grundeinstellungen'!$L$144,IF(AG71="","wird ausgefüllt")))),IF('2 | Kennwerte'!AF106="","",CONCATENATE(" ","[",TEXT('2 | Kennwerte'!AF106,"0%"),"]")),IF(AG72="","",CONCATENATE(" (",AG72,")"))))</f>
        <v>wird ausgefüllt [wird berechnet]</v>
      </c>
      <c r="AH70" s="148" t="str">
        <f>IF($H$70=0,"",CONCATENATE(IF(AH71=1,'1 | Grundeinstellungen'!$J$144,IF(AH71=2,'1 | Grundeinstellungen'!$K$144,IF('3c | Wirtschaftlichkeit'!AH71=3,'1 | Grundeinstellungen'!$L$144,IF(AH71="","wird ausgefüllt")))),IF('2 | Kennwerte'!AG106="","",CONCATENATE(" ","[",TEXT('2 | Kennwerte'!AG106,"0%"),"]")),IF(AH72="","",CONCATENATE(" (",AH72,")"))))</f>
        <v>wird ausgefüllt [wird berechnet]</v>
      </c>
      <c r="AI70" s="148" t="str">
        <f>IF($H$70=0,"",CONCATENATE(IF(AI71=1,'1 | Grundeinstellungen'!$J$144,IF(AI71=2,'1 | Grundeinstellungen'!$K$144,IF('3c | Wirtschaftlichkeit'!AI71=3,'1 | Grundeinstellungen'!$L$144,IF(AI71="","wird ausgefüllt")))),IF('2 | Kennwerte'!AH106="","",CONCATENATE(" ","[",TEXT('2 | Kennwerte'!AH106,"0%"),"]")),IF(AI72="","",CONCATENATE(" (",AI72,")"))))</f>
        <v>wird ausgefüllt [wird berechnet]</v>
      </c>
      <c r="AJ70" s="148" t="str">
        <f>IF($H$70=0,"",CONCATENATE(IF(AJ71=1,'1 | Grundeinstellungen'!$J$144,IF(AJ71=2,'1 | Grundeinstellungen'!$K$144,IF('3c | Wirtschaftlichkeit'!AJ71=3,'1 | Grundeinstellungen'!$L$144,IF(AJ71="","wird ausgefüllt")))),IF('2 | Kennwerte'!AI106="","",CONCATENATE(" ","[",TEXT('2 | Kennwerte'!AI106,"0%"),"]")),IF(AJ72="","",CONCATENATE(" (",AJ72,")"))))</f>
        <v>wird ausgefüllt [wird berechnet]</v>
      </c>
      <c r="AK70" s="148" t="str">
        <f>IF($H$70=0,"",CONCATENATE(IF(AK71=1,'1 | Grundeinstellungen'!$J$144,IF(AK71=2,'1 | Grundeinstellungen'!$K$144,IF('3c | Wirtschaftlichkeit'!AK71=3,'1 | Grundeinstellungen'!$L$144,IF(AK71="","wird ausgefüllt")))),IF('2 | Kennwerte'!AJ106="","",CONCATENATE(" ","[",TEXT('2 | Kennwerte'!AJ106,"0%"),"]")),IF(AK72="","",CONCATENATE(" (",AK72,")"))))</f>
        <v>wird ausgefüllt [wird berechnet]</v>
      </c>
      <c r="AL70" s="148" t="str">
        <f>IF($H$70=0,"",CONCATENATE(IF(AL71=1,'1 | Grundeinstellungen'!$J$144,IF(AL71=2,'1 | Grundeinstellungen'!$K$144,IF('3c | Wirtschaftlichkeit'!AL71=3,'1 | Grundeinstellungen'!$L$144,IF(AL71="","wird ausgefüllt")))),IF('2 | Kennwerte'!AK106="","",CONCATENATE(" ","[",TEXT('2 | Kennwerte'!AK106,"0%"),"]")),IF(AL72="","",CONCATENATE(" (",AL72,")"))))</f>
        <v>wird ausgefüllt [wird berechnet]</v>
      </c>
      <c r="AM70" s="148" t="str">
        <f>IF($H$70=0,"",CONCATENATE(IF(AM71=1,'1 | Grundeinstellungen'!$J$144,IF(AM71=2,'1 | Grundeinstellungen'!$K$144,IF('3c | Wirtschaftlichkeit'!AM71=3,'1 | Grundeinstellungen'!$L$144,IF(AM71="","wird ausgefüllt")))),IF('2 | Kennwerte'!AL106="","",CONCATENATE(" ","[",TEXT('2 | Kennwerte'!AL106,"0%"),"]")),IF(AM72="","",CONCATENATE(" (",AM72,")"))))</f>
        <v>wird ausgefüllt [wird berechnet]</v>
      </c>
    </row>
    <row r="71" spans="2:39" s="121" customFormat="1" outlineLevel="1" x14ac:dyDescent="0.25">
      <c r="B71" s="137"/>
      <c r="C71" s="138"/>
      <c r="D71" s="138"/>
      <c r="E71" s="156" t="s">
        <v>197</v>
      </c>
      <c r="F71" s="157"/>
      <c r="G71" s="139"/>
      <c r="H71" s="136"/>
      <c r="I71" s="171"/>
      <c r="J71" s="148" t="str">
        <f>IF('2 | Kennwerte'!I107="","",'2 | Kennwerte'!I107)</f>
        <v/>
      </c>
      <c r="K71" s="148" t="str">
        <f>IF('2 | Kennwerte'!J107="","",'2 | Kennwerte'!J107)</f>
        <v/>
      </c>
      <c r="L71" s="148" t="str">
        <f>IF('2 | Kennwerte'!K107="","",'2 | Kennwerte'!K107)</f>
        <v/>
      </c>
      <c r="M71" s="148" t="str">
        <f>IF('2 | Kennwerte'!L107="","",'2 | Kennwerte'!L107)</f>
        <v/>
      </c>
      <c r="N71" s="148" t="str">
        <f>IF('2 | Kennwerte'!M107="","",'2 | Kennwerte'!M107)</f>
        <v/>
      </c>
      <c r="O71" s="148" t="str">
        <f>IF('2 | Kennwerte'!N107="","",'2 | Kennwerte'!N107)</f>
        <v/>
      </c>
      <c r="P71" s="148" t="str">
        <f>IF('2 | Kennwerte'!O107="","",'2 | Kennwerte'!O107)</f>
        <v/>
      </c>
      <c r="Q71" s="148" t="str">
        <f>IF('2 | Kennwerte'!P107="","",'2 | Kennwerte'!P107)</f>
        <v/>
      </c>
      <c r="R71" s="148" t="str">
        <f>IF('2 | Kennwerte'!Q107="","",'2 | Kennwerte'!Q107)</f>
        <v/>
      </c>
      <c r="S71" s="148" t="str">
        <f>IF('2 | Kennwerte'!R107="","",'2 | Kennwerte'!R107)</f>
        <v/>
      </c>
      <c r="T71" s="148" t="str">
        <f>IF('2 | Kennwerte'!S107="","",'2 | Kennwerte'!S107)</f>
        <v/>
      </c>
      <c r="U71" s="148" t="str">
        <f>IF('2 | Kennwerte'!T107="","",'2 | Kennwerte'!T107)</f>
        <v/>
      </c>
      <c r="V71" s="148" t="str">
        <f>IF('2 | Kennwerte'!U107="","",'2 | Kennwerte'!U107)</f>
        <v/>
      </c>
      <c r="W71" s="148" t="str">
        <f>IF('2 | Kennwerte'!V107="","",'2 | Kennwerte'!V107)</f>
        <v/>
      </c>
      <c r="X71" s="148" t="str">
        <f>IF('2 | Kennwerte'!W107="","",'2 | Kennwerte'!W107)</f>
        <v/>
      </c>
      <c r="Y71" s="148" t="str">
        <f>IF('2 | Kennwerte'!X107="","",'2 | Kennwerte'!X107)</f>
        <v/>
      </c>
      <c r="Z71" s="148" t="str">
        <f>IF('2 | Kennwerte'!Y107="","",'2 | Kennwerte'!Y107)</f>
        <v/>
      </c>
      <c r="AA71" s="148" t="str">
        <f>IF('2 | Kennwerte'!Z107="","",'2 | Kennwerte'!Z107)</f>
        <v/>
      </c>
      <c r="AB71" s="148" t="str">
        <f>IF('2 | Kennwerte'!AA107="","",'2 | Kennwerte'!AA107)</f>
        <v/>
      </c>
      <c r="AC71" s="148" t="str">
        <f>IF('2 | Kennwerte'!AB107="","",'2 | Kennwerte'!AB107)</f>
        <v/>
      </c>
      <c r="AD71" s="148" t="str">
        <f>IF('2 | Kennwerte'!AC107="","",'2 | Kennwerte'!AC107)</f>
        <v/>
      </c>
      <c r="AE71" s="148" t="str">
        <f>IF('2 | Kennwerte'!AD107="","",'2 | Kennwerte'!AD107)</f>
        <v/>
      </c>
      <c r="AF71" s="148" t="str">
        <f>IF('2 | Kennwerte'!AE107="","",'2 | Kennwerte'!AE107)</f>
        <v/>
      </c>
      <c r="AG71" s="148" t="str">
        <f>IF('2 | Kennwerte'!AF107="","",'2 | Kennwerte'!AF107)</f>
        <v/>
      </c>
      <c r="AH71" s="148" t="str">
        <f>IF('2 | Kennwerte'!AG107="","",'2 | Kennwerte'!AG107)</f>
        <v/>
      </c>
      <c r="AI71" s="148" t="str">
        <f>IF('2 | Kennwerte'!AH107="","",'2 | Kennwerte'!AH107)</f>
        <v/>
      </c>
      <c r="AJ71" s="148" t="str">
        <f>IF('2 | Kennwerte'!AI107="","",'2 | Kennwerte'!AI107)</f>
        <v/>
      </c>
      <c r="AK71" s="148" t="str">
        <f>IF('2 | Kennwerte'!AJ107="","",'2 | Kennwerte'!AJ107)</f>
        <v/>
      </c>
      <c r="AL71" s="148" t="str">
        <f>IF('2 | Kennwerte'!AK107="","",'2 | Kennwerte'!AK107)</f>
        <v/>
      </c>
      <c r="AM71" s="148" t="str">
        <f>IF('2 | Kennwerte'!AL107="","",'2 | Kennwerte'!AL107)</f>
        <v/>
      </c>
    </row>
    <row r="72" spans="2:39" s="145" customFormat="1" ht="30" customHeight="1" outlineLevel="1" x14ac:dyDescent="0.25">
      <c r="B72" s="146"/>
      <c r="C72" s="147"/>
      <c r="D72" s="169"/>
      <c r="E72" s="162" t="s">
        <v>196</v>
      </c>
      <c r="F72" s="160"/>
      <c r="G72" s="178"/>
      <c r="H72" s="179"/>
      <c r="I72" s="1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  <c r="AI72" s="280"/>
      <c r="AJ72" s="280"/>
      <c r="AK72" s="280"/>
      <c r="AL72" s="280"/>
      <c r="AM72" s="280"/>
    </row>
    <row r="73" spans="2:39" s="110" customFormat="1" ht="30" customHeight="1" outlineLevel="1" x14ac:dyDescent="0.25">
      <c r="B73" s="111"/>
      <c r="C73" s="131"/>
      <c r="D73" s="152" t="s">
        <v>385</v>
      </c>
      <c r="E73" s="131" t="str">
        <f>'1 | Grundeinstellungen'!E145</f>
        <v>Glasflächenanteil</v>
      </c>
      <c r="F73" s="112"/>
      <c r="G73" s="122"/>
      <c r="H73" s="126">
        <f>'1 | Grundeinstellungen'!$H$145</f>
        <v>0.16669999999999999</v>
      </c>
      <c r="I73" s="112"/>
      <c r="J73" s="148" t="str">
        <f>IF($H$73=0,"",CONCATENATE(IF(J74=1,'1 | Grundeinstellungen'!$J$145,IF(J74=2,'1 | Grundeinstellungen'!$K$145,IF('3c | Wirtschaftlichkeit'!J74=3,'1 | Grundeinstellungen'!$L$145,IF(J74="","wird ausgefüllt")))),IF('2 | Kennwerte'!I110="","",CONCATENATE(" ","[",TEXT('2 | Kennwerte'!I110,"0%"),"]")),IF(J75="","",CONCATENATE(" (",J75,")"))))</f>
        <v>wird ausgefüllt [wird berechnet]</v>
      </c>
      <c r="K73" s="148" t="str">
        <f>IF($H$73=0,"",CONCATENATE(IF(K74=1,'1 | Grundeinstellungen'!$J$145,IF(K74=2,'1 | Grundeinstellungen'!$K$145,IF('3c | Wirtschaftlichkeit'!K74=3,'1 | Grundeinstellungen'!$L$145,IF(K74="","wird ausgefüllt")))),IF('2 | Kennwerte'!J110="","",CONCATENATE(" ","[",TEXT('2 | Kennwerte'!J110,"0%"),"]")),IF(K75="","",CONCATENATE(" (",K75,")"))))</f>
        <v>wird ausgefüllt [wird berechnet]</v>
      </c>
      <c r="L73" s="148" t="str">
        <f>IF($H$73=0,"",CONCATENATE(IF(L74=1,'1 | Grundeinstellungen'!$J$145,IF(L74=2,'1 | Grundeinstellungen'!$K$145,IF('3c | Wirtschaftlichkeit'!L74=3,'1 | Grundeinstellungen'!$L$145,IF(L74="","wird ausgefüllt")))),IF('2 | Kennwerte'!K110="","",CONCATENATE(" ","[",TEXT('2 | Kennwerte'!K110,"0%"),"]")),IF(L75="","",CONCATENATE(" (",L75,")"))))</f>
        <v>wird ausgefüllt [wird berechnet]</v>
      </c>
      <c r="M73" s="148" t="str">
        <f>IF($H$73=0,"",CONCATENATE(IF(M74=1,'1 | Grundeinstellungen'!$J$145,IF(M74=2,'1 | Grundeinstellungen'!$K$145,IF('3c | Wirtschaftlichkeit'!M74=3,'1 | Grundeinstellungen'!$L$145,IF(M74="","wird ausgefüllt")))),IF('2 | Kennwerte'!L110="","",CONCATENATE(" ","[",TEXT('2 | Kennwerte'!L110,"0%"),"]")),IF(M75="","",CONCATENATE(" (",M75,")"))))</f>
        <v>wird ausgefüllt [wird berechnet]</v>
      </c>
      <c r="N73" s="148" t="str">
        <f>IF($H$73=0,"",CONCATENATE(IF(N74=1,'1 | Grundeinstellungen'!$J$145,IF(N74=2,'1 | Grundeinstellungen'!$K$145,IF('3c | Wirtschaftlichkeit'!N74=3,'1 | Grundeinstellungen'!$L$145,IF(N74="","wird ausgefüllt")))),IF('2 | Kennwerte'!M110="","",CONCATENATE(" ","[",TEXT('2 | Kennwerte'!M110,"0%"),"]")),IF(N75="","",CONCATENATE(" (",N75,")"))))</f>
        <v>wird ausgefüllt [wird berechnet]</v>
      </c>
      <c r="O73" s="148" t="str">
        <f>IF($H$73=0,"",CONCATENATE(IF(O74=1,'1 | Grundeinstellungen'!$J$145,IF(O74=2,'1 | Grundeinstellungen'!$K$145,IF('3c | Wirtschaftlichkeit'!O74=3,'1 | Grundeinstellungen'!$L$145,IF(O74="","wird ausgefüllt")))),IF('2 | Kennwerte'!N110="","",CONCATENATE(" ","[",TEXT('2 | Kennwerte'!N110,"0%"),"]")),IF(O75="","",CONCATENATE(" (",O75,")"))))</f>
        <v>wird ausgefüllt [wird berechnet]</v>
      </c>
      <c r="P73" s="148" t="str">
        <f>IF($H$73=0,"",CONCATENATE(IF(P74=1,'1 | Grundeinstellungen'!$J$145,IF(P74=2,'1 | Grundeinstellungen'!$K$145,IF('3c | Wirtschaftlichkeit'!P74=3,'1 | Grundeinstellungen'!$L$145,IF(P74="","wird ausgefüllt")))),IF('2 | Kennwerte'!O110="","",CONCATENATE(" ","[",TEXT('2 | Kennwerte'!O110,"0%"),"]")),IF(P75="","",CONCATENATE(" (",P75,")"))))</f>
        <v>wird ausgefüllt [wird berechnet]</v>
      </c>
      <c r="Q73" s="148" t="str">
        <f>IF($H$73=0,"",CONCATENATE(IF(Q74=1,'1 | Grundeinstellungen'!$J$145,IF(Q74=2,'1 | Grundeinstellungen'!$K$145,IF('3c | Wirtschaftlichkeit'!Q74=3,'1 | Grundeinstellungen'!$L$145,IF(Q74="","wird ausgefüllt")))),IF('2 | Kennwerte'!P110="","",CONCATENATE(" ","[",TEXT('2 | Kennwerte'!P110,"0%"),"]")),IF(Q75="","",CONCATENATE(" (",Q75,")"))))</f>
        <v>wird ausgefüllt [wird berechnet]</v>
      </c>
      <c r="R73" s="148" t="str">
        <f>IF($H$73=0,"",CONCATENATE(IF(R74=1,'1 | Grundeinstellungen'!$J$145,IF(R74=2,'1 | Grundeinstellungen'!$K$145,IF('3c | Wirtschaftlichkeit'!R74=3,'1 | Grundeinstellungen'!$L$145,IF(R74="","wird ausgefüllt")))),IF('2 | Kennwerte'!Q110="","",CONCATENATE(" ","[",TEXT('2 | Kennwerte'!Q110,"0%"),"]")),IF(R75="","",CONCATENATE(" (",R75,")"))))</f>
        <v>wird ausgefüllt [wird berechnet]</v>
      </c>
      <c r="S73" s="148" t="str">
        <f>IF($H$73=0,"",CONCATENATE(IF(S74=1,'1 | Grundeinstellungen'!$J$145,IF(S74=2,'1 | Grundeinstellungen'!$K$145,IF('3c | Wirtschaftlichkeit'!S74=3,'1 | Grundeinstellungen'!$L$145,IF(S74="","wird ausgefüllt")))),IF('2 | Kennwerte'!R110="","",CONCATENATE(" ","[",TEXT('2 | Kennwerte'!R110,"0%"),"]")),IF(S75="","",CONCATENATE(" (",S75,")"))))</f>
        <v>wird ausgefüllt [wird berechnet]</v>
      </c>
      <c r="T73" s="148" t="str">
        <f>IF($H$73=0,"",CONCATENATE(IF(T74=1,'1 | Grundeinstellungen'!$J$145,IF(T74=2,'1 | Grundeinstellungen'!$K$145,IF('3c | Wirtschaftlichkeit'!T74=3,'1 | Grundeinstellungen'!$L$145,IF(T74="","wird ausgefüllt")))),IF('2 | Kennwerte'!S110="","",CONCATENATE(" ","[",TEXT('2 | Kennwerte'!S110,"0%"),"]")),IF(T75="","",CONCATENATE(" (",T75,")"))))</f>
        <v>wird ausgefüllt [wird berechnet]</v>
      </c>
      <c r="U73" s="148" t="str">
        <f>IF($H$73=0,"",CONCATENATE(IF(U74=1,'1 | Grundeinstellungen'!$J$145,IF(U74=2,'1 | Grundeinstellungen'!$K$145,IF('3c | Wirtschaftlichkeit'!U74=3,'1 | Grundeinstellungen'!$L$145,IF(U74="","wird ausgefüllt")))),IF('2 | Kennwerte'!T110="","",CONCATENATE(" ","[",TEXT('2 | Kennwerte'!T110,"0%"),"]")),IF(U75="","",CONCATENATE(" (",U75,")"))))</f>
        <v>wird ausgefüllt [wird berechnet]</v>
      </c>
      <c r="V73" s="148" t="str">
        <f>IF($H$73=0,"",CONCATENATE(IF(V74=1,'1 | Grundeinstellungen'!$J$145,IF(V74=2,'1 | Grundeinstellungen'!$K$145,IF('3c | Wirtschaftlichkeit'!V74=3,'1 | Grundeinstellungen'!$L$145,IF(V74="","wird ausgefüllt")))),IF('2 | Kennwerte'!U110="","",CONCATENATE(" ","[",TEXT('2 | Kennwerte'!U110,"0%"),"]")),IF(V75="","",CONCATENATE(" (",V75,")"))))</f>
        <v>wird ausgefüllt [wird berechnet]</v>
      </c>
      <c r="W73" s="148" t="str">
        <f>IF($H$73=0,"",CONCATENATE(IF(W74=1,'1 | Grundeinstellungen'!$J$145,IF(W74=2,'1 | Grundeinstellungen'!$K$145,IF('3c | Wirtschaftlichkeit'!W74=3,'1 | Grundeinstellungen'!$L$145,IF(W74="","wird ausgefüllt")))),IF('2 | Kennwerte'!V110="","",CONCATENATE(" ","[",TEXT('2 | Kennwerte'!V110,"0%"),"]")),IF(W75="","",CONCATENATE(" (",W75,")"))))</f>
        <v>wird ausgefüllt [wird berechnet]</v>
      </c>
      <c r="X73" s="148" t="str">
        <f>IF($H$73=0,"",CONCATENATE(IF(X74=1,'1 | Grundeinstellungen'!$J$145,IF(X74=2,'1 | Grundeinstellungen'!$K$145,IF('3c | Wirtschaftlichkeit'!X74=3,'1 | Grundeinstellungen'!$L$145,IF(X74="","wird ausgefüllt")))),IF('2 | Kennwerte'!W110="","",CONCATENATE(" ","[",TEXT('2 | Kennwerte'!W110,"0%"),"]")),IF(X75="","",CONCATENATE(" (",X75,")"))))</f>
        <v>wird ausgefüllt [wird berechnet]</v>
      </c>
      <c r="Y73" s="148" t="str">
        <f>IF($H$73=0,"",CONCATENATE(IF(Y74=1,'1 | Grundeinstellungen'!$J$145,IF(Y74=2,'1 | Grundeinstellungen'!$K$145,IF('3c | Wirtschaftlichkeit'!Y74=3,'1 | Grundeinstellungen'!$L$145,IF(Y74="","wird ausgefüllt")))),IF('2 | Kennwerte'!X110="","",CONCATENATE(" ","[",TEXT('2 | Kennwerte'!X110,"0%"),"]")),IF(Y75="","",CONCATENATE(" (",Y75,")"))))</f>
        <v>wird ausgefüllt [wird berechnet]</v>
      </c>
      <c r="Z73" s="148" t="str">
        <f>IF($H$73=0,"",CONCATENATE(IF(Z74=1,'1 | Grundeinstellungen'!$J$145,IF(Z74=2,'1 | Grundeinstellungen'!$K$145,IF('3c | Wirtschaftlichkeit'!Z74=3,'1 | Grundeinstellungen'!$L$145,IF(Z74="","wird ausgefüllt")))),IF('2 | Kennwerte'!Y110="","",CONCATENATE(" ","[",TEXT('2 | Kennwerte'!Y110,"0%"),"]")),IF(Z75="","",CONCATENATE(" (",Z75,")"))))</f>
        <v>wird ausgefüllt [wird berechnet]</v>
      </c>
      <c r="AA73" s="148" t="str">
        <f>IF($H$73=0,"",CONCATENATE(IF(AA74=1,'1 | Grundeinstellungen'!$J$145,IF(AA74=2,'1 | Grundeinstellungen'!$K$145,IF('3c | Wirtschaftlichkeit'!AA74=3,'1 | Grundeinstellungen'!$L$145,IF(AA74="","wird ausgefüllt")))),IF('2 | Kennwerte'!Z110="","",CONCATENATE(" ","[",TEXT('2 | Kennwerte'!Z110,"0%"),"]")),IF(AA75="","",CONCATENATE(" (",AA75,")"))))</f>
        <v>wird ausgefüllt [wird berechnet]</v>
      </c>
      <c r="AB73" s="148" t="str">
        <f>IF($H$73=0,"",CONCATENATE(IF(AB74=1,'1 | Grundeinstellungen'!$J$145,IF(AB74=2,'1 | Grundeinstellungen'!$K$145,IF('3c | Wirtschaftlichkeit'!AB74=3,'1 | Grundeinstellungen'!$L$145,IF(AB74="","wird ausgefüllt")))),IF('2 | Kennwerte'!AA110="","",CONCATENATE(" ","[",TEXT('2 | Kennwerte'!AA110,"0%"),"]")),IF(AB75="","",CONCATENATE(" (",AB75,")"))))</f>
        <v>wird ausgefüllt [wird berechnet]</v>
      </c>
      <c r="AC73" s="148" t="str">
        <f>IF($H$73=0,"",CONCATENATE(IF(AC74=1,'1 | Grundeinstellungen'!$J$145,IF(AC74=2,'1 | Grundeinstellungen'!$K$145,IF('3c | Wirtschaftlichkeit'!AC74=3,'1 | Grundeinstellungen'!$L$145,IF(AC74="","wird ausgefüllt")))),IF('2 | Kennwerte'!AB110="","",CONCATENATE(" ","[",TEXT('2 | Kennwerte'!AB110,"0%"),"]")),IF(AC75="","",CONCATENATE(" (",AC75,")"))))</f>
        <v>wird ausgefüllt [wird berechnet]</v>
      </c>
      <c r="AD73" s="148" t="str">
        <f>IF($H$73=0,"",CONCATENATE(IF(AD74=1,'1 | Grundeinstellungen'!$J$145,IF(AD74=2,'1 | Grundeinstellungen'!$K$145,IF('3c | Wirtschaftlichkeit'!AD74=3,'1 | Grundeinstellungen'!$L$145,IF(AD74="","wird ausgefüllt")))),IF('2 | Kennwerte'!AC110="","",CONCATENATE(" ","[",TEXT('2 | Kennwerte'!AC110,"0%"),"]")),IF(AD75="","",CONCATENATE(" (",AD75,")"))))</f>
        <v>wird ausgefüllt [wird berechnet]</v>
      </c>
      <c r="AE73" s="148" t="str">
        <f>IF($H$73=0,"",CONCATENATE(IF(AE74=1,'1 | Grundeinstellungen'!$J$145,IF(AE74=2,'1 | Grundeinstellungen'!$K$145,IF('3c | Wirtschaftlichkeit'!AE74=3,'1 | Grundeinstellungen'!$L$145,IF(AE74="","wird ausgefüllt")))),IF('2 | Kennwerte'!AD110="","",CONCATENATE(" ","[",TEXT('2 | Kennwerte'!AD110,"0%"),"]")),IF(AE75="","",CONCATENATE(" (",AE75,")"))))</f>
        <v>wird ausgefüllt [wird berechnet]</v>
      </c>
      <c r="AF73" s="148" t="str">
        <f>IF($H$73=0,"",CONCATENATE(IF(AF74=1,'1 | Grundeinstellungen'!$J$145,IF(AF74=2,'1 | Grundeinstellungen'!$K$145,IF('3c | Wirtschaftlichkeit'!AF74=3,'1 | Grundeinstellungen'!$L$145,IF(AF74="","wird ausgefüllt")))),IF('2 | Kennwerte'!AE110="","",CONCATENATE(" ","[",TEXT('2 | Kennwerte'!AE110,"0%"),"]")),IF(AF75="","",CONCATENATE(" (",AF75,")"))))</f>
        <v>wird ausgefüllt [wird berechnet]</v>
      </c>
      <c r="AG73" s="148" t="str">
        <f>IF($H$73=0,"",CONCATENATE(IF(AG74=1,'1 | Grundeinstellungen'!$J$145,IF(AG74=2,'1 | Grundeinstellungen'!$K$145,IF('3c | Wirtschaftlichkeit'!AG74=3,'1 | Grundeinstellungen'!$L$145,IF(AG74="","wird ausgefüllt")))),IF('2 | Kennwerte'!AF110="","",CONCATENATE(" ","[",TEXT('2 | Kennwerte'!AF110,"0%"),"]")),IF(AG75="","",CONCATENATE(" (",AG75,")"))))</f>
        <v>wird ausgefüllt [wird berechnet]</v>
      </c>
      <c r="AH73" s="148" t="str">
        <f>IF($H$73=0,"",CONCATENATE(IF(AH74=1,'1 | Grundeinstellungen'!$J$145,IF(AH74=2,'1 | Grundeinstellungen'!$K$145,IF('3c | Wirtschaftlichkeit'!AH74=3,'1 | Grundeinstellungen'!$L$145,IF(AH74="","wird ausgefüllt")))),IF('2 | Kennwerte'!AG110="","",CONCATENATE(" ","[",TEXT('2 | Kennwerte'!AG110,"0%"),"]")),IF(AH75="","",CONCATENATE(" (",AH75,")"))))</f>
        <v>wird ausgefüllt [wird berechnet]</v>
      </c>
      <c r="AI73" s="148" t="str">
        <f>IF($H$73=0,"",CONCATENATE(IF(AI74=1,'1 | Grundeinstellungen'!$J$145,IF(AI74=2,'1 | Grundeinstellungen'!$K$145,IF('3c | Wirtschaftlichkeit'!AI74=3,'1 | Grundeinstellungen'!$L$145,IF(AI74="","wird ausgefüllt")))),IF('2 | Kennwerte'!AH110="","",CONCATENATE(" ","[",TEXT('2 | Kennwerte'!AH110,"0%"),"]")),IF(AI75="","",CONCATENATE(" (",AI75,")"))))</f>
        <v>wird ausgefüllt [wird berechnet]</v>
      </c>
      <c r="AJ73" s="148" t="str">
        <f>IF($H$73=0,"",CONCATENATE(IF(AJ74=1,'1 | Grundeinstellungen'!$J$145,IF(AJ74=2,'1 | Grundeinstellungen'!$K$145,IF('3c | Wirtschaftlichkeit'!AJ74=3,'1 | Grundeinstellungen'!$L$145,IF(AJ74="","wird ausgefüllt")))),IF('2 | Kennwerte'!AI110="","",CONCATENATE(" ","[",TEXT('2 | Kennwerte'!AI110,"0%"),"]")),IF(AJ75="","",CONCATENATE(" (",AJ75,")"))))</f>
        <v>wird ausgefüllt [wird berechnet]</v>
      </c>
      <c r="AK73" s="148" t="str">
        <f>IF($H$73=0,"",CONCATENATE(IF(AK74=1,'1 | Grundeinstellungen'!$J$145,IF(AK74=2,'1 | Grundeinstellungen'!$K$145,IF('3c | Wirtschaftlichkeit'!AK74=3,'1 | Grundeinstellungen'!$L$145,IF(AK74="","wird ausgefüllt")))),IF('2 | Kennwerte'!AJ110="","",CONCATENATE(" ","[",TEXT('2 | Kennwerte'!AJ110,"0%"),"]")),IF(AK75="","",CONCATENATE(" (",AK75,")"))))</f>
        <v>wird ausgefüllt [wird berechnet]</v>
      </c>
      <c r="AL73" s="148" t="str">
        <f>IF($H$73=0,"",CONCATENATE(IF(AL74=1,'1 | Grundeinstellungen'!$J$145,IF(AL74=2,'1 | Grundeinstellungen'!$K$145,IF('3c | Wirtschaftlichkeit'!AL74=3,'1 | Grundeinstellungen'!$L$145,IF(AL74="","wird ausgefüllt")))),IF('2 | Kennwerte'!AK110="","",CONCATENATE(" ","[",TEXT('2 | Kennwerte'!AK110,"0%"),"]")),IF(AL75="","",CONCATENATE(" (",AL75,")"))))</f>
        <v>wird ausgefüllt [wird berechnet]</v>
      </c>
      <c r="AM73" s="148" t="str">
        <f>IF($H$73=0,"",CONCATENATE(IF(AM74=1,'1 | Grundeinstellungen'!$J$145,IF(AM74=2,'1 | Grundeinstellungen'!$K$145,IF('3c | Wirtschaftlichkeit'!AM74=3,'1 | Grundeinstellungen'!$L$145,IF(AM74="","wird ausgefüllt")))),IF('2 | Kennwerte'!AL110="","",CONCATENATE(" ","[",TEXT('2 | Kennwerte'!AL110,"0%"),"]")),IF(AM75="","",CONCATENATE(" (",AM75,")"))))</f>
        <v>wird ausgefüllt [wird berechnet]</v>
      </c>
    </row>
    <row r="74" spans="2:39" s="121" customFormat="1" outlineLevel="1" x14ac:dyDescent="0.25">
      <c r="B74" s="137"/>
      <c r="C74" s="138"/>
      <c r="D74" s="138"/>
      <c r="E74" s="156" t="s">
        <v>197</v>
      </c>
      <c r="F74" s="157"/>
      <c r="G74" s="139"/>
      <c r="H74" s="136"/>
      <c r="I74" s="171"/>
      <c r="J74" s="148" t="str">
        <f>IF('2 | Kennwerte'!I111="","",'2 | Kennwerte'!I111)</f>
        <v/>
      </c>
      <c r="K74" s="148" t="str">
        <f>IF('2 | Kennwerte'!J111="","",'2 | Kennwerte'!J111)</f>
        <v/>
      </c>
      <c r="L74" s="148" t="str">
        <f>IF('2 | Kennwerte'!K111="","",'2 | Kennwerte'!K111)</f>
        <v/>
      </c>
      <c r="M74" s="148" t="str">
        <f>IF('2 | Kennwerte'!L111="","",'2 | Kennwerte'!L111)</f>
        <v/>
      </c>
      <c r="N74" s="148" t="str">
        <f>IF('2 | Kennwerte'!M111="","",'2 | Kennwerte'!M111)</f>
        <v/>
      </c>
      <c r="O74" s="148" t="str">
        <f>IF('2 | Kennwerte'!N111="","",'2 | Kennwerte'!N111)</f>
        <v/>
      </c>
      <c r="P74" s="148" t="str">
        <f>IF('2 | Kennwerte'!O111="","",'2 | Kennwerte'!O111)</f>
        <v/>
      </c>
      <c r="Q74" s="148" t="str">
        <f>IF('2 | Kennwerte'!P111="","",'2 | Kennwerte'!P111)</f>
        <v/>
      </c>
      <c r="R74" s="148" t="str">
        <f>IF('2 | Kennwerte'!Q111="","",'2 | Kennwerte'!Q111)</f>
        <v/>
      </c>
      <c r="S74" s="148" t="str">
        <f>IF('2 | Kennwerte'!R111="","",'2 | Kennwerte'!R111)</f>
        <v/>
      </c>
      <c r="T74" s="148" t="str">
        <f>IF('2 | Kennwerte'!S111="","",'2 | Kennwerte'!S111)</f>
        <v/>
      </c>
      <c r="U74" s="148" t="str">
        <f>IF('2 | Kennwerte'!T111="","",'2 | Kennwerte'!T111)</f>
        <v/>
      </c>
      <c r="V74" s="148" t="str">
        <f>IF('2 | Kennwerte'!U111="","",'2 | Kennwerte'!U111)</f>
        <v/>
      </c>
      <c r="W74" s="148" t="str">
        <f>IF('2 | Kennwerte'!V111="","",'2 | Kennwerte'!V111)</f>
        <v/>
      </c>
      <c r="X74" s="148" t="str">
        <f>IF('2 | Kennwerte'!W111="","",'2 | Kennwerte'!W111)</f>
        <v/>
      </c>
      <c r="Y74" s="148" t="str">
        <f>IF('2 | Kennwerte'!X111="","",'2 | Kennwerte'!X111)</f>
        <v/>
      </c>
      <c r="Z74" s="148" t="str">
        <f>IF('2 | Kennwerte'!Y111="","",'2 | Kennwerte'!Y111)</f>
        <v/>
      </c>
      <c r="AA74" s="148" t="str">
        <f>IF('2 | Kennwerte'!Z111="","",'2 | Kennwerte'!Z111)</f>
        <v/>
      </c>
      <c r="AB74" s="148" t="str">
        <f>IF('2 | Kennwerte'!AA111="","",'2 | Kennwerte'!AA111)</f>
        <v/>
      </c>
      <c r="AC74" s="148" t="str">
        <f>IF('2 | Kennwerte'!AB111="","",'2 | Kennwerte'!AB111)</f>
        <v/>
      </c>
      <c r="AD74" s="148" t="str">
        <f>IF('2 | Kennwerte'!AC111="","",'2 | Kennwerte'!AC111)</f>
        <v/>
      </c>
      <c r="AE74" s="148" t="str">
        <f>IF('2 | Kennwerte'!AD111="","",'2 | Kennwerte'!AD111)</f>
        <v/>
      </c>
      <c r="AF74" s="148" t="str">
        <f>IF('2 | Kennwerte'!AE111="","",'2 | Kennwerte'!AE111)</f>
        <v/>
      </c>
      <c r="AG74" s="148" t="str">
        <f>IF('2 | Kennwerte'!AF111="","",'2 | Kennwerte'!AF111)</f>
        <v/>
      </c>
      <c r="AH74" s="148" t="str">
        <f>IF('2 | Kennwerte'!AG111="","",'2 | Kennwerte'!AG111)</f>
        <v/>
      </c>
      <c r="AI74" s="148" t="str">
        <f>IF('2 | Kennwerte'!AH111="","",'2 | Kennwerte'!AH111)</f>
        <v/>
      </c>
      <c r="AJ74" s="148" t="str">
        <f>IF('2 | Kennwerte'!AI111="","",'2 | Kennwerte'!AI111)</f>
        <v/>
      </c>
      <c r="AK74" s="148" t="str">
        <f>IF('2 | Kennwerte'!AJ111="","",'2 | Kennwerte'!AJ111)</f>
        <v/>
      </c>
      <c r="AL74" s="148" t="str">
        <f>IF('2 | Kennwerte'!AK111="","",'2 | Kennwerte'!AK111)</f>
        <v/>
      </c>
      <c r="AM74" s="148" t="str">
        <f>IF('2 | Kennwerte'!AL111="","",'2 | Kennwerte'!AL111)</f>
        <v/>
      </c>
    </row>
    <row r="75" spans="2:39" s="145" customFormat="1" ht="30" customHeight="1" outlineLevel="1" x14ac:dyDescent="0.25">
      <c r="B75" s="146"/>
      <c r="C75" s="147"/>
      <c r="D75" s="169"/>
      <c r="E75" s="162" t="s">
        <v>196</v>
      </c>
      <c r="F75" s="160"/>
      <c r="G75" s="178"/>
      <c r="H75" s="179"/>
      <c r="I75" s="1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280"/>
      <c r="Z75" s="280"/>
      <c r="AA75" s="280"/>
      <c r="AB75" s="280"/>
      <c r="AC75" s="280"/>
      <c r="AD75" s="280"/>
      <c r="AE75" s="280"/>
      <c r="AF75" s="280"/>
      <c r="AG75" s="280"/>
      <c r="AH75" s="280"/>
      <c r="AI75" s="280"/>
      <c r="AJ75" s="280"/>
      <c r="AK75" s="280"/>
      <c r="AL75" s="280"/>
      <c r="AM75" s="280"/>
    </row>
    <row r="76" spans="2:39" s="110" customFormat="1" ht="30" customHeight="1" outlineLevel="1" x14ac:dyDescent="0.25">
      <c r="B76" s="111"/>
      <c r="C76" s="131"/>
      <c r="D76" s="152" t="s">
        <v>386</v>
      </c>
      <c r="E76" s="131" t="str">
        <f>'1 | Grundeinstellungen'!E146</f>
        <v>Fassadenkonstruktion</v>
      </c>
      <c r="F76" s="112"/>
      <c r="G76" s="122"/>
      <c r="H76" s="126">
        <f>'1 | Grundeinstellungen'!$H$146</f>
        <v>0.16669999999999999</v>
      </c>
      <c r="I76" s="112"/>
      <c r="J76" s="148" t="str">
        <f>IF($H$76=0,"",CONCATENATE(IF(J77=1,'1 | Grundeinstellungen'!$J$146,IF(J77=2,'1 | Grundeinstellungen'!$K$146,IF('3c | Wirtschaftlichkeit'!J77=3,'1 | Grundeinstellungen'!$L$146,IF(J77="","wird ausgefüllt")))),IF(J78="","",CONCATENATE(" (",J78,")"))))</f>
        <v>wird ausgefüllt</v>
      </c>
      <c r="K76" s="148" t="str">
        <f>IF($H$76=0,"",CONCATENATE(IF(K77=1,'1 | Grundeinstellungen'!$J$146,IF(K77=2,'1 | Grundeinstellungen'!$K$146,IF('3c | Wirtschaftlichkeit'!K77=3,'1 | Grundeinstellungen'!$L$146,IF(K77="","wird ausgefüllt")))),IF(K78="","",CONCATENATE(" (",K78,")"))))</f>
        <v>wird ausgefüllt</v>
      </c>
      <c r="L76" s="148" t="str">
        <f>IF($H$76=0,"",CONCATENATE(IF(L77=1,'1 | Grundeinstellungen'!$J$146,IF(L77=2,'1 | Grundeinstellungen'!$K$146,IF('3c | Wirtschaftlichkeit'!L77=3,'1 | Grundeinstellungen'!$L$146,IF(L77="","wird ausgefüllt")))),IF(L78="","",CONCATENATE(" (",L78,")"))))</f>
        <v>wird ausgefüllt</v>
      </c>
      <c r="M76" s="148" t="str">
        <f>IF($H$76=0,"",CONCATENATE(IF(M77=1,'1 | Grundeinstellungen'!$J$146,IF(M77=2,'1 | Grundeinstellungen'!$K$146,IF('3c | Wirtschaftlichkeit'!M77=3,'1 | Grundeinstellungen'!$L$146,IF(M77="","wird ausgefüllt")))),IF(M78="","",CONCATENATE(" (",M78,")"))))</f>
        <v>wird ausgefüllt</v>
      </c>
      <c r="N76" s="148" t="str">
        <f>IF($H$76=0,"",CONCATENATE(IF(N77=1,'1 | Grundeinstellungen'!$J$146,IF(N77=2,'1 | Grundeinstellungen'!$K$146,IF('3c | Wirtschaftlichkeit'!N77=3,'1 | Grundeinstellungen'!$L$146,IF(N77="","wird ausgefüllt")))),IF(N78="","",CONCATENATE(" (",N78,")"))))</f>
        <v>wird ausgefüllt</v>
      </c>
      <c r="O76" s="148" t="str">
        <f>IF($H$76=0,"",CONCATENATE(IF(O77=1,'1 | Grundeinstellungen'!$J$146,IF(O77=2,'1 | Grundeinstellungen'!$K$146,IF('3c | Wirtschaftlichkeit'!O77=3,'1 | Grundeinstellungen'!$L$146,IF(O77="","wird ausgefüllt")))),IF(O78="","",CONCATENATE(" (",O78,")"))))</f>
        <v>wird ausgefüllt</v>
      </c>
      <c r="P76" s="148" t="str">
        <f>IF($H$76=0,"",CONCATENATE(IF(P77=1,'1 | Grundeinstellungen'!$J$146,IF(P77=2,'1 | Grundeinstellungen'!$K$146,IF('3c | Wirtschaftlichkeit'!P77=3,'1 | Grundeinstellungen'!$L$146,IF(P77="","wird ausgefüllt")))),IF(P78="","",CONCATENATE(" (",P78,")"))))</f>
        <v>wird ausgefüllt</v>
      </c>
      <c r="Q76" s="148" t="str">
        <f>IF($H$76=0,"",CONCATENATE(IF(Q77=1,'1 | Grundeinstellungen'!$J$146,IF(Q77=2,'1 | Grundeinstellungen'!$K$146,IF('3c | Wirtschaftlichkeit'!Q77=3,'1 | Grundeinstellungen'!$L$146,IF(Q77="","wird ausgefüllt")))),IF(Q78="","",CONCATENATE(" (",Q78,")"))))</f>
        <v>wird ausgefüllt</v>
      </c>
      <c r="R76" s="148" t="str">
        <f>IF($H$76=0,"",CONCATENATE(IF(R77=1,'1 | Grundeinstellungen'!$J$146,IF(R77=2,'1 | Grundeinstellungen'!$K$146,IF('3c | Wirtschaftlichkeit'!R77=3,'1 | Grundeinstellungen'!$L$146,IF(R77="","wird ausgefüllt")))),IF(R78="","",CONCATENATE(" (",R78,")"))))</f>
        <v>wird ausgefüllt</v>
      </c>
      <c r="S76" s="148" t="str">
        <f>IF($H$76=0,"",CONCATENATE(IF(S77=1,'1 | Grundeinstellungen'!$J$146,IF(S77=2,'1 | Grundeinstellungen'!$K$146,IF('3c | Wirtschaftlichkeit'!S77=3,'1 | Grundeinstellungen'!$L$146,IF(S77="","wird ausgefüllt")))),IF(S78="","",CONCATENATE(" (",S78,")"))))</f>
        <v>wird ausgefüllt</v>
      </c>
      <c r="T76" s="148" t="str">
        <f>IF($H$76=0,"",CONCATENATE(IF(T77=1,'1 | Grundeinstellungen'!$J$146,IF(T77=2,'1 | Grundeinstellungen'!$K$146,IF('3c | Wirtschaftlichkeit'!T77=3,'1 | Grundeinstellungen'!$L$146,IF(T77="","wird ausgefüllt")))),IF(T78="","",CONCATENATE(" (",T78,")"))))</f>
        <v>wird ausgefüllt</v>
      </c>
      <c r="U76" s="148" t="str">
        <f>IF($H$76=0,"",CONCATENATE(IF(U77=1,'1 | Grundeinstellungen'!$J$146,IF(U77=2,'1 | Grundeinstellungen'!$K$146,IF('3c | Wirtschaftlichkeit'!U77=3,'1 | Grundeinstellungen'!$L$146,IF(U77="","wird ausgefüllt")))),IF(U78="","",CONCATENATE(" (",U78,")"))))</f>
        <v>wird ausgefüllt</v>
      </c>
      <c r="V76" s="148" t="str">
        <f>IF($H$76=0,"",CONCATENATE(IF(V77=1,'1 | Grundeinstellungen'!$J$146,IF(V77=2,'1 | Grundeinstellungen'!$K$146,IF('3c | Wirtschaftlichkeit'!V77=3,'1 | Grundeinstellungen'!$L$146,IF(V77="","wird ausgefüllt")))),IF(V78="","",CONCATENATE(" (",V78,")"))))</f>
        <v>wird ausgefüllt</v>
      </c>
      <c r="W76" s="148" t="str">
        <f>IF($H$76=0,"",CONCATENATE(IF(W77=1,'1 | Grundeinstellungen'!$J$146,IF(W77=2,'1 | Grundeinstellungen'!$K$146,IF('3c | Wirtschaftlichkeit'!W77=3,'1 | Grundeinstellungen'!$L$146,IF(W77="","wird ausgefüllt")))),IF(W78="","",CONCATENATE(" (",W78,")"))))</f>
        <v>wird ausgefüllt</v>
      </c>
      <c r="X76" s="148" t="str">
        <f>IF($H$76=0,"",CONCATENATE(IF(X77=1,'1 | Grundeinstellungen'!$J$146,IF(X77=2,'1 | Grundeinstellungen'!$K$146,IF('3c | Wirtschaftlichkeit'!X77=3,'1 | Grundeinstellungen'!$L$146,IF(X77="","wird ausgefüllt")))),IF(X78="","",CONCATENATE(" (",X78,")"))))</f>
        <v>wird ausgefüllt</v>
      </c>
      <c r="Y76" s="148" t="str">
        <f>IF($H$76=0,"",CONCATENATE(IF(Y77=1,'1 | Grundeinstellungen'!$J$146,IF(Y77=2,'1 | Grundeinstellungen'!$K$146,IF('3c | Wirtschaftlichkeit'!Y77=3,'1 | Grundeinstellungen'!$L$146,IF(Y77="","wird ausgefüllt")))),IF(Y78="","",CONCATENATE(" (",Y78,")"))))</f>
        <v>wird ausgefüllt</v>
      </c>
      <c r="Z76" s="148" t="str">
        <f>IF($H$76=0,"",CONCATENATE(IF(Z77=1,'1 | Grundeinstellungen'!$J$146,IF(Z77=2,'1 | Grundeinstellungen'!$K$146,IF('3c | Wirtschaftlichkeit'!Z77=3,'1 | Grundeinstellungen'!$L$146,IF(Z77="","wird ausgefüllt")))),IF(Z78="","",CONCATENATE(" (",Z78,")"))))</f>
        <v>wird ausgefüllt</v>
      </c>
      <c r="AA76" s="148" t="str">
        <f>IF($H$76=0,"",CONCATENATE(IF(AA77=1,'1 | Grundeinstellungen'!$J$146,IF(AA77=2,'1 | Grundeinstellungen'!$K$146,IF('3c | Wirtschaftlichkeit'!AA77=3,'1 | Grundeinstellungen'!$L$146,IF(AA77="","wird ausgefüllt")))),IF(AA78="","",CONCATENATE(" (",AA78,")"))))</f>
        <v>wird ausgefüllt</v>
      </c>
      <c r="AB76" s="148" t="str">
        <f>IF($H$76=0,"",CONCATENATE(IF(AB77=1,'1 | Grundeinstellungen'!$J$146,IF(AB77=2,'1 | Grundeinstellungen'!$K$146,IF('3c | Wirtschaftlichkeit'!AB77=3,'1 | Grundeinstellungen'!$L$146,IF(AB77="","wird ausgefüllt")))),IF(AB78="","",CONCATENATE(" (",AB78,")"))))</f>
        <v>wird ausgefüllt</v>
      </c>
      <c r="AC76" s="148" t="str">
        <f>IF($H$76=0,"",CONCATENATE(IF(AC77=1,'1 | Grundeinstellungen'!$J$146,IF(AC77=2,'1 | Grundeinstellungen'!$K$146,IF('3c | Wirtschaftlichkeit'!AC77=3,'1 | Grundeinstellungen'!$L$146,IF(AC77="","wird ausgefüllt")))),IF(AC78="","",CONCATENATE(" (",AC78,")"))))</f>
        <v>wird ausgefüllt</v>
      </c>
      <c r="AD76" s="148" t="str">
        <f>IF($H$76=0,"",CONCATENATE(IF(AD77=1,'1 | Grundeinstellungen'!$J$146,IF(AD77=2,'1 | Grundeinstellungen'!$K$146,IF('3c | Wirtschaftlichkeit'!AD77=3,'1 | Grundeinstellungen'!$L$146,IF(AD77="","wird ausgefüllt")))),IF(AD78="","",CONCATENATE(" (",AD78,")"))))</f>
        <v>wird ausgefüllt</v>
      </c>
      <c r="AE76" s="148" t="str">
        <f>IF($H$76=0,"",CONCATENATE(IF(AE77=1,'1 | Grundeinstellungen'!$J$146,IF(AE77=2,'1 | Grundeinstellungen'!$K$146,IF('3c | Wirtschaftlichkeit'!AE77=3,'1 | Grundeinstellungen'!$L$146,IF(AE77="","wird ausgefüllt")))),IF(AE78="","",CONCATENATE(" (",AE78,")"))))</f>
        <v>wird ausgefüllt</v>
      </c>
      <c r="AF76" s="148" t="str">
        <f>IF($H$76=0,"",CONCATENATE(IF(AF77=1,'1 | Grundeinstellungen'!$J$146,IF(AF77=2,'1 | Grundeinstellungen'!$K$146,IF('3c | Wirtschaftlichkeit'!AF77=3,'1 | Grundeinstellungen'!$L$146,IF(AF77="","wird ausgefüllt")))),IF(AF78="","",CONCATENATE(" (",AF78,")"))))</f>
        <v>wird ausgefüllt</v>
      </c>
      <c r="AG76" s="148" t="str">
        <f>IF($H$76=0,"",CONCATENATE(IF(AG77=1,'1 | Grundeinstellungen'!$J$146,IF(AG77=2,'1 | Grundeinstellungen'!$K$146,IF('3c | Wirtschaftlichkeit'!AG77=3,'1 | Grundeinstellungen'!$L$146,IF(AG77="","wird ausgefüllt")))),IF(AG78="","",CONCATENATE(" (",AG78,")"))))</f>
        <v>wird ausgefüllt</v>
      </c>
      <c r="AH76" s="148" t="str">
        <f>IF($H$76=0,"",CONCATENATE(IF(AH77=1,'1 | Grundeinstellungen'!$J$146,IF(AH77=2,'1 | Grundeinstellungen'!$K$146,IF('3c | Wirtschaftlichkeit'!AH77=3,'1 | Grundeinstellungen'!$L$146,IF(AH77="","wird ausgefüllt")))),IF(AH78="","",CONCATENATE(" (",AH78,")"))))</f>
        <v>wird ausgefüllt</v>
      </c>
      <c r="AI76" s="148" t="str">
        <f>IF($H$76=0,"",CONCATENATE(IF(AI77=1,'1 | Grundeinstellungen'!$J$146,IF(AI77=2,'1 | Grundeinstellungen'!$K$146,IF('3c | Wirtschaftlichkeit'!AI77=3,'1 | Grundeinstellungen'!$L$146,IF(AI77="","wird ausgefüllt")))),IF(AI78="","",CONCATENATE(" (",AI78,")"))))</f>
        <v>wird ausgefüllt</v>
      </c>
      <c r="AJ76" s="148" t="str">
        <f>IF($H$76=0,"",CONCATENATE(IF(AJ77=1,'1 | Grundeinstellungen'!$J$146,IF(AJ77=2,'1 | Grundeinstellungen'!$K$146,IF('3c | Wirtschaftlichkeit'!AJ77=3,'1 | Grundeinstellungen'!$L$146,IF(AJ77="","wird ausgefüllt")))),IF(AJ78="","",CONCATENATE(" (",AJ78,")"))))</f>
        <v>wird ausgefüllt</v>
      </c>
      <c r="AK76" s="148" t="str">
        <f>IF($H$76=0,"",CONCATENATE(IF(AK77=1,'1 | Grundeinstellungen'!$J$146,IF(AK77=2,'1 | Grundeinstellungen'!$K$146,IF('3c | Wirtschaftlichkeit'!AK77=3,'1 | Grundeinstellungen'!$L$146,IF(AK77="","wird ausgefüllt")))),IF(AK78="","",CONCATENATE(" (",AK78,")"))))</f>
        <v>wird ausgefüllt</v>
      </c>
      <c r="AL76" s="148" t="str">
        <f>IF($H$76=0,"",CONCATENATE(IF(AL77=1,'1 | Grundeinstellungen'!$J$146,IF(AL77=2,'1 | Grundeinstellungen'!$K$146,IF('3c | Wirtschaftlichkeit'!AL77=3,'1 | Grundeinstellungen'!$L$146,IF(AL77="","wird ausgefüllt")))),IF(AL78="","",CONCATENATE(" (",AL78,")"))))</f>
        <v>wird ausgefüllt</v>
      </c>
      <c r="AM76" s="148" t="str">
        <f>IF($H$76=0,"",CONCATENATE(IF(AM77=1,'1 | Grundeinstellungen'!$J$146,IF(AM77=2,'1 | Grundeinstellungen'!$K$146,IF('3c | Wirtschaftlichkeit'!AM77=3,'1 | Grundeinstellungen'!$L$146,IF(AM77="","wird ausgefüllt")))),IF(AM78="","",CONCATENATE(" (",AM78,")"))))</f>
        <v>wird ausgefüllt</v>
      </c>
    </row>
    <row r="77" spans="2:39" s="121" customFormat="1" outlineLevel="1" x14ac:dyDescent="0.25">
      <c r="B77" s="137"/>
      <c r="C77" s="138"/>
      <c r="D77" s="138"/>
      <c r="E77" s="156" t="s">
        <v>197</v>
      </c>
      <c r="F77" s="157"/>
      <c r="G77" s="139"/>
      <c r="H77" s="136"/>
      <c r="I77" s="17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281"/>
      <c r="Z77" s="281"/>
      <c r="AA77" s="281"/>
      <c r="AB77" s="281"/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</row>
    <row r="78" spans="2:39" s="145" customFormat="1" ht="30" customHeight="1" outlineLevel="1" x14ac:dyDescent="0.25">
      <c r="B78" s="146"/>
      <c r="C78" s="147"/>
      <c r="D78" s="169"/>
      <c r="E78" s="162" t="s">
        <v>196</v>
      </c>
      <c r="F78" s="160"/>
      <c r="G78" s="178"/>
      <c r="H78" s="179"/>
      <c r="I78" s="1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  <c r="T78" s="280"/>
      <c r="U78" s="280"/>
      <c r="V78" s="280"/>
      <c r="W78" s="280"/>
      <c r="X78" s="280"/>
      <c r="Y78" s="280"/>
      <c r="Z78" s="280"/>
      <c r="AA78" s="280"/>
      <c r="AB78" s="280"/>
      <c r="AC78" s="280"/>
      <c r="AD78" s="280"/>
      <c r="AE78" s="280"/>
      <c r="AF78" s="280"/>
      <c r="AG78" s="280"/>
      <c r="AH78" s="280"/>
      <c r="AI78" s="280"/>
      <c r="AJ78" s="280"/>
      <c r="AK78" s="280"/>
      <c r="AL78" s="280"/>
      <c r="AM78" s="280"/>
    </row>
    <row r="79" spans="2:39" s="110" customFormat="1" x14ac:dyDescent="0.25">
      <c r="B79" s="111"/>
      <c r="C79" s="131"/>
      <c r="D79" s="152"/>
      <c r="E79" s="131"/>
      <c r="F79" s="112"/>
      <c r="G79" s="122"/>
      <c r="H79" s="122"/>
      <c r="I79" s="112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</row>
    <row r="80" spans="2:39" s="110" customFormat="1" ht="44.1" customHeight="1" outlineLevel="1" x14ac:dyDescent="0.25">
      <c r="B80" s="111"/>
      <c r="C80" s="183">
        <v>2</v>
      </c>
      <c r="D80" s="187" t="str">
        <f>'1 | Grundeinstellungen'!D148</f>
        <v>Reinigungs- und Instandhaltungskosten</v>
      </c>
      <c r="E80" s="161"/>
      <c r="F80" s="170"/>
      <c r="G80" s="126">
        <f>'1 | Grundeinstellungen'!$G$148</f>
        <v>0.33329999999999999</v>
      </c>
      <c r="H80" s="98">
        <f>'1 | Grundeinstellungen'!$H$148</f>
        <v>0.99990000000000001</v>
      </c>
      <c r="I80" s="170"/>
      <c r="J80" s="129" t="str">
        <f>IF($G$80=0,"",CONCATENATE(IF(AND(J81&lt;1.5,J81&gt;0),'1 | Grundeinstellungen'!$J$148,IF(AND(J81&gt;=1.5,J81&lt;2.5),'1 | Grundeinstellungen'!$K$148,IF(J81&gt;=2.5,'1 | Grundeinstellungen'!$L$148,IF(J81=0,"wird ausgefüllt")))),IF(OR(J83&lt;&gt;"",J86&lt;&gt;"",J89&lt;&gt;"")," (",""),IF(J83="","",J83),IF(AND(J83&lt;&gt;"",J86&lt;&gt;""),"; ",""),IF(AND(J83&lt;&gt;"",J89&lt;&gt;"",J86=""),"; ",""),IF(J86="","",J86),IF(AND(J86&lt;&gt;"",J89&lt;&gt;""),"; ",""),IF(J89="","",J89),IF(OR(J83&lt;&gt;"",J86&lt;&gt;"",J89&lt;&gt;""),")","")))</f>
        <v>wird ausgefüllt (wird ausgefüllt; wird ausgefüllt; wird ausgefüllt)</v>
      </c>
      <c r="K80" s="129" t="str">
        <f>IF($G$80=0,"",CONCATENATE(IF(AND(K81&lt;1.5,K81&gt;0),'1 | Grundeinstellungen'!$J$148,IF(AND(K81&gt;=1.5,K81&lt;2.5),'1 | Grundeinstellungen'!$K$148,IF(K81&gt;=2.5,'1 | Grundeinstellungen'!$L$148,IF(K81=0,"wird ausgefüllt")))),IF(OR(K83&lt;&gt;"",K86&lt;&gt;"",K89&lt;&gt;"")," (",""),IF(K83="","",K83),IF(AND(K83&lt;&gt;"",K86&lt;&gt;""),"; ",""),IF(AND(K83&lt;&gt;"",K89&lt;&gt;"",K86=""),"; ",""),IF(K86="","",K86),IF(AND(K86&lt;&gt;"",K89&lt;&gt;""),"; ",""),IF(K89="","",K89),IF(OR(K83&lt;&gt;"",K86&lt;&gt;"",K89&lt;&gt;""),")","")))</f>
        <v>wird ausgefüllt (wird ausgefüllt; wird ausgefüllt; wird ausgefüllt)</v>
      </c>
      <c r="L80" s="129" t="str">
        <f>IF($G$80=0,"",CONCATENATE(IF(AND(L81&lt;1.5,L81&gt;0),'1 | Grundeinstellungen'!$J$148,IF(AND(L81&gt;=1.5,L81&lt;2.5),'1 | Grundeinstellungen'!$K$148,IF(L81&gt;=2.5,'1 | Grundeinstellungen'!$L$148,IF(L81=0,"wird ausgefüllt")))),IF(OR(L83&lt;&gt;"",L86&lt;&gt;"",L89&lt;&gt;"")," (",""),IF(L83="","",L83),IF(AND(L83&lt;&gt;"",L86&lt;&gt;""),"; ",""),IF(AND(L83&lt;&gt;"",L89&lt;&gt;"",L86=""),"; ",""),IF(L86="","",L86),IF(AND(L86&lt;&gt;"",L89&lt;&gt;""),"; ",""),IF(L89="","",L89),IF(OR(L83&lt;&gt;"",L86&lt;&gt;"",L89&lt;&gt;""),")","")))</f>
        <v>wird ausgefüllt (wird ausgefüllt; wird ausgefüllt; wird ausgefüllt)</v>
      </c>
      <c r="M80" s="129" t="str">
        <f>IF($G$80=0,"",CONCATENATE(IF(AND(M81&lt;1.5,M81&gt;0),'1 | Grundeinstellungen'!$J$148,IF(AND(M81&gt;=1.5,M81&lt;2.5),'1 | Grundeinstellungen'!$K$148,IF(M81&gt;=2.5,'1 | Grundeinstellungen'!$L$148,IF(M81=0,"wird ausgefüllt")))),IF(OR(M83&lt;&gt;"",M86&lt;&gt;"",M89&lt;&gt;"")," (",""),IF(M83="","",M83),IF(AND(M83&lt;&gt;"",M86&lt;&gt;""),"; ",""),IF(AND(M83&lt;&gt;"",M89&lt;&gt;"",M86=""),"; ",""),IF(M86="","",M86),IF(AND(M86&lt;&gt;"",M89&lt;&gt;""),"; ",""),IF(M89="","",M89),IF(OR(M83&lt;&gt;"",M86&lt;&gt;"",M89&lt;&gt;""),")","")))</f>
        <v>wird ausgefüllt (wird ausgefüllt; wird ausgefüllt; wird ausgefüllt)</v>
      </c>
      <c r="N80" s="129" t="str">
        <f>IF($G$80=0,"",CONCATENATE(IF(AND(N81&lt;1.5,N81&gt;0),'1 | Grundeinstellungen'!$J$148,IF(AND(N81&gt;=1.5,N81&lt;2.5),'1 | Grundeinstellungen'!$K$148,IF(N81&gt;=2.5,'1 | Grundeinstellungen'!$L$148,IF(N81=0,"wird ausgefüllt")))),IF(OR(N83&lt;&gt;"",N86&lt;&gt;"",N89&lt;&gt;"")," (",""),IF(N83="","",N83),IF(AND(N83&lt;&gt;"",N86&lt;&gt;""),"; ",""),IF(AND(N83&lt;&gt;"",N89&lt;&gt;"",N86=""),"; ",""),IF(N86="","",N86),IF(AND(N86&lt;&gt;"",N89&lt;&gt;""),"; ",""),IF(N89="","",N89),IF(OR(N83&lt;&gt;"",N86&lt;&gt;"",N89&lt;&gt;""),")","")))</f>
        <v>wird ausgefüllt (wird ausgefüllt; wird ausgefüllt; wird ausgefüllt)</v>
      </c>
      <c r="O80" s="129" t="str">
        <f>IF($G$80=0,"",CONCATENATE(IF(AND(O81&lt;1.5,O81&gt;0),'1 | Grundeinstellungen'!$J$148,IF(AND(O81&gt;=1.5,O81&lt;2.5),'1 | Grundeinstellungen'!$K$148,IF(O81&gt;=2.5,'1 | Grundeinstellungen'!$L$148,IF(O81=0,"wird ausgefüllt")))),IF(OR(O83&lt;&gt;"",O86&lt;&gt;"",O89&lt;&gt;"")," (",""),IF(O83="","",O83),IF(AND(O83&lt;&gt;"",O86&lt;&gt;""),"; ",""),IF(AND(O83&lt;&gt;"",O89&lt;&gt;"",O86=""),"; ",""),IF(O86="","",O86),IF(AND(O86&lt;&gt;"",O89&lt;&gt;""),"; ",""),IF(O89="","",O89),IF(OR(O83&lt;&gt;"",O86&lt;&gt;"",O89&lt;&gt;""),")","")))</f>
        <v>wird ausgefüllt (wird ausgefüllt; wird ausgefüllt; wird ausgefüllt)</v>
      </c>
      <c r="P80" s="129" t="str">
        <f>IF($G$80=0,"",CONCATENATE(IF(AND(P81&lt;1.5,P81&gt;0),'1 | Grundeinstellungen'!$J$148,IF(AND(P81&gt;=1.5,P81&lt;2.5),'1 | Grundeinstellungen'!$K$148,IF(P81&gt;=2.5,'1 | Grundeinstellungen'!$L$148,IF(P81=0,"wird ausgefüllt")))),IF(OR(P83&lt;&gt;"",P86&lt;&gt;"",P89&lt;&gt;"")," (",""),IF(P83="","",P83),IF(AND(P83&lt;&gt;"",P86&lt;&gt;""),"; ",""),IF(AND(P83&lt;&gt;"",P89&lt;&gt;"",P86=""),"; ",""),IF(P86="","",P86),IF(AND(P86&lt;&gt;"",P89&lt;&gt;""),"; ",""),IF(P89="","",P89),IF(OR(P83&lt;&gt;"",P86&lt;&gt;"",P89&lt;&gt;""),")","")))</f>
        <v>wird ausgefüllt (wird ausgefüllt; wird ausgefüllt; wird ausgefüllt)</v>
      </c>
      <c r="Q80" s="129" t="str">
        <f>IF($G$80=0,"",CONCATENATE(IF(AND(Q81&lt;1.5,Q81&gt;0),'1 | Grundeinstellungen'!$J$148,IF(AND(Q81&gt;=1.5,Q81&lt;2.5),'1 | Grundeinstellungen'!$K$148,IF(Q81&gt;=2.5,'1 | Grundeinstellungen'!$L$148,IF(Q81=0,"wird ausgefüllt")))),IF(OR(Q83&lt;&gt;"",Q86&lt;&gt;"",Q89&lt;&gt;"")," (",""),IF(Q83="","",Q83),IF(AND(Q83&lt;&gt;"",Q86&lt;&gt;""),"; ",""),IF(AND(Q83&lt;&gt;"",Q89&lt;&gt;"",Q86=""),"; ",""),IF(Q86="","",Q86),IF(AND(Q86&lt;&gt;"",Q89&lt;&gt;""),"; ",""),IF(Q89="","",Q89),IF(OR(Q83&lt;&gt;"",Q86&lt;&gt;"",Q89&lt;&gt;""),")","")))</f>
        <v>wird ausgefüllt (wird ausgefüllt; wird ausgefüllt; wird ausgefüllt)</v>
      </c>
      <c r="R80" s="129" t="str">
        <f>IF($G$80=0,"",CONCATENATE(IF(AND(R81&lt;1.5,R81&gt;0),'1 | Grundeinstellungen'!$J$148,IF(AND(R81&gt;=1.5,R81&lt;2.5),'1 | Grundeinstellungen'!$K$148,IF(R81&gt;=2.5,'1 | Grundeinstellungen'!$L$148,IF(R81=0,"wird ausgefüllt")))),IF(OR(R83&lt;&gt;"",R86&lt;&gt;"",R89&lt;&gt;"")," (",""),IF(R83="","",R83),IF(AND(R83&lt;&gt;"",R86&lt;&gt;""),"; ",""),IF(AND(R83&lt;&gt;"",R89&lt;&gt;"",R86=""),"; ",""),IF(R86="","",R86),IF(AND(R86&lt;&gt;"",R89&lt;&gt;""),"; ",""),IF(R89="","",R89),IF(OR(R83&lt;&gt;"",R86&lt;&gt;"",R89&lt;&gt;""),")","")))</f>
        <v>wird ausgefüllt (wird ausgefüllt; wird ausgefüllt; wird ausgefüllt)</v>
      </c>
      <c r="S80" s="129" t="str">
        <f>IF($G$80=0,"",CONCATENATE(IF(AND(S81&lt;1.5,S81&gt;0),'1 | Grundeinstellungen'!$J$148,IF(AND(S81&gt;=1.5,S81&lt;2.5),'1 | Grundeinstellungen'!$K$148,IF(S81&gt;=2.5,'1 | Grundeinstellungen'!$L$148,IF(S81=0,"wird ausgefüllt")))),IF(OR(S83&lt;&gt;"",S86&lt;&gt;"",S89&lt;&gt;"")," (",""),IF(S83="","",S83),IF(AND(S83&lt;&gt;"",S86&lt;&gt;""),"; ",""),IF(AND(S83&lt;&gt;"",S89&lt;&gt;"",S86=""),"; ",""),IF(S86="","",S86),IF(AND(S86&lt;&gt;"",S89&lt;&gt;""),"; ",""),IF(S89="","",S89),IF(OR(S83&lt;&gt;"",S86&lt;&gt;"",S89&lt;&gt;""),")","")))</f>
        <v>wird ausgefüllt (wird ausgefüllt; wird ausgefüllt; wird ausgefüllt)</v>
      </c>
      <c r="T80" s="129" t="str">
        <f>IF($G$80=0,"",CONCATENATE(IF(AND(T81&lt;1.5,T81&gt;0),'1 | Grundeinstellungen'!$J$148,IF(AND(T81&gt;=1.5,T81&lt;2.5),'1 | Grundeinstellungen'!$K$148,IF(T81&gt;=2.5,'1 | Grundeinstellungen'!$L$148,IF(T81=0,"wird ausgefüllt")))),IF(OR(T83&lt;&gt;"",T86&lt;&gt;"",T89&lt;&gt;"")," (",""),IF(T83="","",T83),IF(AND(T83&lt;&gt;"",T86&lt;&gt;""),"; ",""),IF(AND(T83&lt;&gt;"",T89&lt;&gt;"",T86=""),"; ",""),IF(T86="","",T86),IF(AND(T86&lt;&gt;"",T89&lt;&gt;""),"; ",""),IF(T89="","",T89),IF(OR(T83&lt;&gt;"",T86&lt;&gt;"",T89&lt;&gt;""),")","")))</f>
        <v>wird ausgefüllt (wird ausgefüllt; wird ausgefüllt; wird ausgefüllt)</v>
      </c>
      <c r="U80" s="129" t="str">
        <f>IF($G$80=0,"",CONCATENATE(IF(AND(U81&lt;1.5,U81&gt;0),'1 | Grundeinstellungen'!$J$148,IF(AND(U81&gt;=1.5,U81&lt;2.5),'1 | Grundeinstellungen'!$K$148,IF(U81&gt;=2.5,'1 | Grundeinstellungen'!$L$148,IF(U81=0,"wird ausgefüllt")))),IF(OR(U83&lt;&gt;"",U86&lt;&gt;"",U89&lt;&gt;"")," (",""),IF(U83="","",U83),IF(AND(U83&lt;&gt;"",U86&lt;&gt;""),"; ",""),IF(AND(U83&lt;&gt;"",U89&lt;&gt;"",U86=""),"; ",""),IF(U86="","",U86),IF(AND(U86&lt;&gt;"",U89&lt;&gt;""),"; ",""),IF(U89="","",U89),IF(OR(U83&lt;&gt;"",U86&lt;&gt;"",U89&lt;&gt;""),")","")))</f>
        <v>wird ausgefüllt (wird ausgefüllt; wird ausgefüllt; wird ausgefüllt)</v>
      </c>
      <c r="V80" s="129" t="str">
        <f>IF($G$80=0,"",CONCATENATE(IF(AND(V81&lt;1.5,V81&gt;0),'1 | Grundeinstellungen'!$J$148,IF(AND(V81&gt;=1.5,V81&lt;2.5),'1 | Grundeinstellungen'!$K$148,IF(V81&gt;=2.5,'1 | Grundeinstellungen'!$L$148,IF(V81=0,"wird ausgefüllt")))),IF(OR(V83&lt;&gt;"",V86&lt;&gt;"",V89&lt;&gt;"")," (",""),IF(V83="","",V83),IF(AND(V83&lt;&gt;"",V86&lt;&gt;""),"; ",""),IF(AND(V83&lt;&gt;"",V89&lt;&gt;"",V86=""),"; ",""),IF(V86="","",V86),IF(AND(V86&lt;&gt;"",V89&lt;&gt;""),"; ",""),IF(V89="","",V89),IF(OR(V83&lt;&gt;"",V86&lt;&gt;"",V89&lt;&gt;""),")","")))</f>
        <v>wird ausgefüllt (wird ausgefüllt; wird ausgefüllt; wird ausgefüllt)</v>
      </c>
      <c r="W80" s="129" t="str">
        <f>IF($G$80=0,"",CONCATENATE(IF(AND(W81&lt;1.5,W81&gt;0),'1 | Grundeinstellungen'!$J$148,IF(AND(W81&gt;=1.5,W81&lt;2.5),'1 | Grundeinstellungen'!$K$148,IF(W81&gt;=2.5,'1 | Grundeinstellungen'!$L$148,IF(W81=0,"wird ausgefüllt")))),IF(OR(W83&lt;&gt;"",W86&lt;&gt;"",W89&lt;&gt;"")," (",""),IF(W83="","",W83),IF(AND(W83&lt;&gt;"",W86&lt;&gt;""),"; ",""),IF(AND(W83&lt;&gt;"",W89&lt;&gt;"",W86=""),"; ",""),IF(W86="","",W86),IF(AND(W86&lt;&gt;"",W89&lt;&gt;""),"; ",""),IF(W89="","",W89),IF(OR(W83&lt;&gt;"",W86&lt;&gt;"",W89&lt;&gt;""),")","")))</f>
        <v>wird ausgefüllt (wird ausgefüllt; wird ausgefüllt; wird ausgefüllt)</v>
      </c>
      <c r="X80" s="129" t="str">
        <f>IF($G$80=0,"",CONCATENATE(IF(AND(X81&lt;1.5,X81&gt;0),'1 | Grundeinstellungen'!$J$148,IF(AND(X81&gt;=1.5,X81&lt;2.5),'1 | Grundeinstellungen'!$K$148,IF(X81&gt;=2.5,'1 | Grundeinstellungen'!$L$148,IF(X81=0,"wird ausgefüllt")))),IF(OR(X83&lt;&gt;"",X86&lt;&gt;"",X89&lt;&gt;"")," (",""),IF(X83="","",X83),IF(AND(X83&lt;&gt;"",X86&lt;&gt;""),"; ",""),IF(AND(X83&lt;&gt;"",X89&lt;&gt;"",X86=""),"; ",""),IF(X86="","",X86),IF(AND(X86&lt;&gt;"",X89&lt;&gt;""),"; ",""),IF(X89="","",X89),IF(OR(X83&lt;&gt;"",X86&lt;&gt;"",X89&lt;&gt;""),")","")))</f>
        <v>wird ausgefüllt (wird ausgefüllt; wird ausgefüllt; wird ausgefüllt)</v>
      </c>
      <c r="Y80" s="129" t="str">
        <f>IF($G$80=0,"",CONCATENATE(IF(AND(Y81&lt;1.5,Y81&gt;0),'1 | Grundeinstellungen'!$J$148,IF(AND(Y81&gt;=1.5,Y81&lt;2.5),'1 | Grundeinstellungen'!$K$148,IF(Y81&gt;=2.5,'1 | Grundeinstellungen'!$L$148,IF(Y81=0,"wird ausgefüllt")))),IF(OR(Y83&lt;&gt;"",Y86&lt;&gt;"",Y89&lt;&gt;"")," (",""),IF(Y83="","",Y83),IF(AND(Y83&lt;&gt;"",Y86&lt;&gt;""),"; ",""),IF(AND(Y83&lt;&gt;"",Y89&lt;&gt;"",Y86=""),"; ",""),IF(Y86="","",Y86),IF(AND(Y86&lt;&gt;"",Y89&lt;&gt;""),"; ",""),IF(Y89="","",Y89),IF(OR(Y83&lt;&gt;"",Y86&lt;&gt;"",Y89&lt;&gt;""),")","")))</f>
        <v>wird ausgefüllt (wird ausgefüllt; wird ausgefüllt; wird ausgefüllt)</v>
      </c>
      <c r="Z80" s="129" t="str">
        <f>IF($G$80=0,"",CONCATENATE(IF(AND(Z81&lt;1.5,Z81&gt;0),'1 | Grundeinstellungen'!$J$148,IF(AND(Z81&gt;=1.5,Z81&lt;2.5),'1 | Grundeinstellungen'!$K$148,IF(Z81&gt;=2.5,'1 | Grundeinstellungen'!$L$148,IF(Z81=0,"wird ausgefüllt")))),IF(OR(Z83&lt;&gt;"",Z86&lt;&gt;"",Z89&lt;&gt;"")," (",""),IF(Z83="","",Z83),IF(AND(Z83&lt;&gt;"",Z86&lt;&gt;""),"; ",""),IF(AND(Z83&lt;&gt;"",Z89&lt;&gt;"",Z86=""),"; ",""),IF(Z86="","",Z86),IF(AND(Z86&lt;&gt;"",Z89&lt;&gt;""),"; ",""),IF(Z89="","",Z89),IF(OR(Z83&lt;&gt;"",Z86&lt;&gt;"",Z89&lt;&gt;""),")","")))</f>
        <v>wird ausgefüllt (wird ausgefüllt; wird ausgefüllt; wird ausgefüllt)</v>
      </c>
      <c r="AA80" s="129" t="str">
        <f>IF($G$80=0,"",CONCATENATE(IF(AND(AA81&lt;1.5,AA81&gt;0),'1 | Grundeinstellungen'!$J$148,IF(AND(AA81&gt;=1.5,AA81&lt;2.5),'1 | Grundeinstellungen'!$K$148,IF(AA81&gt;=2.5,'1 | Grundeinstellungen'!$L$148,IF(AA81=0,"wird ausgefüllt")))),IF(OR(AA83&lt;&gt;"",AA86&lt;&gt;"",AA89&lt;&gt;"")," (",""),IF(AA83="","",AA83),IF(AND(AA83&lt;&gt;"",AA86&lt;&gt;""),"; ",""),IF(AND(AA83&lt;&gt;"",AA89&lt;&gt;"",AA86=""),"; ",""),IF(AA86="","",AA86),IF(AND(AA86&lt;&gt;"",AA89&lt;&gt;""),"; ",""),IF(AA89="","",AA89),IF(OR(AA83&lt;&gt;"",AA86&lt;&gt;"",AA89&lt;&gt;""),")","")))</f>
        <v>wird ausgefüllt (wird ausgefüllt; wird ausgefüllt; wird ausgefüllt)</v>
      </c>
      <c r="AB80" s="129" t="str">
        <f>IF($G$80=0,"",CONCATENATE(IF(AND(AB81&lt;1.5,AB81&gt;0),'1 | Grundeinstellungen'!$J$148,IF(AND(AB81&gt;=1.5,AB81&lt;2.5),'1 | Grundeinstellungen'!$K$148,IF(AB81&gt;=2.5,'1 | Grundeinstellungen'!$L$148,IF(AB81=0,"wird ausgefüllt")))),IF(OR(AB83&lt;&gt;"",AB86&lt;&gt;"",AB89&lt;&gt;"")," (",""),IF(AB83="","",AB83),IF(AND(AB83&lt;&gt;"",AB86&lt;&gt;""),"; ",""),IF(AND(AB83&lt;&gt;"",AB89&lt;&gt;"",AB86=""),"; ",""),IF(AB86="","",AB86),IF(AND(AB86&lt;&gt;"",AB89&lt;&gt;""),"; ",""),IF(AB89="","",AB89),IF(OR(AB83&lt;&gt;"",AB86&lt;&gt;"",AB89&lt;&gt;""),")","")))</f>
        <v>wird ausgefüllt (wird ausgefüllt; wird ausgefüllt; wird ausgefüllt)</v>
      </c>
      <c r="AC80" s="129" t="str">
        <f>IF($G$80=0,"",CONCATENATE(IF(AND(AC81&lt;1.5,AC81&gt;0),'1 | Grundeinstellungen'!$J$148,IF(AND(AC81&gt;=1.5,AC81&lt;2.5),'1 | Grundeinstellungen'!$K$148,IF(AC81&gt;=2.5,'1 | Grundeinstellungen'!$L$148,IF(AC81=0,"wird ausgefüllt")))),IF(OR(AC83&lt;&gt;"",AC86&lt;&gt;"",AC89&lt;&gt;"")," (",""),IF(AC83="","",AC83),IF(AND(AC83&lt;&gt;"",AC86&lt;&gt;""),"; ",""),IF(AND(AC83&lt;&gt;"",AC89&lt;&gt;"",AC86=""),"; ",""),IF(AC86="","",AC86),IF(AND(AC86&lt;&gt;"",AC89&lt;&gt;""),"; ",""),IF(AC89="","",AC89),IF(OR(AC83&lt;&gt;"",AC86&lt;&gt;"",AC89&lt;&gt;""),")","")))</f>
        <v>wird ausgefüllt (wird ausgefüllt; wird ausgefüllt; wird ausgefüllt)</v>
      </c>
      <c r="AD80" s="129" t="str">
        <f>IF($G$80=0,"",CONCATENATE(IF(AND(AD81&lt;1.5,AD81&gt;0),'1 | Grundeinstellungen'!$J$148,IF(AND(AD81&gt;=1.5,AD81&lt;2.5),'1 | Grundeinstellungen'!$K$148,IF(AD81&gt;=2.5,'1 | Grundeinstellungen'!$L$148,IF(AD81=0,"wird ausgefüllt")))),IF(OR(AD83&lt;&gt;"",AD86&lt;&gt;"",AD89&lt;&gt;"")," (",""),IF(AD83="","",AD83),IF(AND(AD83&lt;&gt;"",AD86&lt;&gt;""),"; ",""),IF(AND(AD83&lt;&gt;"",AD89&lt;&gt;"",AD86=""),"; ",""),IF(AD86="","",AD86),IF(AND(AD86&lt;&gt;"",AD89&lt;&gt;""),"; ",""),IF(AD89="","",AD89),IF(OR(AD83&lt;&gt;"",AD86&lt;&gt;"",AD89&lt;&gt;""),")","")))</f>
        <v>wird ausgefüllt (wird ausgefüllt; wird ausgefüllt; wird ausgefüllt)</v>
      </c>
      <c r="AE80" s="129" t="str">
        <f>IF($G$80=0,"",CONCATENATE(IF(AND(AE81&lt;1.5,AE81&gt;0),'1 | Grundeinstellungen'!$J$148,IF(AND(AE81&gt;=1.5,AE81&lt;2.5),'1 | Grundeinstellungen'!$K$148,IF(AE81&gt;=2.5,'1 | Grundeinstellungen'!$L$148,IF(AE81=0,"wird ausgefüllt")))),IF(OR(AE83&lt;&gt;"",AE86&lt;&gt;"",AE89&lt;&gt;"")," (",""),IF(AE83="","",AE83),IF(AND(AE83&lt;&gt;"",AE86&lt;&gt;""),"; ",""),IF(AND(AE83&lt;&gt;"",AE89&lt;&gt;"",AE86=""),"; ",""),IF(AE86="","",AE86),IF(AND(AE86&lt;&gt;"",AE89&lt;&gt;""),"; ",""),IF(AE89="","",AE89),IF(OR(AE83&lt;&gt;"",AE86&lt;&gt;"",AE89&lt;&gt;""),")","")))</f>
        <v>wird ausgefüllt (wird ausgefüllt; wird ausgefüllt; wird ausgefüllt)</v>
      </c>
      <c r="AF80" s="129" t="str">
        <f>IF($G$80=0,"",CONCATENATE(IF(AND(AF81&lt;1.5,AF81&gt;0),'1 | Grundeinstellungen'!$J$148,IF(AND(AF81&gt;=1.5,AF81&lt;2.5),'1 | Grundeinstellungen'!$K$148,IF(AF81&gt;=2.5,'1 | Grundeinstellungen'!$L$148,IF(AF81=0,"wird ausgefüllt")))),IF(OR(AF83&lt;&gt;"",AF86&lt;&gt;"",AF89&lt;&gt;"")," (",""),IF(AF83="","",AF83),IF(AND(AF83&lt;&gt;"",AF86&lt;&gt;""),"; ",""),IF(AND(AF83&lt;&gt;"",AF89&lt;&gt;"",AF86=""),"; ",""),IF(AF86="","",AF86),IF(AND(AF86&lt;&gt;"",AF89&lt;&gt;""),"; ",""),IF(AF89="","",AF89),IF(OR(AF83&lt;&gt;"",AF86&lt;&gt;"",AF89&lt;&gt;""),")","")))</f>
        <v>wird ausgefüllt (wird ausgefüllt; wird ausgefüllt; wird ausgefüllt)</v>
      </c>
      <c r="AG80" s="129" t="str">
        <f>IF($G$80=0,"",CONCATENATE(IF(AND(AG81&lt;1.5,AG81&gt;0),'1 | Grundeinstellungen'!$J$148,IF(AND(AG81&gt;=1.5,AG81&lt;2.5),'1 | Grundeinstellungen'!$K$148,IF(AG81&gt;=2.5,'1 | Grundeinstellungen'!$L$148,IF(AG81=0,"wird ausgefüllt")))),IF(OR(AG83&lt;&gt;"",AG86&lt;&gt;"",AG89&lt;&gt;"")," (",""),IF(AG83="","",AG83),IF(AND(AG83&lt;&gt;"",AG86&lt;&gt;""),"; ",""),IF(AND(AG83&lt;&gt;"",AG89&lt;&gt;"",AG86=""),"; ",""),IF(AG86="","",AG86),IF(AND(AG86&lt;&gt;"",AG89&lt;&gt;""),"; ",""),IF(AG89="","",AG89),IF(OR(AG83&lt;&gt;"",AG86&lt;&gt;"",AG89&lt;&gt;""),")","")))</f>
        <v>wird ausgefüllt (wird ausgefüllt; wird ausgefüllt; wird ausgefüllt)</v>
      </c>
      <c r="AH80" s="129" t="str">
        <f>IF($G$80=0,"",CONCATENATE(IF(AND(AH81&lt;1.5,AH81&gt;0),'1 | Grundeinstellungen'!$J$148,IF(AND(AH81&gt;=1.5,AH81&lt;2.5),'1 | Grundeinstellungen'!$K$148,IF(AH81&gt;=2.5,'1 | Grundeinstellungen'!$L$148,IF(AH81=0,"wird ausgefüllt")))),IF(OR(AH83&lt;&gt;"",AH86&lt;&gt;"",AH89&lt;&gt;"")," (",""),IF(AH83="","",AH83),IF(AND(AH83&lt;&gt;"",AH86&lt;&gt;""),"; ",""),IF(AND(AH83&lt;&gt;"",AH89&lt;&gt;"",AH86=""),"; ",""),IF(AH86="","",AH86),IF(AND(AH86&lt;&gt;"",AH89&lt;&gt;""),"; ",""),IF(AH89="","",AH89),IF(OR(AH83&lt;&gt;"",AH86&lt;&gt;"",AH89&lt;&gt;""),")","")))</f>
        <v>wird ausgefüllt (wird ausgefüllt; wird ausgefüllt; wird ausgefüllt)</v>
      </c>
      <c r="AI80" s="129" t="str">
        <f>IF($G$80=0,"",CONCATENATE(IF(AND(AI81&lt;1.5,AI81&gt;0),'1 | Grundeinstellungen'!$J$148,IF(AND(AI81&gt;=1.5,AI81&lt;2.5),'1 | Grundeinstellungen'!$K$148,IF(AI81&gt;=2.5,'1 | Grundeinstellungen'!$L$148,IF(AI81=0,"wird ausgefüllt")))),IF(OR(AI83&lt;&gt;"",AI86&lt;&gt;"",AI89&lt;&gt;"")," (",""),IF(AI83="","",AI83),IF(AND(AI83&lt;&gt;"",AI86&lt;&gt;""),"; ",""),IF(AND(AI83&lt;&gt;"",AI89&lt;&gt;"",AI86=""),"; ",""),IF(AI86="","",AI86),IF(AND(AI86&lt;&gt;"",AI89&lt;&gt;""),"; ",""),IF(AI89="","",AI89),IF(OR(AI83&lt;&gt;"",AI86&lt;&gt;"",AI89&lt;&gt;""),")","")))</f>
        <v>wird ausgefüllt (wird ausgefüllt; wird ausgefüllt; wird ausgefüllt)</v>
      </c>
      <c r="AJ80" s="129" t="str">
        <f>IF($G$80=0,"",CONCATENATE(IF(AND(AJ81&lt;1.5,AJ81&gt;0),'1 | Grundeinstellungen'!$J$148,IF(AND(AJ81&gt;=1.5,AJ81&lt;2.5),'1 | Grundeinstellungen'!$K$148,IF(AJ81&gt;=2.5,'1 | Grundeinstellungen'!$L$148,IF(AJ81=0,"wird ausgefüllt")))),IF(OR(AJ83&lt;&gt;"",AJ86&lt;&gt;"",AJ89&lt;&gt;"")," (",""),IF(AJ83="","",AJ83),IF(AND(AJ83&lt;&gt;"",AJ86&lt;&gt;""),"; ",""),IF(AND(AJ83&lt;&gt;"",AJ89&lt;&gt;"",AJ86=""),"; ",""),IF(AJ86="","",AJ86),IF(AND(AJ86&lt;&gt;"",AJ89&lt;&gt;""),"; ",""),IF(AJ89="","",AJ89),IF(OR(AJ83&lt;&gt;"",AJ86&lt;&gt;"",AJ89&lt;&gt;""),")","")))</f>
        <v>wird ausgefüllt (wird ausgefüllt; wird ausgefüllt; wird ausgefüllt)</v>
      </c>
      <c r="AK80" s="129" t="str">
        <f>IF($G$80=0,"",CONCATENATE(IF(AND(AK81&lt;1.5,AK81&gt;0),'1 | Grundeinstellungen'!$J$148,IF(AND(AK81&gt;=1.5,AK81&lt;2.5),'1 | Grundeinstellungen'!$K$148,IF(AK81&gt;=2.5,'1 | Grundeinstellungen'!$L$148,IF(AK81=0,"wird ausgefüllt")))),IF(OR(AK83&lt;&gt;"",AK86&lt;&gt;"",AK89&lt;&gt;"")," (",""),IF(AK83="","",AK83),IF(AND(AK83&lt;&gt;"",AK86&lt;&gt;""),"; ",""),IF(AND(AK83&lt;&gt;"",AK89&lt;&gt;"",AK86=""),"; ",""),IF(AK86="","",AK86),IF(AND(AK86&lt;&gt;"",AK89&lt;&gt;""),"; ",""),IF(AK89="","",AK89),IF(OR(AK83&lt;&gt;"",AK86&lt;&gt;"",AK89&lt;&gt;""),")","")))</f>
        <v>wird ausgefüllt (wird ausgefüllt; wird ausgefüllt; wird ausgefüllt)</v>
      </c>
      <c r="AL80" s="129" t="str">
        <f>IF($G$80=0,"",CONCATENATE(IF(AND(AL81&lt;1.5,AL81&gt;0),'1 | Grundeinstellungen'!$J$148,IF(AND(AL81&gt;=1.5,AL81&lt;2.5),'1 | Grundeinstellungen'!$K$148,IF(AL81&gt;=2.5,'1 | Grundeinstellungen'!$L$148,IF(AL81=0,"wird ausgefüllt")))),IF(OR(AL83&lt;&gt;"",AL86&lt;&gt;"",AL89&lt;&gt;"")," (",""),IF(AL83="","",AL83),IF(AND(AL83&lt;&gt;"",AL86&lt;&gt;""),"; ",""),IF(AND(AL83&lt;&gt;"",AL89&lt;&gt;"",AL86=""),"; ",""),IF(AL86="","",AL86),IF(AND(AL86&lt;&gt;"",AL89&lt;&gt;""),"; ",""),IF(AL89="","",AL89),IF(OR(AL83&lt;&gt;"",AL86&lt;&gt;"",AL89&lt;&gt;""),")","")))</f>
        <v>wird ausgefüllt (wird ausgefüllt; wird ausgefüllt; wird ausgefüllt)</v>
      </c>
      <c r="AM80" s="129" t="str">
        <f>IF($G$80=0,"",CONCATENATE(IF(AND(AM81&lt;1.5,AM81&gt;0),'1 | Grundeinstellungen'!$J$148,IF(AND(AM81&gt;=1.5,AM81&lt;2.5),'1 | Grundeinstellungen'!$K$148,IF(AM81&gt;=2.5,'1 | Grundeinstellungen'!$L$148,IF(AM81=0,"wird ausgefüllt")))),IF(OR(AM83&lt;&gt;"",AM86&lt;&gt;"",AM89&lt;&gt;"")," (",""),IF(AM83="","",AM83),IF(AND(AM83&lt;&gt;"",AM86&lt;&gt;""),"; ",""),IF(AND(AM83&lt;&gt;"",AM89&lt;&gt;"",AM86=""),"; ",""),IF(AM86="","",AM86),IF(AND(AM86&lt;&gt;"",AM89&lt;&gt;""),"; ",""),IF(AM89="","",AM89),IF(OR(AM83&lt;&gt;"",AM86&lt;&gt;"",AM89&lt;&gt;""),")","")))</f>
        <v>wird ausgefüllt (wird ausgefüllt; wird ausgefüllt; wird ausgefüllt)</v>
      </c>
    </row>
    <row r="81" spans="2:39" s="150" customFormat="1" outlineLevel="1" x14ac:dyDescent="0.25">
      <c r="B81" s="151"/>
      <c r="C81" s="152"/>
      <c r="D81" s="138"/>
      <c r="E81" s="138"/>
      <c r="F81" s="117"/>
      <c r="G81" s="136"/>
      <c r="H81" s="142"/>
      <c r="I81" s="112"/>
      <c r="J81" s="176">
        <f>IF($G$80=0,0,IFERROR(J84*$H$83+J87*$H$86+J90*$H$89,0))</f>
        <v>0</v>
      </c>
      <c r="K81" s="176">
        <f t="shared" ref="K81:AM81" si="14">IF($G$80=0,0,IFERROR(K84*$H$83+K87*$H$86+K90*$H$89,0))</f>
        <v>0</v>
      </c>
      <c r="L81" s="176">
        <f t="shared" si="14"/>
        <v>0</v>
      </c>
      <c r="M81" s="176">
        <f t="shared" si="14"/>
        <v>0</v>
      </c>
      <c r="N81" s="176">
        <f t="shared" si="14"/>
        <v>0</v>
      </c>
      <c r="O81" s="176">
        <f t="shared" si="14"/>
        <v>0</v>
      </c>
      <c r="P81" s="176">
        <f t="shared" si="14"/>
        <v>0</v>
      </c>
      <c r="Q81" s="176">
        <f t="shared" si="14"/>
        <v>0</v>
      </c>
      <c r="R81" s="176">
        <f t="shared" si="14"/>
        <v>0</v>
      </c>
      <c r="S81" s="176">
        <f t="shared" si="14"/>
        <v>0</v>
      </c>
      <c r="T81" s="176">
        <f t="shared" si="14"/>
        <v>0</v>
      </c>
      <c r="U81" s="176">
        <f t="shared" si="14"/>
        <v>0</v>
      </c>
      <c r="V81" s="176">
        <f t="shared" si="14"/>
        <v>0</v>
      </c>
      <c r="W81" s="176">
        <f t="shared" si="14"/>
        <v>0</v>
      </c>
      <c r="X81" s="176">
        <f t="shared" si="14"/>
        <v>0</v>
      </c>
      <c r="Y81" s="176">
        <f t="shared" si="14"/>
        <v>0</v>
      </c>
      <c r="Z81" s="176">
        <f t="shared" si="14"/>
        <v>0</v>
      </c>
      <c r="AA81" s="176">
        <f t="shared" si="14"/>
        <v>0</v>
      </c>
      <c r="AB81" s="176">
        <f t="shared" si="14"/>
        <v>0</v>
      </c>
      <c r="AC81" s="176">
        <f t="shared" si="14"/>
        <v>0</v>
      </c>
      <c r="AD81" s="176">
        <f t="shared" si="14"/>
        <v>0</v>
      </c>
      <c r="AE81" s="176">
        <f t="shared" si="14"/>
        <v>0</v>
      </c>
      <c r="AF81" s="176">
        <f t="shared" si="14"/>
        <v>0</v>
      </c>
      <c r="AG81" s="176">
        <f t="shared" si="14"/>
        <v>0</v>
      </c>
      <c r="AH81" s="176">
        <f t="shared" si="14"/>
        <v>0</v>
      </c>
      <c r="AI81" s="176">
        <f t="shared" si="14"/>
        <v>0</v>
      </c>
      <c r="AJ81" s="176">
        <f t="shared" si="14"/>
        <v>0</v>
      </c>
      <c r="AK81" s="176">
        <f t="shared" si="14"/>
        <v>0</v>
      </c>
      <c r="AL81" s="176">
        <f t="shared" si="14"/>
        <v>0</v>
      </c>
      <c r="AM81" s="176">
        <f t="shared" si="14"/>
        <v>0</v>
      </c>
    </row>
    <row r="82" spans="2:39" s="121" customFormat="1" ht="7.5" customHeight="1" outlineLevel="1" x14ac:dyDescent="0.25">
      <c r="B82" s="137"/>
      <c r="C82" s="138"/>
      <c r="D82" s="164"/>
      <c r="E82" s="164"/>
      <c r="F82" s="165"/>
      <c r="G82" s="166"/>
      <c r="H82" s="167"/>
      <c r="I82" s="165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</row>
    <row r="83" spans="2:39" s="110" customFormat="1" ht="30" customHeight="1" outlineLevel="1" x14ac:dyDescent="0.25">
      <c r="B83" s="111"/>
      <c r="C83" s="131"/>
      <c r="D83" s="152" t="s">
        <v>198</v>
      </c>
      <c r="E83" s="131" t="str">
        <f>'1 | Grundeinstellungen'!E149</f>
        <v>Reinigung opake Fassade</v>
      </c>
      <c r="F83" s="112"/>
      <c r="G83" s="122"/>
      <c r="H83" s="126">
        <f>'1 | Grundeinstellungen'!$H$149</f>
        <v>0.33329999999999999</v>
      </c>
      <c r="I83" s="112"/>
      <c r="J83" s="148" t="str">
        <f>IF($H$83=0,"",CONCATENATE(IF(J84=1,'1 | Grundeinstellungen'!$J$149,IF(J84=2,'1 | Grundeinstellungen'!$K$149,IF('3c | Wirtschaftlichkeit'!J84=3,'1 | Grundeinstellungen'!$L$149,IF(J84="","wird ausgefüllt")))),IF(J85="","",CONCATENATE(" (",J85,")"))))</f>
        <v>wird ausgefüllt</v>
      </c>
      <c r="K83" s="148" t="str">
        <f>IF($H$83=0,"",CONCATENATE(IF(K84=1,'1 | Grundeinstellungen'!$J$149,IF(K84=2,'1 | Grundeinstellungen'!$K$149,IF('3c | Wirtschaftlichkeit'!K84=3,'1 | Grundeinstellungen'!$L$149,IF(K84="","wird ausgefüllt")))),IF(K85="","",CONCATENATE(" (",K85,")"))))</f>
        <v>wird ausgefüllt</v>
      </c>
      <c r="L83" s="148" t="str">
        <f>IF($H$83=0,"",CONCATENATE(IF(L84=1,'1 | Grundeinstellungen'!$J$149,IF(L84=2,'1 | Grundeinstellungen'!$K$149,IF('3c | Wirtschaftlichkeit'!L84=3,'1 | Grundeinstellungen'!$L$149,IF(L84="","wird ausgefüllt")))),IF(L85="","",CONCATENATE(" (",L85,")"))))</f>
        <v>wird ausgefüllt</v>
      </c>
      <c r="M83" s="148" t="str">
        <f>IF($H$83=0,"",CONCATENATE(IF(M84=1,'1 | Grundeinstellungen'!$J$149,IF(M84=2,'1 | Grundeinstellungen'!$K$149,IF('3c | Wirtschaftlichkeit'!M84=3,'1 | Grundeinstellungen'!$L$149,IF(M84="","wird ausgefüllt")))),IF(M85="","",CONCATENATE(" (",M85,")"))))</f>
        <v>wird ausgefüllt</v>
      </c>
      <c r="N83" s="148" t="str">
        <f>IF($H$83=0,"",CONCATENATE(IF(N84=1,'1 | Grundeinstellungen'!$J$149,IF(N84=2,'1 | Grundeinstellungen'!$K$149,IF('3c | Wirtschaftlichkeit'!N84=3,'1 | Grundeinstellungen'!$L$149,IF(N84="","wird ausgefüllt")))),IF(N85="","",CONCATENATE(" (",N85,")"))))</f>
        <v>wird ausgefüllt</v>
      </c>
      <c r="O83" s="148" t="str">
        <f>IF($H$83=0,"",CONCATENATE(IF(O84=1,'1 | Grundeinstellungen'!$J$149,IF(O84=2,'1 | Grundeinstellungen'!$K$149,IF('3c | Wirtschaftlichkeit'!O84=3,'1 | Grundeinstellungen'!$L$149,IF(O84="","wird ausgefüllt")))),IF(O85="","",CONCATENATE(" (",O85,")"))))</f>
        <v>wird ausgefüllt</v>
      </c>
      <c r="P83" s="148" t="str">
        <f>IF($H$83=0,"",CONCATENATE(IF(P84=1,'1 | Grundeinstellungen'!$J$149,IF(P84=2,'1 | Grundeinstellungen'!$K$149,IF('3c | Wirtschaftlichkeit'!P84=3,'1 | Grundeinstellungen'!$L$149,IF(P84="","wird ausgefüllt")))),IF(P85="","",CONCATENATE(" (",P85,")"))))</f>
        <v>wird ausgefüllt</v>
      </c>
      <c r="Q83" s="148" t="str">
        <f>IF($H$83=0,"",CONCATENATE(IF(Q84=1,'1 | Grundeinstellungen'!$J$149,IF(Q84=2,'1 | Grundeinstellungen'!$K$149,IF('3c | Wirtschaftlichkeit'!Q84=3,'1 | Grundeinstellungen'!$L$149,IF(Q84="","wird ausgefüllt")))),IF(Q85="","",CONCATENATE(" (",Q85,")"))))</f>
        <v>wird ausgefüllt</v>
      </c>
      <c r="R83" s="148" t="str">
        <f>IF($H$83=0,"",CONCATENATE(IF(R84=1,'1 | Grundeinstellungen'!$J$149,IF(R84=2,'1 | Grundeinstellungen'!$K$149,IF('3c | Wirtschaftlichkeit'!R84=3,'1 | Grundeinstellungen'!$L$149,IF(R84="","wird ausgefüllt")))),IF(R85="","",CONCATENATE(" (",R85,")"))))</f>
        <v>wird ausgefüllt</v>
      </c>
      <c r="S83" s="148" t="str">
        <f>IF($H$83=0,"",CONCATENATE(IF(S84=1,'1 | Grundeinstellungen'!$J$149,IF(S84=2,'1 | Grundeinstellungen'!$K$149,IF('3c | Wirtschaftlichkeit'!S84=3,'1 | Grundeinstellungen'!$L$149,IF(S84="","wird ausgefüllt")))),IF(S85="","",CONCATENATE(" (",S85,")"))))</f>
        <v>wird ausgefüllt</v>
      </c>
      <c r="T83" s="148" t="str">
        <f>IF($H$83=0,"",CONCATENATE(IF(T84=1,'1 | Grundeinstellungen'!$J$149,IF(T84=2,'1 | Grundeinstellungen'!$K$149,IF('3c | Wirtschaftlichkeit'!T84=3,'1 | Grundeinstellungen'!$L$149,IF(T84="","wird ausgefüllt")))),IF(T85="","",CONCATENATE(" (",T85,")"))))</f>
        <v>wird ausgefüllt</v>
      </c>
      <c r="U83" s="148" t="str">
        <f>IF($H$83=0,"",CONCATENATE(IF(U84=1,'1 | Grundeinstellungen'!$J$149,IF(U84=2,'1 | Grundeinstellungen'!$K$149,IF('3c | Wirtschaftlichkeit'!U84=3,'1 | Grundeinstellungen'!$L$149,IF(U84="","wird ausgefüllt")))),IF(U85="","",CONCATENATE(" (",U85,")"))))</f>
        <v>wird ausgefüllt</v>
      </c>
      <c r="V83" s="148" t="str">
        <f>IF($H$83=0,"",CONCATENATE(IF(V84=1,'1 | Grundeinstellungen'!$J$149,IF(V84=2,'1 | Grundeinstellungen'!$K$149,IF('3c | Wirtschaftlichkeit'!V84=3,'1 | Grundeinstellungen'!$L$149,IF(V84="","wird ausgefüllt")))),IF(V85="","",CONCATENATE(" (",V85,")"))))</f>
        <v>wird ausgefüllt</v>
      </c>
      <c r="W83" s="148" t="str">
        <f>IF($H$83=0,"",CONCATENATE(IF(W84=1,'1 | Grundeinstellungen'!$J$149,IF(W84=2,'1 | Grundeinstellungen'!$K$149,IF('3c | Wirtschaftlichkeit'!W84=3,'1 | Grundeinstellungen'!$L$149,IF(W84="","wird ausgefüllt")))),IF(W85="","",CONCATENATE(" (",W85,")"))))</f>
        <v>wird ausgefüllt</v>
      </c>
      <c r="X83" s="148" t="str">
        <f>IF($H$83=0,"",CONCATENATE(IF(X84=1,'1 | Grundeinstellungen'!$J$149,IF(X84=2,'1 | Grundeinstellungen'!$K$149,IF('3c | Wirtschaftlichkeit'!X84=3,'1 | Grundeinstellungen'!$L$149,IF(X84="","wird ausgefüllt")))),IF(X85="","",CONCATENATE(" (",X85,")"))))</f>
        <v>wird ausgefüllt</v>
      </c>
      <c r="Y83" s="148" t="str">
        <f>IF($H$83=0,"",CONCATENATE(IF(Y84=1,'1 | Grundeinstellungen'!$J$149,IF(Y84=2,'1 | Grundeinstellungen'!$K$149,IF('3c | Wirtschaftlichkeit'!Y84=3,'1 | Grundeinstellungen'!$L$149,IF(Y84="","wird ausgefüllt")))),IF(Y85="","",CONCATENATE(" (",Y85,")"))))</f>
        <v>wird ausgefüllt</v>
      </c>
      <c r="Z83" s="148" t="str">
        <f>IF($H$83=0,"",CONCATENATE(IF(Z84=1,'1 | Grundeinstellungen'!$J$149,IF(Z84=2,'1 | Grundeinstellungen'!$K$149,IF('3c | Wirtschaftlichkeit'!Z84=3,'1 | Grundeinstellungen'!$L$149,IF(Z84="","wird ausgefüllt")))),IF(Z85="","",CONCATENATE(" (",Z85,")"))))</f>
        <v>wird ausgefüllt</v>
      </c>
      <c r="AA83" s="148" t="str">
        <f>IF($H$83=0,"",CONCATENATE(IF(AA84=1,'1 | Grundeinstellungen'!$J$149,IF(AA84=2,'1 | Grundeinstellungen'!$K$149,IF('3c | Wirtschaftlichkeit'!AA84=3,'1 | Grundeinstellungen'!$L$149,IF(AA84="","wird ausgefüllt")))),IF(AA85="","",CONCATENATE(" (",AA85,")"))))</f>
        <v>wird ausgefüllt</v>
      </c>
      <c r="AB83" s="148" t="str">
        <f>IF($H$83=0,"",CONCATENATE(IF(AB84=1,'1 | Grundeinstellungen'!$J$149,IF(AB84=2,'1 | Grundeinstellungen'!$K$149,IF('3c | Wirtschaftlichkeit'!AB84=3,'1 | Grundeinstellungen'!$L$149,IF(AB84="","wird ausgefüllt")))),IF(AB85="","",CONCATENATE(" (",AB85,")"))))</f>
        <v>wird ausgefüllt</v>
      </c>
      <c r="AC83" s="148" t="str">
        <f>IF($H$83=0,"",CONCATENATE(IF(AC84=1,'1 | Grundeinstellungen'!$J$149,IF(AC84=2,'1 | Grundeinstellungen'!$K$149,IF('3c | Wirtschaftlichkeit'!AC84=3,'1 | Grundeinstellungen'!$L$149,IF(AC84="","wird ausgefüllt")))),IF(AC85="","",CONCATENATE(" (",AC85,")"))))</f>
        <v>wird ausgefüllt</v>
      </c>
      <c r="AD83" s="148" t="str">
        <f>IF($H$83=0,"",CONCATENATE(IF(AD84=1,'1 | Grundeinstellungen'!$J$149,IF(AD84=2,'1 | Grundeinstellungen'!$K$149,IF('3c | Wirtschaftlichkeit'!AD84=3,'1 | Grundeinstellungen'!$L$149,IF(AD84="","wird ausgefüllt")))),IF(AD85="","",CONCATENATE(" (",AD85,")"))))</f>
        <v>wird ausgefüllt</v>
      </c>
      <c r="AE83" s="148" t="str">
        <f>IF($H$83=0,"",CONCATENATE(IF(AE84=1,'1 | Grundeinstellungen'!$J$149,IF(AE84=2,'1 | Grundeinstellungen'!$K$149,IF('3c | Wirtschaftlichkeit'!AE84=3,'1 | Grundeinstellungen'!$L$149,IF(AE84="","wird ausgefüllt")))),IF(AE85="","",CONCATENATE(" (",AE85,")"))))</f>
        <v>wird ausgefüllt</v>
      </c>
      <c r="AF83" s="148" t="str">
        <f>IF($H$83=0,"",CONCATENATE(IF(AF84=1,'1 | Grundeinstellungen'!$J$149,IF(AF84=2,'1 | Grundeinstellungen'!$K$149,IF('3c | Wirtschaftlichkeit'!AF84=3,'1 | Grundeinstellungen'!$L$149,IF(AF84="","wird ausgefüllt")))),IF(AF85="","",CONCATENATE(" (",AF85,")"))))</f>
        <v>wird ausgefüllt</v>
      </c>
      <c r="AG83" s="148" t="str">
        <f>IF($H$83=0,"",CONCATENATE(IF(AG84=1,'1 | Grundeinstellungen'!$J$149,IF(AG84=2,'1 | Grundeinstellungen'!$K$149,IF('3c | Wirtschaftlichkeit'!AG84=3,'1 | Grundeinstellungen'!$L$149,IF(AG84="","wird ausgefüllt")))),IF(AG85="","",CONCATENATE(" (",AG85,")"))))</f>
        <v>wird ausgefüllt</v>
      </c>
      <c r="AH83" s="148" t="str">
        <f>IF($H$83=0,"",CONCATENATE(IF(AH84=1,'1 | Grundeinstellungen'!$J$149,IF(AH84=2,'1 | Grundeinstellungen'!$K$149,IF('3c | Wirtschaftlichkeit'!AH84=3,'1 | Grundeinstellungen'!$L$149,IF(AH84="","wird ausgefüllt")))),IF(AH85="","",CONCATENATE(" (",AH85,")"))))</f>
        <v>wird ausgefüllt</v>
      </c>
      <c r="AI83" s="148" t="str">
        <f>IF($H$83=0,"",CONCATENATE(IF(AI84=1,'1 | Grundeinstellungen'!$J$149,IF(AI84=2,'1 | Grundeinstellungen'!$K$149,IF('3c | Wirtschaftlichkeit'!AI84=3,'1 | Grundeinstellungen'!$L$149,IF(AI84="","wird ausgefüllt")))),IF(AI85="","",CONCATENATE(" (",AI85,")"))))</f>
        <v>wird ausgefüllt</v>
      </c>
      <c r="AJ83" s="148" t="str">
        <f>IF($H$83=0,"",CONCATENATE(IF(AJ84=1,'1 | Grundeinstellungen'!$J$149,IF(AJ84=2,'1 | Grundeinstellungen'!$K$149,IF('3c | Wirtschaftlichkeit'!AJ84=3,'1 | Grundeinstellungen'!$L$149,IF(AJ84="","wird ausgefüllt")))),IF(AJ85="","",CONCATENATE(" (",AJ85,")"))))</f>
        <v>wird ausgefüllt</v>
      </c>
      <c r="AK83" s="148" t="str">
        <f>IF($H$83=0,"",CONCATENATE(IF(AK84=1,'1 | Grundeinstellungen'!$J$149,IF(AK84=2,'1 | Grundeinstellungen'!$K$149,IF('3c | Wirtschaftlichkeit'!AK84=3,'1 | Grundeinstellungen'!$L$149,IF(AK84="","wird ausgefüllt")))),IF(AK85="","",CONCATENATE(" (",AK85,")"))))</f>
        <v>wird ausgefüllt</v>
      </c>
      <c r="AL83" s="148" t="str">
        <f>IF($H$83=0,"",CONCATENATE(IF(AL84=1,'1 | Grundeinstellungen'!$J$149,IF(AL84=2,'1 | Grundeinstellungen'!$K$149,IF('3c | Wirtschaftlichkeit'!AL84=3,'1 | Grundeinstellungen'!$L$149,IF(AL84="","wird ausgefüllt")))),IF(AL85="","",CONCATENATE(" (",AL85,")"))))</f>
        <v>wird ausgefüllt</v>
      </c>
      <c r="AM83" s="148" t="str">
        <f>IF($H$83=0,"",CONCATENATE(IF(AM84=1,'1 | Grundeinstellungen'!$J$149,IF(AM84=2,'1 | Grundeinstellungen'!$K$149,IF('3c | Wirtschaftlichkeit'!AM84=3,'1 | Grundeinstellungen'!$L$149,IF(AM84="","wird ausgefüllt")))),IF(AM85="","",CONCATENATE(" (",AM85,")"))))</f>
        <v>wird ausgefüllt</v>
      </c>
    </row>
    <row r="84" spans="2:39" s="121" customFormat="1" ht="15" customHeight="1" outlineLevel="1" x14ac:dyDescent="0.25">
      <c r="B84" s="137"/>
      <c r="C84" s="138"/>
      <c r="D84" s="138"/>
      <c r="E84" s="156" t="s">
        <v>197</v>
      </c>
      <c r="F84" s="157"/>
      <c r="G84" s="139"/>
      <c r="H84" s="136"/>
      <c r="I84" s="17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</row>
    <row r="85" spans="2:39" s="145" customFormat="1" ht="30" customHeight="1" outlineLevel="1" x14ac:dyDescent="0.25">
      <c r="B85" s="146"/>
      <c r="C85" s="147"/>
      <c r="D85" s="169"/>
      <c r="E85" s="162" t="s">
        <v>196</v>
      </c>
      <c r="F85" s="160"/>
      <c r="G85" s="178"/>
      <c r="H85" s="179"/>
      <c r="I85" s="180"/>
      <c r="J85" s="280"/>
      <c r="K85" s="280"/>
      <c r="L85" s="280"/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0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  <c r="AJ85" s="280"/>
      <c r="AK85" s="280"/>
      <c r="AL85" s="280"/>
      <c r="AM85" s="280"/>
    </row>
    <row r="86" spans="2:39" s="110" customFormat="1" ht="30" customHeight="1" outlineLevel="1" x14ac:dyDescent="0.25">
      <c r="B86" s="111"/>
      <c r="C86" s="131"/>
      <c r="D86" s="152" t="s">
        <v>199</v>
      </c>
      <c r="E86" s="131" t="str">
        <f>'1 | Grundeinstellungen'!E150</f>
        <v>Reinigung Glasflächen</v>
      </c>
      <c r="F86" s="112"/>
      <c r="G86" s="122"/>
      <c r="H86" s="126">
        <f>'1 | Grundeinstellungen'!$H$150</f>
        <v>0.33329999999999999</v>
      </c>
      <c r="I86" s="112"/>
      <c r="J86" s="148" t="str">
        <f>IF($H$86=0,"",CONCATENATE(IF(J87=1,'1 | Grundeinstellungen'!$J$150,IF(J87=2,'1 | Grundeinstellungen'!$K$150,IF('3c | Wirtschaftlichkeit'!J87=3,'1 | Grundeinstellungen'!$L$150,IF(J87="","wird ausgefüllt")))),IF(J88="","",CONCATENATE(" (",J88,")"))))</f>
        <v>wird ausgefüllt</v>
      </c>
      <c r="K86" s="148" t="str">
        <f>IF($H$86=0,"",CONCATENATE(IF(K87=1,'1 | Grundeinstellungen'!$J$150,IF(K87=2,'1 | Grundeinstellungen'!$K$150,IF('3c | Wirtschaftlichkeit'!K87=3,'1 | Grundeinstellungen'!$L$150,IF(K87="","wird ausgefüllt")))),IF(K88="","",CONCATENATE(" (",K88,")"))))</f>
        <v>wird ausgefüllt</v>
      </c>
      <c r="L86" s="148" t="str">
        <f>IF($H$86=0,"",CONCATENATE(IF(L87=1,'1 | Grundeinstellungen'!$J$150,IF(L87=2,'1 | Grundeinstellungen'!$K$150,IF('3c | Wirtschaftlichkeit'!L87=3,'1 | Grundeinstellungen'!$L$150,IF(L87="","wird ausgefüllt")))),IF(L88="","",CONCATENATE(" (",L88,")"))))</f>
        <v>wird ausgefüllt</v>
      </c>
      <c r="M86" s="148" t="str">
        <f>IF($H$86=0,"",CONCATENATE(IF(M87=1,'1 | Grundeinstellungen'!$J$150,IF(M87=2,'1 | Grundeinstellungen'!$K$150,IF('3c | Wirtschaftlichkeit'!M87=3,'1 | Grundeinstellungen'!$L$150,IF(M87="","wird ausgefüllt")))),IF(M88="","",CONCATENATE(" (",M88,")"))))</f>
        <v>wird ausgefüllt</v>
      </c>
      <c r="N86" s="148" t="str">
        <f>IF($H$86=0,"",CONCATENATE(IF(N87=1,'1 | Grundeinstellungen'!$J$150,IF(N87=2,'1 | Grundeinstellungen'!$K$150,IF('3c | Wirtschaftlichkeit'!N87=3,'1 | Grundeinstellungen'!$L$150,IF(N87="","wird ausgefüllt")))),IF(N88="","",CONCATENATE(" (",N88,")"))))</f>
        <v>wird ausgefüllt</v>
      </c>
      <c r="O86" s="148" t="str">
        <f>IF($H$86=0,"",CONCATENATE(IF(O87=1,'1 | Grundeinstellungen'!$J$150,IF(O87=2,'1 | Grundeinstellungen'!$K$150,IF('3c | Wirtschaftlichkeit'!O87=3,'1 | Grundeinstellungen'!$L$150,IF(O87="","wird ausgefüllt")))),IF(O88="","",CONCATENATE(" (",O88,")"))))</f>
        <v>wird ausgefüllt</v>
      </c>
      <c r="P86" s="148" t="str">
        <f>IF($H$86=0,"",CONCATENATE(IF(P87=1,'1 | Grundeinstellungen'!$J$150,IF(P87=2,'1 | Grundeinstellungen'!$K$150,IF('3c | Wirtschaftlichkeit'!P87=3,'1 | Grundeinstellungen'!$L$150,IF(P87="","wird ausgefüllt")))),IF(P88="","",CONCATENATE(" (",P88,")"))))</f>
        <v>wird ausgefüllt</v>
      </c>
      <c r="Q86" s="148" t="str">
        <f>IF($H$86=0,"",CONCATENATE(IF(Q87=1,'1 | Grundeinstellungen'!$J$150,IF(Q87=2,'1 | Grundeinstellungen'!$K$150,IF('3c | Wirtschaftlichkeit'!Q87=3,'1 | Grundeinstellungen'!$L$150,IF(Q87="","wird ausgefüllt")))),IF(Q88="","",CONCATENATE(" (",Q88,")"))))</f>
        <v>wird ausgefüllt</v>
      </c>
      <c r="R86" s="148" t="str">
        <f>IF($H$86=0,"",CONCATENATE(IF(R87=1,'1 | Grundeinstellungen'!$J$150,IF(R87=2,'1 | Grundeinstellungen'!$K$150,IF('3c | Wirtschaftlichkeit'!R87=3,'1 | Grundeinstellungen'!$L$150,IF(R87="","wird ausgefüllt")))),IF(R88="","",CONCATENATE(" (",R88,")"))))</f>
        <v>wird ausgefüllt</v>
      </c>
      <c r="S86" s="148" t="str">
        <f>IF($H$86=0,"",CONCATENATE(IF(S87=1,'1 | Grundeinstellungen'!$J$150,IF(S87=2,'1 | Grundeinstellungen'!$K$150,IF('3c | Wirtschaftlichkeit'!S87=3,'1 | Grundeinstellungen'!$L$150,IF(S87="","wird ausgefüllt")))),IF(S88="","",CONCATENATE(" (",S88,")"))))</f>
        <v>wird ausgefüllt</v>
      </c>
      <c r="T86" s="148" t="str">
        <f>IF($H$86=0,"",CONCATENATE(IF(T87=1,'1 | Grundeinstellungen'!$J$150,IF(T87=2,'1 | Grundeinstellungen'!$K$150,IF('3c | Wirtschaftlichkeit'!T87=3,'1 | Grundeinstellungen'!$L$150,IF(T87="","wird ausgefüllt")))),IF(T88="","",CONCATENATE(" (",T88,")"))))</f>
        <v>wird ausgefüllt</v>
      </c>
      <c r="U86" s="148" t="str">
        <f>IF($H$86=0,"",CONCATENATE(IF(U87=1,'1 | Grundeinstellungen'!$J$150,IF(U87=2,'1 | Grundeinstellungen'!$K$150,IF('3c | Wirtschaftlichkeit'!U87=3,'1 | Grundeinstellungen'!$L$150,IF(U87="","wird ausgefüllt")))),IF(U88="","",CONCATENATE(" (",U88,")"))))</f>
        <v>wird ausgefüllt</v>
      </c>
      <c r="V86" s="148" t="str">
        <f>IF($H$86=0,"",CONCATENATE(IF(V87=1,'1 | Grundeinstellungen'!$J$150,IF(V87=2,'1 | Grundeinstellungen'!$K$150,IF('3c | Wirtschaftlichkeit'!V87=3,'1 | Grundeinstellungen'!$L$150,IF(V87="","wird ausgefüllt")))),IF(V88="","",CONCATENATE(" (",V88,")"))))</f>
        <v>wird ausgefüllt</v>
      </c>
      <c r="W86" s="148" t="str">
        <f>IF($H$86=0,"",CONCATENATE(IF(W87=1,'1 | Grundeinstellungen'!$J$150,IF(W87=2,'1 | Grundeinstellungen'!$K$150,IF('3c | Wirtschaftlichkeit'!W87=3,'1 | Grundeinstellungen'!$L$150,IF(W87="","wird ausgefüllt")))),IF(W88="","",CONCATENATE(" (",W88,")"))))</f>
        <v>wird ausgefüllt</v>
      </c>
      <c r="X86" s="148" t="str">
        <f>IF($H$86=0,"",CONCATENATE(IF(X87=1,'1 | Grundeinstellungen'!$J$150,IF(X87=2,'1 | Grundeinstellungen'!$K$150,IF('3c | Wirtschaftlichkeit'!X87=3,'1 | Grundeinstellungen'!$L$150,IF(X87="","wird ausgefüllt")))),IF(X88="","",CONCATENATE(" (",X88,")"))))</f>
        <v>wird ausgefüllt</v>
      </c>
      <c r="Y86" s="148" t="str">
        <f>IF($H$86=0,"",CONCATENATE(IF(Y87=1,'1 | Grundeinstellungen'!$J$150,IF(Y87=2,'1 | Grundeinstellungen'!$K$150,IF('3c | Wirtschaftlichkeit'!Y87=3,'1 | Grundeinstellungen'!$L$150,IF(Y87="","wird ausgefüllt")))),IF(Y88="","",CONCATENATE(" (",Y88,")"))))</f>
        <v>wird ausgefüllt</v>
      </c>
      <c r="Z86" s="148" t="str">
        <f>IF($H$86=0,"",CONCATENATE(IF(Z87=1,'1 | Grundeinstellungen'!$J$150,IF(Z87=2,'1 | Grundeinstellungen'!$K$150,IF('3c | Wirtschaftlichkeit'!Z87=3,'1 | Grundeinstellungen'!$L$150,IF(Z87="","wird ausgefüllt")))),IF(Z88="","",CONCATENATE(" (",Z88,")"))))</f>
        <v>wird ausgefüllt</v>
      </c>
      <c r="AA86" s="148" t="str">
        <f>IF($H$86=0,"",CONCATENATE(IF(AA87=1,'1 | Grundeinstellungen'!$J$150,IF(AA87=2,'1 | Grundeinstellungen'!$K$150,IF('3c | Wirtschaftlichkeit'!AA87=3,'1 | Grundeinstellungen'!$L$150,IF(AA87="","wird ausgefüllt")))),IF(AA88="","",CONCATENATE(" (",AA88,")"))))</f>
        <v>wird ausgefüllt</v>
      </c>
      <c r="AB86" s="148" t="str">
        <f>IF($H$86=0,"",CONCATENATE(IF(AB87=1,'1 | Grundeinstellungen'!$J$150,IF(AB87=2,'1 | Grundeinstellungen'!$K$150,IF('3c | Wirtschaftlichkeit'!AB87=3,'1 | Grundeinstellungen'!$L$150,IF(AB87="","wird ausgefüllt")))),IF(AB88="","",CONCATENATE(" (",AB88,")"))))</f>
        <v>wird ausgefüllt</v>
      </c>
      <c r="AC86" s="148" t="str">
        <f>IF($H$86=0,"",CONCATENATE(IF(AC87=1,'1 | Grundeinstellungen'!$J$150,IF(AC87=2,'1 | Grundeinstellungen'!$K$150,IF('3c | Wirtschaftlichkeit'!AC87=3,'1 | Grundeinstellungen'!$L$150,IF(AC87="","wird ausgefüllt")))),IF(AC88="","",CONCATENATE(" (",AC88,")"))))</f>
        <v>wird ausgefüllt</v>
      </c>
      <c r="AD86" s="148" t="str">
        <f>IF($H$86=0,"",CONCATENATE(IF(AD87=1,'1 | Grundeinstellungen'!$J$150,IF(AD87=2,'1 | Grundeinstellungen'!$K$150,IF('3c | Wirtschaftlichkeit'!AD87=3,'1 | Grundeinstellungen'!$L$150,IF(AD87="","wird ausgefüllt")))),IF(AD88="","",CONCATENATE(" (",AD88,")"))))</f>
        <v>wird ausgefüllt</v>
      </c>
      <c r="AE86" s="148" t="str">
        <f>IF($H$86=0,"",CONCATENATE(IF(AE87=1,'1 | Grundeinstellungen'!$J$150,IF(AE87=2,'1 | Grundeinstellungen'!$K$150,IF('3c | Wirtschaftlichkeit'!AE87=3,'1 | Grundeinstellungen'!$L$150,IF(AE87="","wird ausgefüllt")))),IF(AE88="","",CONCATENATE(" (",AE88,")"))))</f>
        <v>wird ausgefüllt</v>
      </c>
      <c r="AF86" s="148" t="str">
        <f>IF($H$86=0,"",CONCATENATE(IF(AF87=1,'1 | Grundeinstellungen'!$J$150,IF(AF87=2,'1 | Grundeinstellungen'!$K$150,IF('3c | Wirtschaftlichkeit'!AF87=3,'1 | Grundeinstellungen'!$L$150,IF(AF87="","wird ausgefüllt")))),IF(AF88="","",CONCATENATE(" (",AF88,")"))))</f>
        <v>wird ausgefüllt</v>
      </c>
      <c r="AG86" s="148" t="str">
        <f>IF($H$86=0,"",CONCATENATE(IF(AG87=1,'1 | Grundeinstellungen'!$J$150,IF(AG87=2,'1 | Grundeinstellungen'!$K$150,IF('3c | Wirtschaftlichkeit'!AG87=3,'1 | Grundeinstellungen'!$L$150,IF(AG87="","wird ausgefüllt")))),IF(AG88="","",CONCATENATE(" (",AG88,")"))))</f>
        <v>wird ausgefüllt</v>
      </c>
      <c r="AH86" s="148" t="str">
        <f>IF($H$86=0,"",CONCATENATE(IF(AH87=1,'1 | Grundeinstellungen'!$J$150,IF(AH87=2,'1 | Grundeinstellungen'!$K$150,IF('3c | Wirtschaftlichkeit'!AH87=3,'1 | Grundeinstellungen'!$L$150,IF(AH87="","wird ausgefüllt")))),IF(AH88="","",CONCATENATE(" (",AH88,")"))))</f>
        <v>wird ausgefüllt</v>
      </c>
      <c r="AI86" s="148" t="str">
        <f>IF($H$86=0,"",CONCATENATE(IF(AI87=1,'1 | Grundeinstellungen'!$J$150,IF(AI87=2,'1 | Grundeinstellungen'!$K$150,IF('3c | Wirtschaftlichkeit'!AI87=3,'1 | Grundeinstellungen'!$L$150,IF(AI87="","wird ausgefüllt")))),IF(AI88="","",CONCATENATE(" (",AI88,")"))))</f>
        <v>wird ausgefüllt</v>
      </c>
      <c r="AJ86" s="148" t="str">
        <f>IF($H$86=0,"",CONCATENATE(IF(AJ87=1,'1 | Grundeinstellungen'!$J$150,IF(AJ87=2,'1 | Grundeinstellungen'!$K$150,IF('3c | Wirtschaftlichkeit'!AJ87=3,'1 | Grundeinstellungen'!$L$150,IF(AJ87="","wird ausgefüllt")))),IF(AJ88="","",CONCATENATE(" (",AJ88,")"))))</f>
        <v>wird ausgefüllt</v>
      </c>
      <c r="AK86" s="148" t="str">
        <f>IF($H$86=0,"",CONCATENATE(IF(AK87=1,'1 | Grundeinstellungen'!$J$150,IF(AK87=2,'1 | Grundeinstellungen'!$K$150,IF('3c | Wirtschaftlichkeit'!AK87=3,'1 | Grundeinstellungen'!$L$150,IF(AK87="","wird ausgefüllt")))),IF(AK88="","",CONCATENATE(" (",AK88,")"))))</f>
        <v>wird ausgefüllt</v>
      </c>
      <c r="AL86" s="148" t="str">
        <f>IF($H$86=0,"",CONCATENATE(IF(AL87=1,'1 | Grundeinstellungen'!$J$150,IF(AL87=2,'1 | Grundeinstellungen'!$K$150,IF('3c | Wirtschaftlichkeit'!AL87=3,'1 | Grundeinstellungen'!$L$150,IF(AL87="","wird ausgefüllt")))),IF(AL88="","",CONCATENATE(" (",AL88,")"))))</f>
        <v>wird ausgefüllt</v>
      </c>
      <c r="AM86" s="148" t="str">
        <f>IF($H$86=0,"",CONCATENATE(IF(AM87=1,'1 | Grundeinstellungen'!$J$150,IF(AM87=2,'1 | Grundeinstellungen'!$K$150,IF('3c | Wirtschaftlichkeit'!AM87=3,'1 | Grundeinstellungen'!$L$150,IF(AM87="","wird ausgefüllt")))),IF(AM88="","",CONCATENATE(" (",AM88,")"))))</f>
        <v>wird ausgefüllt</v>
      </c>
    </row>
    <row r="87" spans="2:39" s="121" customFormat="1" ht="15" customHeight="1" outlineLevel="1" x14ac:dyDescent="0.25">
      <c r="B87" s="137"/>
      <c r="C87" s="138"/>
      <c r="D87" s="138"/>
      <c r="E87" s="156" t="s">
        <v>197</v>
      </c>
      <c r="F87" s="157"/>
      <c r="G87" s="139"/>
      <c r="H87" s="136"/>
      <c r="I87" s="171"/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281"/>
      <c r="X87" s="281"/>
      <c r="Y87" s="281"/>
      <c r="Z87" s="281"/>
      <c r="AA87" s="281"/>
      <c r="AB87" s="281"/>
      <c r="AC87" s="281"/>
      <c r="AD87" s="281"/>
      <c r="AE87" s="281"/>
      <c r="AF87" s="281"/>
      <c r="AG87" s="281"/>
      <c r="AH87" s="281"/>
      <c r="AI87" s="281"/>
      <c r="AJ87" s="281"/>
      <c r="AK87" s="281"/>
      <c r="AL87" s="281"/>
      <c r="AM87" s="281"/>
    </row>
    <row r="88" spans="2:39" s="145" customFormat="1" ht="30" customHeight="1" outlineLevel="1" x14ac:dyDescent="0.25">
      <c r="B88" s="146"/>
      <c r="C88" s="147"/>
      <c r="D88" s="169"/>
      <c r="E88" s="162" t="s">
        <v>196</v>
      </c>
      <c r="F88" s="160"/>
      <c r="G88" s="178"/>
      <c r="H88" s="179"/>
      <c r="I88" s="1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</row>
    <row r="89" spans="2:39" s="110" customFormat="1" ht="30" customHeight="1" outlineLevel="1" x14ac:dyDescent="0.25">
      <c r="B89" s="111"/>
      <c r="C89" s="131"/>
      <c r="D89" s="152" t="s">
        <v>227</v>
      </c>
      <c r="E89" s="131" t="str">
        <f>'1 | Grundeinstellungen'!E151</f>
        <v>Dauerhaftigkeit der Fassade</v>
      </c>
      <c r="F89" s="112"/>
      <c r="G89" s="122"/>
      <c r="H89" s="126">
        <f>'1 | Grundeinstellungen'!$H$151</f>
        <v>0.33329999999999999</v>
      </c>
      <c r="I89" s="112"/>
      <c r="J89" s="148" t="str">
        <f>IF($H$89=0,"",CONCATENATE(IF(J90=1,'1 | Grundeinstellungen'!$J$151,IF(J90=2,'1 | Grundeinstellungen'!$K$151,IF('3c | Wirtschaftlichkeit'!J90=3,'1 | Grundeinstellungen'!$L$151,IF(J90="","wird ausgefüllt")))),IF(J91="","",CONCATENATE(" (",J91,")"))))</f>
        <v>wird ausgefüllt</v>
      </c>
      <c r="K89" s="148" t="str">
        <f>IF($H$89=0,"",CONCATENATE(IF(K90=1,'1 | Grundeinstellungen'!$J$151,IF(K90=2,'1 | Grundeinstellungen'!$K$151,IF('3c | Wirtschaftlichkeit'!K90=3,'1 | Grundeinstellungen'!$L$151,IF(K90="","wird ausgefüllt")))),IF(K91="","",CONCATENATE(" (",K91,")"))))</f>
        <v>wird ausgefüllt</v>
      </c>
      <c r="L89" s="148" t="str">
        <f>IF($H$89=0,"",CONCATENATE(IF(L90=1,'1 | Grundeinstellungen'!$J$151,IF(L90=2,'1 | Grundeinstellungen'!$K$151,IF('3c | Wirtschaftlichkeit'!L90=3,'1 | Grundeinstellungen'!$L$151,IF(L90="","wird ausgefüllt")))),IF(L91="","",CONCATENATE(" (",L91,")"))))</f>
        <v>wird ausgefüllt</v>
      </c>
      <c r="M89" s="148" t="str">
        <f>IF($H$89=0,"",CONCATENATE(IF(M90=1,'1 | Grundeinstellungen'!$J$151,IF(M90=2,'1 | Grundeinstellungen'!$K$151,IF('3c | Wirtschaftlichkeit'!M90=3,'1 | Grundeinstellungen'!$L$151,IF(M90="","wird ausgefüllt")))),IF(M91="","",CONCATENATE(" (",M91,")"))))</f>
        <v>wird ausgefüllt</v>
      </c>
      <c r="N89" s="148" t="str">
        <f>IF($H$89=0,"",CONCATENATE(IF(N90=1,'1 | Grundeinstellungen'!$J$151,IF(N90=2,'1 | Grundeinstellungen'!$K$151,IF('3c | Wirtschaftlichkeit'!N90=3,'1 | Grundeinstellungen'!$L$151,IF(N90="","wird ausgefüllt")))),IF(N91="","",CONCATENATE(" (",N91,")"))))</f>
        <v>wird ausgefüllt</v>
      </c>
      <c r="O89" s="148" t="str">
        <f>IF($H$89=0,"",CONCATENATE(IF(O90=1,'1 | Grundeinstellungen'!$J$151,IF(O90=2,'1 | Grundeinstellungen'!$K$151,IF('3c | Wirtschaftlichkeit'!O90=3,'1 | Grundeinstellungen'!$L$151,IF(O90="","wird ausgefüllt")))),IF(O91="","",CONCATENATE(" (",O91,")"))))</f>
        <v>wird ausgefüllt</v>
      </c>
      <c r="P89" s="148" t="str">
        <f>IF($H$89=0,"",CONCATENATE(IF(P90=1,'1 | Grundeinstellungen'!$J$151,IF(P90=2,'1 | Grundeinstellungen'!$K$151,IF('3c | Wirtschaftlichkeit'!P90=3,'1 | Grundeinstellungen'!$L$151,IF(P90="","wird ausgefüllt")))),IF(P91="","",CONCATENATE(" (",P91,")"))))</f>
        <v>wird ausgefüllt</v>
      </c>
      <c r="Q89" s="148" t="str">
        <f>IF($H$89=0,"",CONCATENATE(IF(Q90=1,'1 | Grundeinstellungen'!$J$151,IF(Q90=2,'1 | Grundeinstellungen'!$K$151,IF('3c | Wirtschaftlichkeit'!Q90=3,'1 | Grundeinstellungen'!$L$151,IF(Q90="","wird ausgefüllt")))),IF(Q91="","",CONCATENATE(" (",Q91,")"))))</f>
        <v>wird ausgefüllt</v>
      </c>
      <c r="R89" s="148" t="str">
        <f>IF($H$89=0,"",CONCATENATE(IF(R90=1,'1 | Grundeinstellungen'!$J$151,IF(R90=2,'1 | Grundeinstellungen'!$K$151,IF('3c | Wirtschaftlichkeit'!R90=3,'1 | Grundeinstellungen'!$L$151,IF(R90="","wird ausgefüllt")))),IF(R91="","",CONCATENATE(" (",R91,")"))))</f>
        <v>wird ausgefüllt</v>
      </c>
      <c r="S89" s="148" t="str">
        <f>IF($H$89=0,"",CONCATENATE(IF(S90=1,'1 | Grundeinstellungen'!$J$151,IF(S90=2,'1 | Grundeinstellungen'!$K$151,IF('3c | Wirtschaftlichkeit'!S90=3,'1 | Grundeinstellungen'!$L$151,IF(S90="","wird ausgefüllt")))),IF(S91="","",CONCATENATE(" (",S91,")"))))</f>
        <v>wird ausgefüllt</v>
      </c>
      <c r="T89" s="148" t="str">
        <f>IF($H$89=0,"",CONCATENATE(IF(T90=1,'1 | Grundeinstellungen'!$J$151,IF(T90=2,'1 | Grundeinstellungen'!$K$151,IF('3c | Wirtschaftlichkeit'!T90=3,'1 | Grundeinstellungen'!$L$151,IF(T90="","wird ausgefüllt")))),IF(T91="","",CONCATENATE(" (",T91,")"))))</f>
        <v>wird ausgefüllt</v>
      </c>
      <c r="U89" s="148" t="str">
        <f>IF($H$89=0,"",CONCATENATE(IF(U90=1,'1 | Grundeinstellungen'!$J$151,IF(U90=2,'1 | Grundeinstellungen'!$K$151,IF('3c | Wirtschaftlichkeit'!U90=3,'1 | Grundeinstellungen'!$L$151,IF(U90="","wird ausgefüllt")))),IF(U91="","",CONCATENATE(" (",U91,")"))))</f>
        <v>wird ausgefüllt</v>
      </c>
      <c r="V89" s="148" t="str">
        <f>IF($H$89=0,"",CONCATENATE(IF(V90=1,'1 | Grundeinstellungen'!$J$151,IF(V90=2,'1 | Grundeinstellungen'!$K$151,IF('3c | Wirtschaftlichkeit'!V90=3,'1 | Grundeinstellungen'!$L$151,IF(V90="","wird ausgefüllt")))),IF(V91="","",CONCATENATE(" (",V91,")"))))</f>
        <v>wird ausgefüllt</v>
      </c>
      <c r="W89" s="148" t="str">
        <f>IF($H$89=0,"",CONCATENATE(IF(W90=1,'1 | Grundeinstellungen'!$J$151,IF(W90=2,'1 | Grundeinstellungen'!$K$151,IF('3c | Wirtschaftlichkeit'!W90=3,'1 | Grundeinstellungen'!$L$151,IF(W90="","wird ausgefüllt")))),IF(W91="","",CONCATENATE(" (",W91,")"))))</f>
        <v>wird ausgefüllt</v>
      </c>
      <c r="X89" s="148" t="str">
        <f>IF($H$89=0,"",CONCATENATE(IF(X90=1,'1 | Grundeinstellungen'!$J$151,IF(X90=2,'1 | Grundeinstellungen'!$K$151,IF('3c | Wirtschaftlichkeit'!X90=3,'1 | Grundeinstellungen'!$L$151,IF(X90="","wird ausgefüllt")))),IF(X91="","",CONCATENATE(" (",X91,")"))))</f>
        <v>wird ausgefüllt</v>
      </c>
      <c r="Y89" s="148" t="str">
        <f>IF($H$89=0,"",CONCATENATE(IF(Y90=1,'1 | Grundeinstellungen'!$J$151,IF(Y90=2,'1 | Grundeinstellungen'!$K$151,IF('3c | Wirtschaftlichkeit'!Y90=3,'1 | Grundeinstellungen'!$L$151,IF(Y90="","wird ausgefüllt")))),IF(Y91="","",CONCATENATE(" (",Y91,")"))))</f>
        <v>wird ausgefüllt</v>
      </c>
      <c r="Z89" s="148" t="str">
        <f>IF($H$89=0,"",CONCATENATE(IF(Z90=1,'1 | Grundeinstellungen'!$J$151,IF(Z90=2,'1 | Grundeinstellungen'!$K$151,IF('3c | Wirtschaftlichkeit'!Z90=3,'1 | Grundeinstellungen'!$L$151,IF(Z90="","wird ausgefüllt")))),IF(Z91="","",CONCATENATE(" (",Z91,")"))))</f>
        <v>wird ausgefüllt</v>
      </c>
      <c r="AA89" s="148" t="str">
        <f>IF($H$89=0,"",CONCATENATE(IF(AA90=1,'1 | Grundeinstellungen'!$J$151,IF(AA90=2,'1 | Grundeinstellungen'!$K$151,IF('3c | Wirtschaftlichkeit'!AA90=3,'1 | Grundeinstellungen'!$L$151,IF(AA90="","wird ausgefüllt")))),IF(AA91="","",CONCATENATE(" (",AA91,")"))))</f>
        <v>wird ausgefüllt</v>
      </c>
      <c r="AB89" s="148" t="str">
        <f>IF($H$89=0,"",CONCATENATE(IF(AB90=1,'1 | Grundeinstellungen'!$J$151,IF(AB90=2,'1 | Grundeinstellungen'!$K$151,IF('3c | Wirtschaftlichkeit'!AB90=3,'1 | Grundeinstellungen'!$L$151,IF(AB90="","wird ausgefüllt")))),IF(AB91="","",CONCATENATE(" (",AB91,")"))))</f>
        <v>wird ausgefüllt</v>
      </c>
      <c r="AC89" s="148" t="str">
        <f>IF($H$89=0,"",CONCATENATE(IF(AC90=1,'1 | Grundeinstellungen'!$J$151,IF(AC90=2,'1 | Grundeinstellungen'!$K$151,IF('3c | Wirtschaftlichkeit'!AC90=3,'1 | Grundeinstellungen'!$L$151,IF(AC90="","wird ausgefüllt")))),IF(AC91="","",CONCATENATE(" (",AC91,")"))))</f>
        <v>wird ausgefüllt</v>
      </c>
      <c r="AD89" s="148" t="str">
        <f>IF($H$89=0,"",CONCATENATE(IF(AD90=1,'1 | Grundeinstellungen'!$J$151,IF(AD90=2,'1 | Grundeinstellungen'!$K$151,IF('3c | Wirtschaftlichkeit'!AD90=3,'1 | Grundeinstellungen'!$L$151,IF(AD90="","wird ausgefüllt")))),IF(AD91="","",CONCATENATE(" (",AD91,")"))))</f>
        <v>wird ausgefüllt</v>
      </c>
      <c r="AE89" s="148" t="str">
        <f>IF($H$89=0,"",CONCATENATE(IF(AE90=1,'1 | Grundeinstellungen'!$J$151,IF(AE90=2,'1 | Grundeinstellungen'!$K$151,IF('3c | Wirtschaftlichkeit'!AE90=3,'1 | Grundeinstellungen'!$L$151,IF(AE90="","wird ausgefüllt")))),IF(AE91="","",CONCATENATE(" (",AE91,")"))))</f>
        <v>wird ausgefüllt</v>
      </c>
      <c r="AF89" s="148" t="str">
        <f>IF($H$89=0,"",CONCATENATE(IF(AF90=1,'1 | Grundeinstellungen'!$J$151,IF(AF90=2,'1 | Grundeinstellungen'!$K$151,IF('3c | Wirtschaftlichkeit'!AF90=3,'1 | Grundeinstellungen'!$L$151,IF(AF90="","wird ausgefüllt")))),IF(AF91="","",CONCATENATE(" (",AF91,")"))))</f>
        <v>wird ausgefüllt</v>
      </c>
      <c r="AG89" s="148" t="str">
        <f>IF($H$89=0,"",CONCATENATE(IF(AG90=1,'1 | Grundeinstellungen'!$J$151,IF(AG90=2,'1 | Grundeinstellungen'!$K$151,IF('3c | Wirtschaftlichkeit'!AG90=3,'1 | Grundeinstellungen'!$L$151,IF(AG90="","wird ausgefüllt")))),IF(AG91="","",CONCATENATE(" (",AG91,")"))))</f>
        <v>wird ausgefüllt</v>
      </c>
      <c r="AH89" s="148" t="str">
        <f>IF($H$89=0,"",CONCATENATE(IF(AH90=1,'1 | Grundeinstellungen'!$J$151,IF(AH90=2,'1 | Grundeinstellungen'!$K$151,IF('3c | Wirtschaftlichkeit'!AH90=3,'1 | Grundeinstellungen'!$L$151,IF(AH90="","wird ausgefüllt")))),IF(AH91="","",CONCATENATE(" (",AH91,")"))))</f>
        <v>wird ausgefüllt</v>
      </c>
      <c r="AI89" s="148" t="str">
        <f>IF($H$89=0,"",CONCATENATE(IF(AI90=1,'1 | Grundeinstellungen'!$J$151,IF(AI90=2,'1 | Grundeinstellungen'!$K$151,IF('3c | Wirtschaftlichkeit'!AI90=3,'1 | Grundeinstellungen'!$L$151,IF(AI90="","wird ausgefüllt")))),IF(AI91="","",CONCATENATE(" (",AI91,")"))))</f>
        <v>wird ausgefüllt</v>
      </c>
      <c r="AJ89" s="148" t="str">
        <f>IF($H$89=0,"",CONCATENATE(IF(AJ90=1,'1 | Grundeinstellungen'!$J$151,IF(AJ90=2,'1 | Grundeinstellungen'!$K$151,IF('3c | Wirtschaftlichkeit'!AJ90=3,'1 | Grundeinstellungen'!$L$151,IF(AJ90="","wird ausgefüllt")))),IF(AJ91="","",CONCATENATE(" (",AJ91,")"))))</f>
        <v>wird ausgefüllt</v>
      </c>
      <c r="AK89" s="148" t="str">
        <f>IF($H$89=0,"",CONCATENATE(IF(AK90=1,'1 | Grundeinstellungen'!$J$151,IF(AK90=2,'1 | Grundeinstellungen'!$K$151,IF('3c | Wirtschaftlichkeit'!AK90=3,'1 | Grundeinstellungen'!$L$151,IF(AK90="","wird ausgefüllt")))),IF(AK91="","",CONCATENATE(" (",AK91,")"))))</f>
        <v>wird ausgefüllt</v>
      </c>
      <c r="AL89" s="148" t="str">
        <f>IF($H$89=0,"",CONCATENATE(IF(AL90=1,'1 | Grundeinstellungen'!$J$151,IF(AL90=2,'1 | Grundeinstellungen'!$K$151,IF('3c | Wirtschaftlichkeit'!AL90=3,'1 | Grundeinstellungen'!$L$151,IF(AL90="","wird ausgefüllt")))),IF(AL91="","",CONCATENATE(" (",AL91,")"))))</f>
        <v>wird ausgefüllt</v>
      </c>
      <c r="AM89" s="148" t="str">
        <f>IF($H$89=0,"",CONCATENATE(IF(AM90=1,'1 | Grundeinstellungen'!$J$151,IF(AM90=2,'1 | Grundeinstellungen'!$K$151,IF('3c | Wirtschaftlichkeit'!AM90=3,'1 | Grundeinstellungen'!$L$151,IF(AM90="","wird ausgefüllt")))),IF(AM91="","",CONCATENATE(" (",AM91,")"))))</f>
        <v>wird ausgefüllt</v>
      </c>
    </row>
    <row r="90" spans="2:39" s="121" customFormat="1" outlineLevel="1" x14ac:dyDescent="0.25">
      <c r="B90" s="137"/>
      <c r="C90" s="138"/>
      <c r="D90" s="138"/>
      <c r="E90" s="156" t="s">
        <v>197</v>
      </c>
      <c r="F90" s="157"/>
      <c r="G90" s="139"/>
      <c r="H90" s="136"/>
      <c r="I90" s="171"/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281"/>
      <c r="X90" s="281"/>
      <c r="Y90" s="281"/>
      <c r="Z90" s="281"/>
      <c r="AA90" s="281"/>
      <c r="AB90" s="281"/>
      <c r="AC90" s="281"/>
      <c r="AD90" s="281"/>
      <c r="AE90" s="281"/>
      <c r="AF90" s="281"/>
      <c r="AG90" s="281"/>
      <c r="AH90" s="281"/>
      <c r="AI90" s="281"/>
      <c r="AJ90" s="281"/>
      <c r="AK90" s="281"/>
      <c r="AL90" s="281"/>
      <c r="AM90" s="281"/>
    </row>
    <row r="91" spans="2:39" s="145" customFormat="1" ht="30" customHeight="1" outlineLevel="1" x14ac:dyDescent="0.25">
      <c r="B91" s="146"/>
      <c r="C91" s="147"/>
      <c r="D91" s="169"/>
      <c r="E91" s="162" t="s">
        <v>196</v>
      </c>
      <c r="F91" s="160"/>
      <c r="G91" s="178"/>
      <c r="H91" s="179"/>
      <c r="I91" s="1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  <c r="Z91" s="280"/>
      <c r="AA91" s="280"/>
      <c r="AB91" s="280"/>
      <c r="AC91" s="280"/>
      <c r="AD91" s="280"/>
      <c r="AE91" s="280"/>
      <c r="AF91" s="280"/>
      <c r="AG91" s="280"/>
      <c r="AH91" s="280"/>
      <c r="AI91" s="280"/>
      <c r="AJ91" s="280"/>
      <c r="AK91" s="280"/>
      <c r="AL91" s="280"/>
      <c r="AM91" s="280"/>
    </row>
    <row r="92" spans="2:39" s="110" customFormat="1" x14ac:dyDescent="0.25">
      <c r="B92" s="111"/>
      <c r="C92" s="131"/>
      <c r="D92" s="152"/>
      <c r="E92" s="131"/>
      <c r="F92" s="112"/>
      <c r="G92" s="122"/>
      <c r="H92" s="122"/>
      <c r="I92" s="112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</row>
    <row r="93" spans="2:39" s="110" customFormat="1" ht="48.95" customHeight="1" outlineLevel="1" x14ac:dyDescent="0.25">
      <c r="B93" s="111"/>
      <c r="C93" s="183">
        <v>3</v>
      </c>
      <c r="D93" s="187" t="str">
        <f>'1 | Grundeinstellungen'!D153</f>
        <v>Energiekosten</v>
      </c>
      <c r="E93" s="161"/>
      <c r="F93" s="170"/>
      <c r="G93" s="126">
        <f>'1 | Grundeinstellungen'!$G$153</f>
        <v>0.33329999999999999</v>
      </c>
      <c r="H93" s="98">
        <f>'1 | Grundeinstellungen'!H153</f>
        <v>1</v>
      </c>
      <c r="I93" s="170"/>
      <c r="J93" s="129" t="str">
        <f>IF($G$93=0,"",CONCATENATE(IF(AND(J94&lt;1.5,J94&gt;0),'1 | Grundeinstellungen'!$J$153,IF(AND(J94&gt;=1.5,J94&lt;2.5),'1 | Grundeinstellungen'!$K$153,IF(J94&gt;=2.5,'1 | Grundeinstellungen'!$L$153,IF(J94=0,"wird ausgefüllt")))),IF(OR(J96&lt;&gt;"",J99&lt;&gt;"")," (",""),IF(J96="","",J96),IF(AND(J96&lt;&gt;"",J99&lt;&gt;""),"; ",""),IF(J99="","",J99),IF(OR(J96&lt;&gt;"",J99&lt;&gt;""),")","")))</f>
        <v>wird ausgefüllt (wird ausgefüllt [wird berechnet]; wird ausgefüllt [wird berechnet])</v>
      </c>
      <c r="K93" s="129" t="str">
        <f>IF($G$93=0,"",CONCATENATE(IF(AND(K94&lt;1.5,K94&gt;0),'1 | Grundeinstellungen'!$J$153,IF(AND(K94&gt;=1.5,K94&lt;2.5),'1 | Grundeinstellungen'!$K$153,IF(K94&gt;=2.5,'1 | Grundeinstellungen'!$L$153,IF(K94=0,"wird ausgefüllt")))),IF(OR(K96&lt;&gt;"",K99&lt;&gt;"")," (",""),IF(K96="","",K96),IF(AND(K96&lt;&gt;"",K99&lt;&gt;""),"; ",""),IF(K99="","",K99),IF(OR(K96&lt;&gt;"",K99&lt;&gt;""),")","")))</f>
        <v>wird ausgefüllt (wird ausgefüllt [wird berechnet]; wird ausgefüllt [wird berechnet])</v>
      </c>
      <c r="L93" s="129" t="str">
        <f>IF($G$93=0,"",CONCATENATE(IF(AND(L94&lt;1.5,L94&gt;0),'1 | Grundeinstellungen'!$J$153,IF(AND(L94&gt;=1.5,L94&lt;2.5),'1 | Grundeinstellungen'!$K$153,IF(L94&gt;=2.5,'1 | Grundeinstellungen'!$L$153,IF(L94=0,"wird ausgefüllt")))),IF(OR(L96&lt;&gt;"",L99&lt;&gt;"")," (",""),IF(L96="","",L96),IF(AND(L96&lt;&gt;"",L99&lt;&gt;""),"; ",""),IF(L99="","",L99),IF(OR(L96&lt;&gt;"",L99&lt;&gt;""),")","")))</f>
        <v>wird ausgefüllt (wird ausgefüllt [wird berechnet]; wird ausgefüllt [wird berechnet])</v>
      </c>
      <c r="M93" s="129" t="str">
        <f>IF($G$93=0,"",CONCATENATE(IF(AND(M94&lt;1.5,M94&gt;0),'1 | Grundeinstellungen'!$J$153,IF(AND(M94&gt;=1.5,M94&lt;2.5),'1 | Grundeinstellungen'!$K$153,IF(M94&gt;=2.5,'1 | Grundeinstellungen'!$L$153,IF(M94=0,"wird ausgefüllt")))),IF(OR(M96&lt;&gt;"",M99&lt;&gt;"")," (",""),IF(M96="","",M96),IF(AND(M96&lt;&gt;"",M99&lt;&gt;""),"; ",""),IF(M99="","",M99),IF(OR(M96&lt;&gt;"",M99&lt;&gt;""),")","")))</f>
        <v>wird ausgefüllt (wird ausgefüllt [wird berechnet]; wird ausgefüllt [wird berechnet])</v>
      </c>
      <c r="N93" s="129" t="str">
        <f>IF($G$93=0,"",CONCATENATE(IF(AND(N94&lt;1.5,N94&gt;0),'1 | Grundeinstellungen'!$J$153,IF(AND(N94&gt;=1.5,N94&lt;2.5),'1 | Grundeinstellungen'!$K$153,IF(N94&gt;=2.5,'1 | Grundeinstellungen'!$L$153,IF(N94=0,"wird ausgefüllt")))),IF(OR(N96&lt;&gt;"",N99&lt;&gt;"")," (",""),IF(N96="","",N96),IF(AND(N96&lt;&gt;"",N99&lt;&gt;""),"; ",""),IF(N99="","",N99),IF(OR(N96&lt;&gt;"",N99&lt;&gt;""),")","")))</f>
        <v>wird ausgefüllt (wird ausgefüllt [wird berechnet]; wird ausgefüllt [wird berechnet])</v>
      </c>
      <c r="O93" s="129" t="str">
        <f>IF($G$93=0,"",CONCATENATE(IF(AND(O94&lt;1.5,O94&gt;0),'1 | Grundeinstellungen'!$J$153,IF(AND(O94&gt;=1.5,O94&lt;2.5),'1 | Grundeinstellungen'!$K$153,IF(O94&gt;=2.5,'1 | Grundeinstellungen'!$L$153,IF(O94=0,"wird ausgefüllt")))),IF(OR(O96&lt;&gt;"",O99&lt;&gt;"")," (",""),IF(O96="","",O96),IF(AND(O96&lt;&gt;"",O99&lt;&gt;""),"; ",""),IF(O99="","",O99),IF(OR(O96&lt;&gt;"",O99&lt;&gt;""),")","")))</f>
        <v>wird ausgefüllt (wird ausgefüllt [wird berechnet]; wird ausgefüllt [wird berechnet])</v>
      </c>
      <c r="P93" s="129" t="str">
        <f>IF($G$93=0,"",CONCATENATE(IF(AND(P94&lt;1.5,P94&gt;0),'1 | Grundeinstellungen'!$J$153,IF(AND(P94&gt;=1.5,P94&lt;2.5),'1 | Grundeinstellungen'!$K$153,IF(P94&gt;=2.5,'1 | Grundeinstellungen'!$L$153,IF(P94=0,"wird ausgefüllt")))),IF(OR(P96&lt;&gt;"",P99&lt;&gt;"")," (",""),IF(P96="","",P96),IF(AND(P96&lt;&gt;"",P99&lt;&gt;""),"; ",""),IF(P99="","",P99),IF(OR(P96&lt;&gt;"",P99&lt;&gt;""),")","")))</f>
        <v>wird ausgefüllt (wird ausgefüllt [wird berechnet]; wird ausgefüllt [wird berechnet])</v>
      </c>
      <c r="Q93" s="129" t="str">
        <f>IF($G$93=0,"",CONCATENATE(IF(AND(Q94&lt;1.5,Q94&gt;0),'1 | Grundeinstellungen'!$J$153,IF(AND(Q94&gt;=1.5,Q94&lt;2.5),'1 | Grundeinstellungen'!$K$153,IF(Q94&gt;=2.5,'1 | Grundeinstellungen'!$L$153,IF(Q94=0,"wird ausgefüllt")))),IF(OR(Q96&lt;&gt;"",Q99&lt;&gt;"")," (",""),IF(Q96="","",Q96),IF(AND(Q96&lt;&gt;"",Q99&lt;&gt;""),"; ",""),IF(Q99="","",Q99),IF(OR(Q96&lt;&gt;"",Q99&lt;&gt;""),")","")))</f>
        <v>wird ausgefüllt (wird ausgefüllt [wird berechnet]; wird ausgefüllt [wird berechnet])</v>
      </c>
      <c r="R93" s="129" t="str">
        <f>IF($G$93=0,"",CONCATENATE(IF(AND(R94&lt;1.5,R94&gt;0),'1 | Grundeinstellungen'!$J$153,IF(AND(R94&gt;=1.5,R94&lt;2.5),'1 | Grundeinstellungen'!$K$153,IF(R94&gt;=2.5,'1 | Grundeinstellungen'!$L$153,IF(R94=0,"wird ausgefüllt")))),IF(OR(R96&lt;&gt;"",R99&lt;&gt;"")," (",""),IF(R96="","",R96),IF(AND(R96&lt;&gt;"",R99&lt;&gt;""),"; ",""),IF(R99="","",R99),IF(OR(R96&lt;&gt;"",R99&lt;&gt;""),")","")))</f>
        <v>wird ausgefüllt (wird ausgefüllt [wird berechnet]; wird ausgefüllt [wird berechnet])</v>
      </c>
      <c r="S93" s="129" t="str">
        <f>IF($G$93=0,"",CONCATENATE(IF(AND(S94&lt;1.5,S94&gt;0),'1 | Grundeinstellungen'!$J$153,IF(AND(S94&gt;=1.5,S94&lt;2.5),'1 | Grundeinstellungen'!$K$153,IF(S94&gt;=2.5,'1 | Grundeinstellungen'!$L$153,IF(S94=0,"wird ausgefüllt")))),IF(OR(S96&lt;&gt;"",S99&lt;&gt;"")," (",""),IF(S96="","",S96),IF(AND(S96&lt;&gt;"",S99&lt;&gt;""),"; ",""),IF(S99="","",S99),IF(OR(S96&lt;&gt;"",S99&lt;&gt;""),")","")))</f>
        <v>wird ausgefüllt (wird ausgefüllt [wird berechnet]; wird ausgefüllt [wird berechnet])</v>
      </c>
      <c r="T93" s="129" t="str">
        <f>IF($G$93=0,"",CONCATENATE(IF(AND(T94&lt;1.5,T94&gt;0),'1 | Grundeinstellungen'!$J$153,IF(AND(T94&gt;=1.5,T94&lt;2.5),'1 | Grundeinstellungen'!$K$153,IF(T94&gt;=2.5,'1 | Grundeinstellungen'!$L$153,IF(T94=0,"wird ausgefüllt")))),IF(OR(T96&lt;&gt;"",T99&lt;&gt;"")," (",""),IF(T96="","",T96),IF(AND(T96&lt;&gt;"",T99&lt;&gt;""),"; ",""),IF(T99="","",T99),IF(OR(T96&lt;&gt;"",T99&lt;&gt;""),")","")))</f>
        <v>wird ausgefüllt (wird ausgefüllt [wird berechnet]; wird ausgefüllt [wird berechnet])</v>
      </c>
      <c r="U93" s="129" t="str">
        <f>IF($G$93=0,"",CONCATENATE(IF(AND(U94&lt;1.5,U94&gt;0),'1 | Grundeinstellungen'!$J$153,IF(AND(U94&gt;=1.5,U94&lt;2.5),'1 | Grundeinstellungen'!$K$153,IF(U94&gt;=2.5,'1 | Grundeinstellungen'!$L$153,IF(U94=0,"wird ausgefüllt")))),IF(OR(U96&lt;&gt;"",U99&lt;&gt;"")," (",""),IF(U96="","",U96),IF(AND(U96&lt;&gt;"",U99&lt;&gt;""),"; ",""),IF(U99="","",U99),IF(OR(U96&lt;&gt;"",U99&lt;&gt;""),")","")))</f>
        <v>wird ausgefüllt (wird ausgefüllt [wird berechnet]; wird ausgefüllt [wird berechnet])</v>
      </c>
      <c r="V93" s="129" t="str">
        <f>IF($G$93=0,"",CONCATENATE(IF(AND(V94&lt;1.5,V94&gt;0),'1 | Grundeinstellungen'!$J$153,IF(AND(V94&gt;=1.5,V94&lt;2.5),'1 | Grundeinstellungen'!$K$153,IF(V94&gt;=2.5,'1 | Grundeinstellungen'!$L$153,IF(V94=0,"wird ausgefüllt")))),IF(OR(V96&lt;&gt;"",V99&lt;&gt;"")," (",""),IF(V96="","",V96),IF(AND(V96&lt;&gt;"",V99&lt;&gt;""),"; ",""),IF(V99="","",V99),IF(OR(V96&lt;&gt;"",V99&lt;&gt;""),")","")))</f>
        <v>wird ausgefüllt (wird ausgefüllt [wird berechnet]; wird ausgefüllt [wird berechnet])</v>
      </c>
      <c r="W93" s="129" t="str">
        <f>IF($G$93=0,"",CONCATENATE(IF(AND(W94&lt;1.5,W94&gt;0),'1 | Grundeinstellungen'!$J$153,IF(AND(W94&gt;=1.5,W94&lt;2.5),'1 | Grundeinstellungen'!$K$153,IF(W94&gt;=2.5,'1 | Grundeinstellungen'!$L$153,IF(W94=0,"wird ausgefüllt")))),IF(OR(W96&lt;&gt;"",W99&lt;&gt;"")," (",""),IF(W96="","",W96),IF(AND(W96&lt;&gt;"",W99&lt;&gt;""),"; ",""),IF(W99="","",W99),IF(OR(W96&lt;&gt;"",W99&lt;&gt;""),")","")))</f>
        <v>wird ausgefüllt (wird ausgefüllt [wird berechnet]; wird ausgefüllt [wird berechnet])</v>
      </c>
      <c r="X93" s="129" t="str">
        <f>IF($G$93=0,"",CONCATENATE(IF(AND(X94&lt;1.5,X94&gt;0),'1 | Grundeinstellungen'!$J$153,IF(AND(X94&gt;=1.5,X94&lt;2.5),'1 | Grundeinstellungen'!$K$153,IF(X94&gt;=2.5,'1 | Grundeinstellungen'!$L$153,IF(X94=0,"wird ausgefüllt")))),IF(OR(X96&lt;&gt;"",X99&lt;&gt;"")," (",""),IF(X96="","",X96),IF(AND(X96&lt;&gt;"",X99&lt;&gt;""),"; ",""),IF(X99="","",X99),IF(OR(X96&lt;&gt;"",X99&lt;&gt;""),")","")))</f>
        <v>wird ausgefüllt (wird ausgefüllt [wird berechnet]; wird ausgefüllt [wird berechnet])</v>
      </c>
      <c r="Y93" s="129" t="str">
        <f>IF($G$93=0,"",CONCATENATE(IF(AND(Y94&lt;1.5,Y94&gt;0),'1 | Grundeinstellungen'!$J$153,IF(AND(Y94&gt;=1.5,Y94&lt;2.5),'1 | Grundeinstellungen'!$K$153,IF(Y94&gt;=2.5,'1 | Grundeinstellungen'!$L$153,IF(Y94=0,"wird ausgefüllt")))),IF(OR(Y96&lt;&gt;"",Y99&lt;&gt;"")," (",""),IF(Y96="","",Y96),IF(AND(Y96&lt;&gt;"",Y99&lt;&gt;""),"; ",""),IF(Y99="","",Y99),IF(OR(Y96&lt;&gt;"",Y99&lt;&gt;""),")","")))</f>
        <v>wird ausgefüllt (wird ausgefüllt [wird berechnet]; wird ausgefüllt [wird berechnet])</v>
      </c>
      <c r="Z93" s="129" t="str">
        <f>IF($G$93=0,"",CONCATENATE(IF(AND(Z94&lt;1.5,Z94&gt;0),'1 | Grundeinstellungen'!$J$153,IF(AND(Z94&gt;=1.5,Z94&lt;2.5),'1 | Grundeinstellungen'!$K$153,IF(Z94&gt;=2.5,'1 | Grundeinstellungen'!$L$153,IF(Z94=0,"wird ausgefüllt")))),IF(OR(Z96&lt;&gt;"",Z99&lt;&gt;"")," (",""),IF(Z96="","",Z96),IF(AND(Z96&lt;&gt;"",Z99&lt;&gt;""),"; ",""),IF(Z99="","",Z99),IF(OR(Z96&lt;&gt;"",Z99&lt;&gt;""),")","")))</f>
        <v>wird ausgefüllt (wird ausgefüllt [wird berechnet]; wird ausgefüllt [wird berechnet])</v>
      </c>
      <c r="AA93" s="129" t="str">
        <f>IF($G$93=0,"",CONCATENATE(IF(AND(AA94&lt;1.5,AA94&gt;0),'1 | Grundeinstellungen'!$J$153,IF(AND(AA94&gt;=1.5,AA94&lt;2.5),'1 | Grundeinstellungen'!$K$153,IF(AA94&gt;=2.5,'1 | Grundeinstellungen'!$L$153,IF(AA94=0,"wird ausgefüllt")))),IF(OR(AA96&lt;&gt;"",AA99&lt;&gt;"")," (",""),IF(AA96="","",AA96),IF(AND(AA96&lt;&gt;"",AA99&lt;&gt;""),"; ",""),IF(AA99="","",AA99),IF(OR(AA96&lt;&gt;"",AA99&lt;&gt;""),")","")))</f>
        <v>wird ausgefüllt (wird ausgefüllt [wird berechnet]; wird ausgefüllt [wird berechnet])</v>
      </c>
      <c r="AB93" s="129" t="str">
        <f>IF($G$93=0,"",CONCATENATE(IF(AND(AB94&lt;1.5,AB94&gt;0),'1 | Grundeinstellungen'!$J$153,IF(AND(AB94&gt;=1.5,AB94&lt;2.5),'1 | Grundeinstellungen'!$K$153,IF(AB94&gt;=2.5,'1 | Grundeinstellungen'!$L$153,IF(AB94=0,"wird ausgefüllt")))),IF(OR(AB96&lt;&gt;"",AB99&lt;&gt;"")," (",""),IF(AB96="","",AB96),IF(AND(AB96&lt;&gt;"",AB99&lt;&gt;""),"; ",""),IF(AB99="","",AB99),IF(OR(AB96&lt;&gt;"",AB99&lt;&gt;""),")","")))</f>
        <v>wird ausgefüllt (wird ausgefüllt [wird berechnet]; wird ausgefüllt [wird berechnet])</v>
      </c>
      <c r="AC93" s="129" t="str">
        <f>IF($G$93=0,"",CONCATENATE(IF(AND(AC94&lt;1.5,AC94&gt;0),'1 | Grundeinstellungen'!$J$153,IF(AND(AC94&gt;=1.5,AC94&lt;2.5),'1 | Grundeinstellungen'!$K$153,IF(AC94&gt;=2.5,'1 | Grundeinstellungen'!$L$153,IF(AC94=0,"wird ausgefüllt")))),IF(OR(AC96&lt;&gt;"",AC99&lt;&gt;"")," (",""),IF(AC96="","",AC96),IF(AND(AC96&lt;&gt;"",AC99&lt;&gt;""),"; ",""),IF(AC99="","",AC99),IF(OR(AC96&lt;&gt;"",AC99&lt;&gt;""),")","")))</f>
        <v>wird ausgefüllt (wird ausgefüllt [wird berechnet]; wird ausgefüllt [wird berechnet])</v>
      </c>
      <c r="AD93" s="129" t="str">
        <f>IF($G$93=0,"",CONCATENATE(IF(AND(AD94&lt;1.5,AD94&gt;0),'1 | Grundeinstellungen'!$J$153,IF(AND(AD94&gt;=1.5,AD94&lt;2.5),'1 | Grundeinstellungen'!$K$153,IF(AD94&gt;=2.5,'1 | Grundeinstellungen'!$L$153,IF(AD94=0,"wird ausgefüllt")))),IF(OR(AD96&lt;&gt;"",AD99&lt;&gt;"")," (",""),IF(AD96="","",AD96),IF(AND(AD96&lt;&gt;"",AD99&lt;&gt;""),"; ",""),IF(AD99="","",AD99),IF(OR(AD96&lt;&gt;"",AD99&lt;&gt;""),")","")))</f>
        <v>wird ausgefüllt (wird ausgefüllt [wird berechnet]; wird ausgefüllt [wird berechnet])</v>
      </c>
      <c r="AE93" s="129" t="str">
        <f>IF($G$93=0,"",CONCATENATE(IF(AND(AE94&lt;1.5,AE94&gt;0),'1 | Grundeinstellungen'!$J$153,IF(AND(AE94&gt;=1.5,AE94&lt;2.5),'1 | Grundeinstellungen'!$K$153,IF(AE94&gt;=2.5,'1 | Grundeinstellungen'!$L$153,IF(AE94=0,"wird ausgefüllt")))),IF(OR(AE96&lt;&gt;"",AE99&lt;&gt;"")," (",""),IF(AE96="","",AE96),IF(AND(AE96&lt;&gt;"",AE99&lt;&gt;""),"; ",""),IF(AE99="","",AE99),IF(OR(AE96&lt;&gt;"",AE99&lt;&gt;""),")","")))</f>
        <v>wird ausgefüllt (wird ausgefüllt [wird berechnet]; wird ausgefüllt [wird berechnet])</v>
      </c>
      <c r="AF93" s="129" t="str">
        <f>IF($G$93=0,"",CONCATENATE(IF(AND(AF94&lt;1.5,AF94&gt;0),'1 | Grundeinstellungen'!$J$153,IF(AND(AF94&gt;=1.5,AF94&lt;2.5),'1 | Grundeinstellungen'!$K$153,IF(AF94&gt;=2.5,'1 | Grundeinstellungen'!$L$153,IF(AF94=0,"wird ausgefüllt")))),IF(OR(AF96&lt;&gt;"",AF99&lt;&gt;"")," (",""),IF(AF96="","",AF96),IF(AND(AF96&lt;&gt;"",AF99&lt;&gt;""),"; ",""),IF(AF99="","",AF99),IF(OR(AF96&lt;&gt;"",AF99&lt;&gt;""),")","")))</f>
        <v>wird ausgefüllt (wird ausgefüllt [wird berechnet]; wird ausgefüllt [wird berechnet])</v>
      </c>
      <c r="AG93" s="129" t="str">
        <f>IF($G$93=0,"",CONCATENATE(IF(AND(AG94&lt;1.5,AG94&gt;0),'1 | Grundeinstellungen'!$J$153,IF(AND(AG94&gt;=1.5,AG94&lt;2.5),'1 | Grundeinstellungen'!$K$153,IF(AG94&gt;=2.5,'1 | Grundeinstellungen'!$L$153,IF(AG94=0,"wird ausgefüllt")))),IF(OR(AG96&lt;&gt;"",AG99&lt;&gt;"")," (",""),IF(AG96="","",AG96),IF(AND(AG96&lt;&gt;"",AG99&lt;&gt;""),"; ",""),IF(AG99="","",AG99),IF(OR(AG96&lt;&gt;"",AG99&lt;&gt;""),")","")))</f>
        <v>wird ausgefüllt (wird ausgefüllt [wird berechnet]; wird ausgefüllt [wird berechnet])</v>
      </c>
      <c r="AH93" s="129" t="str">
        <f>IF($G$93=0,"",CONCATENATE(IF(AND(AH94&lt;1.5,AH94&gt;0),'1 | Grundeinstellungen'!$J$153,IF(AND(AH94&gt;=1.5,AH94&lt;2.5),'1 | Grundeinstellungen'!$K$153,IF(AH94&gt;=2.5,'1 | Grundeinstellungen'!$L$153,IF(AH94=0,"wird ausgefüllt")))),IF(OR(AH96&lt;&gt;"",AH99&lt;&gt;"")," (",""),IF(AH96="","",AH96),IF(AND(AH96&lt;&gt;"",AH99&lt;&gt;""),"; ",""),IF(AH99="","",AH99),IF(OR(AH96&lt;&gt;"",AH99&lt;&gt;""),")","")))</f>
        <v>wird ausgefüllt (wird ausgefüllt [wird berechnet]; wird ausgefüllt [wird berechnet])</v>
      </c>
      <c r="AI93" s="129" t="str">
        <f>IF($G$93=0,"",CONCATENATE(IF(AND(AI94&lt;1.5,AI94&gt;0),'1 | Grundeinstellungen'!$J$153,IF(AND(AI94&gt;=1.5,AI94&lt;2.5),'1 | Grundeinstellungen'!$K$153,IF(AI94&gt;=2.5,'1 | Grundeinstellungen'!$L$153,IF(AI94=0,"wird ausgefüllt")))),IF(OR(AI96&lt;&gt;"",AI99&lt;&gt;"")," (",""),IF(AI96="","",AI96),IF(AND(AI96&lt;&gt;"",AI99&lt;&gt;""),"; ",""),IF(AI99="","",AI99),IF(OR(AI96&lt;&gt;"",AI99&lt;&gt;""),")","")))</f>
        <v>wird ausgefüllt (wird ausgefüllt [wird berechnet]; wird ausgefüllt [wird berechnet])</v>
      </c>
      <c r="AJ93" s="129" t="str">
        <f>IF($G$93=0,"",CONCATENATE(IF(AND(AJ94&lt;1.5,AJ94&gt;0),'1 | Grundeinstellungen'!$J$153,IF(AND(AJ94&gt;=1.5,AJ94&lt;2.5),'1 | Grundeinstellungen'!$K$153,IF(AJ94&gt;=2.5,'1 | Grundeinstellungen'!$L$153,IF(AJ94=0,"wird ausgefüllt")))),IF(OR(AJ96&lt;&gt;"",AJ99&lt;&gt;"")," (",""),IF(AJ96="","",AJ96),IF(AND(AJ96&lt;&gt;"",AJ99&lt;&gt;""),"; ",""),IF(AJ99="","",AJ99),IF(OR(AJ96&lt;&gt;"",AJ99&lt;&gt;""),")","")))</f>
        <v>wird ausgefüllt (wird ausgefüllt [wird berechnet]; wird ausgefüllt [wird berechnet])</v>
      </c>
      <c r="AK93" s="129" t="str">
        <f>IF($G$93=0,"",CONCATENATE(IF(AND(AK94&lt;1.5,AK94&gt;0),'1 | Grundeinstellungen'!$J$153,IF(AND(AK94&gt;=1.5,AK94&lt;2.5),'1 | Grundeinstellungen'!$K$153,IF(AK94&gt;=2.5,'1 | Grundeinstellungen'!$L$153,IF(AK94=0,"wird ausgefüllt")))),IF(OR(AK96&lt;&gt;"",AK99&lt;&gt;"")," (",""),IF(AK96="","",AK96),IF(AND(AK96&lt;&gt;"",AK99&lt;&gt;""),"; ",""),IF(AK99="","",AK99),IF(OR(AK96&lt;&gt;"",AK99&lt;&gt;""),")","")))</f>
        <v>wird ausgefüllt (wird ausgefüllt [wird berechnet]; wird ausgefüllt [wird berechnet])</v>
      </c>
      <c r="AL93" s="129" t="str">
        <f>IF($G$93=0,"",CONCATENATE(IF(AND(AL94&lt;1.5,AL94&gt;0),'1 | Grundeinstellungen'!$J$153,IF(AND(AL94&gt;=1.5,AL94&lt;2.5),'1 | Grundeinstellungen'!$K$153,IF(AL94&gt;=2.5,'1 | Grundeinstellungen'!$L$153,IF(AL94=0,"wird ausgefüllt")))),IF(OR(AL96&lt;&gt;"",AL99&lt;&gt;"")," (",""),IF(AL96="","",AL96),IF(AND(AL96&lt;&gt;"",AL99&lt;&gt;""),"; ",""),IF(AL99="","",AL99),IF(OR(AL96&lt;&gt;"",AL99&lt;&gt;""),")","")))</f>
        <v>wird ausgefüllt (wird ausgefüllt [wird berechnet]; wird ausgefüllt [wird berechnet])</v>
      </c>
      <c r="AM93" s="129" t="str">
        <f>IF($G$93=0,"",CONCATENATE(IF(AND(AM94&lt;1.5,AM94&gt;0),'1 | Grundeinstellungen'!$J$153,IF(AND(AM94&gt;=1.5,AM94&lt;2.5),'1 | Grundeinstellungen'!$K$153,IF(AM94&gt;=2.5,'1 | Grundeinstellungen'!$L$153,IF(AM94=0,"wird ausgefüllt")))),IF(OR(AM96&lt;&gt;"",AM99&lt;&gt;"")," (",""),IF(AM96="","",AM96),IF(AND(AM96&lt;&gt;"",AM99&lt;&gt;""),"; ",""),IF(AM99="","",AM99),IF(OR(AM96&lt;&gt;"",AM99&lt;&gt;""),")","")))</f>
        <v>wird ausgefüllt (wird ausgefüllt [wird berechnet]; wird ausgefüllt [wird berechnet])</v>
      </c>
    </row>
    <row r="94" spans="2:39" s="150" customFormat="1" outlineLevel="1" x14ac:dyDescent="0.25">
      <c r="B94" s="151"/>
      <c r="C94" s="152"/>
      <c r="D94" s="138"/>
      <c r="E94" s="138"/>
      <c r="F94" s="117"/>
      <c r="G94" s="136"/>
      <c r="H94" s="142"/>
      <c r="I94" s="112"/>
      <c r="J94" s="176">
        <f>IF($G$93=0,0,IFERROR(J97*$H$96+J100*$H$99,0))</f>
        <v>0</v>
      </c>
      <c r="K94" s="176">
        <f t="shared" ref="K94:AM94" si="15">IF($G$93=0,0,IFERROR(K97*$H$96+K100*$H$99,0))</f>
        <v>0</v>
      </c>
      <c r="L94" s="176">
        <f t="shared" si="15"/>
        <v>0</v>
      </c>
      <c r="M94" s="176">
        <f t="shared" si="15"/>
        <v>0</v>
      </c>
      <c r="N94" s="176">
        <f t="shared" si="15"/>
        <v>0</v>
      </c>
      <c r="O94" s="176">
        <f t="shared" si="15"/>
        <v>0</v>
      </c>
      <c r="P94" s="176">
        <f t="shared" si="15"/>
        <v>0</v>
      </c>
      <c r="Q94" s="176">
        <f t="shared" si="15"/>
        <v>0</v>
      </c>
      <c r="R94" s="176">
        <f t="shared" si="15"/>
        <v>0</v>
      </c>
      <c r="S94" s="176">
        <f t="shared" si="15"/>
        <v>0</v>
      </c>
      <c r="T94" s="176">
        <f t="shared" si="15"/>
        <v>0</v>
      </c>
      <c r="U94" s="176">
        <f t="shared" si="15"/>
        <v>0</v>
      </c>
      <c r="V94" s="176">
        <f t="shared" si="15"/>
        <v>0</v>
      </c>
      <c r="W94" s="176">
        <f t="shared" si="15"/>
        <v>0</v>
      </c>
      <c r="X94" s="176">
        <f t="shared" si="15"/>
        <v>0</v>
      </c>
      <c r="Y94" s="176">
        <f t="shared" si="15"/>
        <v>0</v>
      </c>
      <c r="Z94" s="176">
        <f t="shared" si="15"/>
        <v>0</v>
      </c>
      <c r="AA94" s="176">
        <f t="shared" si="15"/>
        <v>0</v>
      </c>
      <c r="AB94" s="176">
        <f t="shared" si="15"/>
        <v>0</v>
      </c>
      <c r="AC94" s="176">
        <f t="shared" si="15"/>
        <v>0</v>
      </c>
      <c r="AD94" s="176">
        <f t="shared" si="15"/>
        <v>0</v>
      </c>
      <c r="AE94" s="176">
        <f t="shared" si="15"/>
        <v>0</v>
      </c>
      <c r="AF94" s="176">
        <f t="shared" si="15"/>
        <v>0</v>
      </c>
      <c r="AG94" s="176">
        <f t="shared" si="15"/>
        <v>0</v>
      </c>
      <c r="AH94" s="176">
        <f t="shared" si="15"/>
        <v>0</v>
      </c>
      <c r="AI94" s="176">
        <f t="shared" si="15"/>
        <v>0</v>
      </c>
      <c r="AJ94" s="176">
        <f t="shared" si="15"/>
        <v>0</v>
      </c>
      <c r="AK94" s="176">
        <f t="shared" si="15"/>
        <v>0</v>
      </c>
      <c r="AL94" s="176">
        <f t="shared" si="15"/>
        <v>0</v>
      </c>
      <c r="AM94" s="176">
        <f t="shared" si="15"/>
        <v>0</v>
      </c>
    </row>
    <row r="95" spans="2:39" s="121" customFormat="1" ht="7.5" customHeight="1" outlineLevel="1" x14ac:dyDescent="0.25">
      <c r="B95" s="137"/>
      <c r="C95" s="138"/>
      <c r="D95" s="164"/>
      <c r="E95" s="164"/>
      <c r="F95" s="165"/>
      <c r="G95" s="166"/>
      <c r="H95" s="167"/>
      <c r="I95" s="165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</row>
    <row r="96" spans="2:39" s="110" customFormat="1" ht="30" customHeight="1" outlineLevel="1" x14ac:dyDescent="0.25">
      <c r="B96" s="111"/>
      <c r="C96" s="131"/>
      <c r="D96" s="152" t="s">
        <v>198</v>
      </c>
      <c r="E96" s="131" t="str">
        <f>'1 | Grundeinstellungen'!E154</f>
        <v>Endenergiebedarf</v>
      </c>
      <c r="F96" s="112"/>
      <c r="G96" s="122"/>
      <c r="H96" s="126">
        <f>'1 | Grundeinstellungen'!$H$154</f>
        <v>0.5</v>
      </c>
      <c r="I96" s="112"/>
      <c r="J96" s="148" t="str">
        <f>IF($H$96=0,"",CONCATENATE(IF(J97=1,'1 | Grundeinstellungen'!$J$154,IF(J97=2,'1 | Grundeinstellungen'!$K$154,IF('3c | Wirtschaftlichkeit'!J97=3,'1 | Grundeinstellungen'!$L$154,IF(J97="","wird ausgefüllt")))),IF('2 | Kennwerte'!I187="","",CONCATENATE(" ","[",TEXT('2 | Kennwerte'!I187,"0%"),"]")),IF(J98="","",CONCATENATE(" (",J98,")"))))</f>
        <v>wird ausgefüllt [wird berechnet]</v>
      </c>
      <c r="K96" s="148" t="str">
        <f>IF($H$96=0,"",CONCATENATE(IF(K97=1,'1 | Grundeinstellungen'!$J$154,IF(K97=2,'1 | Grundeinstellungen'!$K$154,IF('3c | Wirtschaftlichkeit'!K97=3,'1 | Grundeinstellungen'!$L$154,IF(K97="","wird ausgefüllt")))),IF('2 | Kennwerte'!J187="","",CONCATENATE(" ","[",TEXT('2 | Kennwerte'!J187,"0%"),"]")),IF(K98="","",CONCATENATE(" (",K98,")"))))</f>
        <v>wird ausgefüllt [wird berechnet]</v>
      </c>
      <c r="L96" s="148" t="str">
        <f>IF($H$96=0,"",CONCATENATE(IF(L97=1,'1 | Grundeinstellungen'!$J$154,IF(L97=2,'1 | Grundeinstellungen'!$K$154,IF('3c | Wirtschaftlichkeit'!L97=3,'1 | Grundeinstellungen'!$L$154,IF(L97="","wird ausgefüllt")))),IF('2 | Kennwerte'!K187="","",CONCATENATE(" ","[",TEXT('2 | Kennwerte'!K187,"0%"),"]")),IF(L98="","",CONCATENATE(" (",L98,")"))))</f>
        <v>wird ausgefüllt [wird berechnet]</v>
      </c>
      <c r="M96" s="148" t="str">
        <f>IF($H$96=0,"",CONCATENATE(IF(M97=1,'1 | Grundeinstellungen'!$J$154,IF(M97=2,'1 | Grundeinstellungen'!$K$154,IF('3c | Wirtschaftlichkeit'!M97=3,'1 | Grundeinstellungen'!$L$154,IF(M97="","wird ausgefüllt")))),IF('2 | Kennwerte'!L187="","",CONCATENATE(" ","[",TEXT('2 | Kennwerte'!L187,"0%"),"]")),IF(M98="","",CONCATENATE(" (",M98,")"))))</f>
        <v>wird ausgefüllt [wird berechnet]</v>
      </c>
      <c r="N96" s="148" t="str">
        <f>IF($H$96=0,"",CONCATENATE(IF(N97=1,'1 | Grundeinstellungen'!$J$154,IF(N97=2,'1 | Grundeinstellungen'!$K$154,IF('3c | Wirtschaftlichkeit'!N97=3,'1 | Grundeinstellungen'!$L$154,IF(N97="","wird ausgefüllt")))),IF('2 | Kennwerte'!M187="","",CONCATENATE(" ","[",TEXT('2 | Kennwerte'!M187,"0%"),"]")),IF(N98="","",CONCATENATE(" (",N98,")"))))</f>
        <v>wird ausgefüllt [wird berechnet]</v>
      </c>
      <c r="O96" s="148" t="str">
        <f>IF($H$96=0,"",CONCATENATE(IF(O97=1,'1 | Grundeinstellungen'!$J$154,IF(O97=2,'1 | Grundeinstellungen'!$K$154,IF('3c | Wirtschaftlichkeit'!O97=3,'1 | Grundeinstellungen'!$L$154,IF(O97="","wird ausgefüllt")))),IF('2 | Kennwerte'!N187="","",CONCATENATE(" ","[",TEXT('2 | Kennwerte'!N187,"0%"),"]")),IF(O98="","",CONCATENATE(" (",O98,")"))))</f>
        <v>wird ausgefüllt [wird berechnet]</v>
      </c>
      <c r="P96" s="148" t="str">
        <f>IF($H$96=0,"",CONCATENATE(IF(P97=1,'1 | Grundeinstellungen'!$J$154,IF(P97=2,'1 | Grundeinstellungen'!$K$154,IF('3c | Wirtschaftlichkeit'!P97=3,'1 | Grundeinstellungen'!$L$154,IF(P97="","wird ausgefüllt")))),IF('2 | Kennwerte'!O187="","",CONCATENATE(" ","[",TEXT('2 | Kennwerte'!O187,"0%"),"]")),IF(P98="","",CONCATENATE(" (",P98,")"))))</f>
        <v>wird ausgefüllt [wird berechnet]</v>
      </c>
      <c r="Q96" s="148" t="str">
        <f>IF($H$96=0,"",CONCATENATE(IF(Q97=1,'1 | Grundeinstellungen'!$J$154,IF(Q97=2,'1 | Grundeinstellungen'!$K$154,IF('3c | Wirtschaftlichkeit'!Q97=3,'1 | Grundeinstellungen'!$L$154,IF(Q97="","wird ausgefüllt")))),IF('2 | Kennwerte'!P187="","",CONCATENATE(" ","[",TEXT('2 | Kennwerte'!P187,"0%"),"]")),IF(Q98="","",CONCATENATE(" (",Q98,")"))))</f>
        <v>wird ausgefüllt [wird berechnet]</v>
      </c>
      <c r="R96" s="148" t="str">
        <f>IF($H$96=0,"",CONCATENATE(IF(R97=1,'1 | Grundeinstellungen'!$J$154,IF(R97=2,'1 | Grundeinstellungen'!$K$154,IF('3c | Wirtschaftlichkeit'!R97=3,'1 | Grundeinstellungen'!$L$154,IF(R97="","wird ausgefüllt")))),IF('2 | Kennwerte'!Q187="","",CONCATENATE(" ","[",TEXT('2 | Kennwerte'!Q187,"0%"),"]")),IF(R98="","",CONCATENATE(" (",R98,")"))))</f>
        <v>wird ausgefüllt [wird berechnet]</v>
      </c>
      <c r="S96" s="148" t="str">
        <f>IF($H$96=0,"",CONCATENATE(IF(S97=1,'1 | Grundeinstellungen'!$J$154,IF(S97=2,'1 | Grundeinstellungen'!$K$154,IF('3c | Wirtschaftlichkeit'!S97=3,'1 | Grundeinstellungen'!$L$154,IF(S97="","wird ausgefüllt")))),IF('2 | Kennwerte'!R187="","",CONCATENATE(" ","[",TEXT('2 | Kennwerte'!R187,"0%"),"]")),IF(S98="","",CONCATENATE(" (",S98,")"))))</f>
        <v>wird ausgefüllt [wird berechnet]</v>
      </c>
      <c r="T96" s="148" t="str">
        <f>IF($H$96=0,"",CONCATENATE(IF(T97=1,'1 | Grundeinstellungen'!$J$154,IF(T97=2,'1 | Grundeinstellungen'!$K$154,IF('3c | Wirtschaftlichkeit'!T97=3,'1 | Grundeinstellungen'!$L$154,IF(T97="","wird ausgefüllt")))),IF('2 | Kennwerte'!S187="","",CONCATENATE(" ","[",TEXT('2 | Kennwerte'!S187,"0%"),"]")),IF(T98="","",CONCATENATE(" (",T98,")"))))</f>
        <v>wird ausgefüllt [wird berechnet]</v>
      </c>
      <c r="U96" s="148" t="str">
        <f>IF($H$96=0,"",CONCATENATE(IF(U97=1,'1 | Grundeinstellungen'!$J$154,IF(U97=2,'1 | Grundeinstellungen'!$K$154,IF('3c | Wirtschaftlichkeit'!U97=3,'1 | Grundeinstellungen'!$L$154,IF(U97="","wird ausgefüllt")))),IF('2 | Kennwerte'!T187="","",CONCATENATE(" ","[",TEXT('2 | Kennwerte'!T187,"0%"),"]")),IF(U98="","",CONCATENATE(" (",U98,")"))))</f>
        <v>wird ausgefüllt [wird berechnet]</v>
      </c>
      <c r="V96" s="148" t="str">
        <f>IF($H$96=0,"",CONCATENATE(IF(V97=1,'1 | Grundeinstellungen'!$J$154,IF(V97=2,'1 | Grundeinstellungen'!$K$154,IF('3c | Wirtschaftlichkeit'!V97=3,'1 | Grundeinstellungen'!$L$154,IF(V97="","wird ausgefüllt")))),IF('2 | Kennwerte'!U187="","",CONCATENATE(" ","[",TEXT('2 | Kennwerte'!U187,"0%"),"]")),IF(V98="","",CONCATENATE(" (",V98,")"))))</f>
        <v>wird ausgefüllt [wird berechnet]</v>
      </c>
      <c r="W96" s="148" t="str">
        <f>IF($H$96=0,"",CONCATENATE(IF(W97=1,'1 | Grundeinstellungen'!$J$154,IF(W97=2,'1 | Grundeinstellungen'!$K$154,IF('3c | Wirtschaftlichkeit'!W97=3,'1 | Grundeinstellungen'!$L$154,IF(W97="","wird ausgefüllt")))),IF('2 | Kennwerte'!V187="","",CONCATENATE(" ","[",TEXT('2 | Kennwerte'!V187,"0%"),"]")),IF(W98="","",CONCATENATE(" (",W98,")"))))</f>
        <v>wird ausgefüllt [wird berechnet]</v>
      </c>
      <c r="X96" s="148" t="str">
        <f>IF($H$96=0,"",CONCATENATE(IF(X97=1,'1 | Grundeinstellungen'!$J$154,IF(X97=2,'1 | Grundeinstellungen'!$K$154,IF('3c | Wirtschaftlichkeit'!X97=3,'1 | Grundeinstellungen'!$L$154,IF(X97="","wird ausgefüllt")))),IF('2 | Kennwerte'!W187="","",CONCATENATE(" ","[",TEXT('2 | Kennwerte'!W187,"0%"),"]")),IF(X98="","",CONCATENATE(" (",X98,")"))))</f>
        <v>wird ausgefüllt [wird berechnet]</v>
      </c>
      <c r="Y96" s="148" t="str">
        <f>IF($H$96=0,"",CONCATENATE(IF(Y97=1,'1 | Grundeinstellungen'!$J$154,IF(Y97=2,'1 | Grundeinstellungen'!$K$154,IF('3c | Wirtschaftlichkeit'!Y97=3,'1 | Grundeinstellungen'!$L$154,IF(Y97="","wird ausgefüllt")))),IF('2 | Kennwerte'!X187="","",CONCATENATE(" ","[",TEXT('2 | Kennwerte'!X187,"0%"),"]")),IF(Y98="","",CONCATENATE(" (",Y98,")"))))</f>
        <v>wird ausgefüllt [wird berechnet]</v>
      </c>
      <c r="Z96" s="148" t="str">
        <f>IF($H$96=0,"",CONCATENATE(IF(Z97=1,'1 | Grundeinstellungen'!$J$154,IF(Z97=2,'1 | Grundeinstellungen'!$K$154,IF('3c | Wirtschaftlichkeit'!Z97=3,'1 | Grundeinstellungen'!$L$154,IF(Z97="","wird ausgefüllt")))),IF('2 | Kennwerte'!Y187="","",CONCATENATE(" ","[",TEXT('2 | Kennwerte'!Y187,"0%"),"]")),IF(Z98="","",CONCATENATE(" (",Z98,")"))))</f>
        <v>wird ausgefüllt [wird berechnet]</v>
      </c>
      <c r="AA96" s="148" t="str">
        <f>IF($H$96=0,"",CONCATENATE(IF(AA97=1,'1 | Grundeinstellungen'!$J$154,IF(AA97=2,'1 | Grundeinstellungen'!$K$154,IF('3c | Wirtschaftlichkeit'!AA97=3,'1 | Grundeinstellungen'!$L$154,IF(AA97="","wird ausgefüllt")))),IF('2 | Kennwerte'!Z187="","",CONCATENATE(" ","[",TEXT('2 | Kennwerte'!Z187,"0%"),"]")),IF(AA98="","",CONCATENATE(" (",AA98,")"))))</f>
        <v>wird ausgefüllt [wird berechnet]</v>
      </c>
      <c r="AB96" s="148" t="str">
        <f>IF($H$96=0,"",CONCATENATE(IF(AB97=1,'1 | Grundeinstellungen'!$J$154,IF(AB97=2,'1 | Grundeinstellungen'!$K$154,IF('3c | Wirtschaftlichkeit'!AB97=3,'1 | Grundeinstellungen'!$L$154,IF(AB97="","wird ausgefüllt")))),IF('2 | Kennwerte'!AA187="","",CONCATENATE(" ","[",TEXT('2 | Kennwerte'!AA187,"0%"),"]")),IF(AB98="","",CONCATENATE(" (",AB98,")"))))</f>
        <v>wird ausgefüllt [wird berechnet]</v>
      </c>
      <c r="AC96" s="148" t="str">
        <f>IF($H$96=0,"",CONCATENATE(IF(AC97=1,'1 | Grundeinstellungen'!$J$154,IF(AC97=2,'1 | Grundeinstellungen'!$K$154,IF('3c | Wirtschaftlichkeit'!AC97=3,'1 | Grundeinstellungen'!$L$154,IF(AC97="","wird ausgefüllt")))),IF('2 | Kennwerte'!AB187="","",CONCATENATE(" ","[",TEXT('2 | Kennwerte'!AB187,"0%"),"]")),IF(AC98="","",CONCATENATE(" (",AC98,")"))))</f>
        <v>wird ausgefüllt [wird berechnet]</v>
      </c>
      <c r="AD96" s="148" t="str">
        <f>IF($H$96=0,"",CONCATENATE(IF(AD97=1,'1 | Grundeinstellungen'!$J$154,IF(AD97=2,'1 | Grundeinstellungen'!$K$154,IF('3c | Wirtschaftlichkeit'!AD97=3,'1 | Grundeinstellungen'!$L$154,IF(AD97="","wird ausgefüllt")))),IF('2 | Kennwerte'!AC187="","",CONCATENATE(" ","[",TEXT('2 | Kennwerte'!AC187,"0%"),"]")),IF(AD98="","",CONCATENATE(" (",AD98,")"))))</f>
        <v>wird ausgefüllt [wird berechnet]</v>
      </c>
      <c r="AE96" s="148" t="str">
        <f>IF($H$96=0,"",CONCATENATE(IF(AE97=1,'1 | Grundeinstellungen'!$J$154,IF(AE97=2,'1 | Grundeinstellungen'!$K$154,IF('3c | Wirtschaftlichkeit'!AE97=3,'1 | Grundeinstellungen'!$L$154,IF(AE97="","wird ausgefüllt")))),IF('2 | Kennwerte'!AD187="","",CONCATENATE(" ","[",TEXT('2 | Kennwerte'!AD187,"0%"),"]")),IF(AE98="","",CONCATENATE(" (",AE98,")"))))</f>
        <v>wird ausgefüllt [wird berechnet]</v>
      </c>
      <c r="AF96" s="148" t="str">
        <f>IF($H$96=0,"",CONCATENATE(IF(AF97=1,'1 | Grundeinstellungen'!$J$154,IF(AF97=2,'1 | Grundeinstellungen'!$K$154,IF('3c | Wirtschaftlichkeit'!AF97=3,'1 | Grundeinstellungen'!$L$154,IF(AF97="","wird ausgefüllt")))),IF('2 | Kennwerte'!AE187="","",CONCATENATE(" ","[",TEXT('2 | Kennwerte'!AE187,"0%"),"]")),IF(AF98="","",CONCATENATE(" (",AF98,")"))))</f>
        <v>wird ausgefüllt [wird berechnet]</v>
      </c>
      <c r="AG96" s="148" t="str">
        <f>IF($H$96=0,"",CONCATENATE(IF(AG97=1,'1 | Grundeinstellungen'!$J$154,IF(AG97=2,'1 | Grundeinstellungen'!$K$154,IF('3c | Wirtschaftlichkeit'!AG97=3,'1 | Grundeinstellungen'!$L$154,IF(AG97="","wird ausgefüllt")))),IF('2 | Kennwerte'!AF187="","",CONCATENATE(" ","[",TEXT('2 | Kennwerte'!AF187,"0%"),"]")),IF(AG98="","",CONCATENATE(" (",AG98,")"))))</f>
        <v>wird ausgefüllt [wird berechnet]</v>
      </c>
      <c r="AH96" s="148" t="str">
        <f>IF($H$96=0,"",CONCATENATE(IF(AH97=1,'1 | Grundeinstellungen'!$J$154,IF(AH97=2,'1 | Grundeinstellungen'!$K$154,IF('3c | Wirtschaftlichkeit'!AH97=3,'1 | Grundeinstellungen'!$L$154,IF(AH97="","wird ausgefüllt")))),IF('2 | Kennwerte'!AG187="","",CONCATENATE(" ","[",TEXT('2 | Kennwerte'!AG187,"0%"),"]")),IF(AH98="","",CONCATENATE(" (",AH98,")"))))</f>
        <v>wird ausgefüllt [wird berechnet]</v>
      </c>
      <c r="AI96" s="148" t="str">
        <f>IF($H$96=0,"",CONCATENATE(IF(AI97=1,'1 | Grundeinstellungen'!$J$154,IF(AI97=2,'1 | Grundeinstellungen'!$K$154,IF('3c | Wirtschaftlichkeit'!AI97=3,'1 | Grundeinstellungen'!$L$154,IF(AI97="","wird ausgefüllt")))),IF('2 | Kennwerte'!AH187="","",CONCATENATE(" ","[",TEXT('2 | Kennwerte'!AH187,"0%"),"]")),IF(AI98="","",CONCATENATE(" (",AI98,")"))))</f>
        <v>wird ausgefüllt [wird berechnet]</v>
      </c>
      <c r="AJ96" s="148" t="str">
        <f>IF($H$96=0,"",CONCATENATE(IF(AJ97=1,'1 | Grundeinstellungen'!$J$154,IF(AJ97=2,'1 | Grundeinstellungen'!$K$154,IF('3c | Wirtschaftlichkeit'!AJ97=3,'1 | Grundeinstellungen'!$L$154,IF(AJ97="","wird ausgefüllt")))),IF('2 | Kennwerte'!AI187="","",CONCATENATE(" ","[",TEXT('2 | Kennwerte'!AI187,"0%"),"]")),IF(AJ98="","",CONCATENATE(" (",AJ98,")"))))</f>
        <v>wird ausgefüllt [wird berechnet]</v>
      </c>
      <c r="AK96" s="148" t="str">
        <f>IF($H$96=0,"",CONCATENATE(IF(AK97=1,'1 | Grundeinstellungen'!$J$154,IF(AK97=2,'1 | Grundeinstellungen'!$K$154,IF('3c | Wirtschaftlichkeit'!AK97=3,'1 | Grundeinstellungen'!$L$154,IF(AK97="","wird ausgefüllt")))),IF('2 | Kennwerte'!AJ187="","",CONCATENATE(" ","[",TEXT('2 | Kennwerte'!AJ187,"0%"),"]")),IF(AK98="","",CONCATENATE(" (",AK98,")"))))</f>
        <v>wird ausgefüllt [wird berechnet]</v>
      </c>
      <c r="AL96" s="148" t="str">
        <f>IF($H$96=0,"",CONCATENATE(IF(AL97=1,'1 | Grundeinstellungen'!$J$154,IF(AL97=2,'1 | Grundeinstellungen'!$K$154,IF('3c | Wirtschaftlichkeit'!AL97=3,'1 | Grundeinstellungen'!$L$154,IF(AL97="","wird ausgefüllt")))),IF('2 | Kennwerte'!AK187="","",CONCATENATE(" ","[",TEXT('2 | Kennwerte'!AK187,"0%"),"]")),IF(AL98="","",CONCATENATE(" (",AL98,")"))))</f>
        <v>wird ausgefüllt [wird berechnet]</v>
      </c>
      <c r="AM96" s="148" t="str">
        <f>IF($H$96=0,"",CONCATENATE(IF(AM97=1,'1 | Grundeinstellungen'!$J$154,IF(AM97=2,'1 | Grundeinstellungen'!$K$154,IF('3c | Wirtschaftlichkeit'!AM97=3,'1 | Grundeinstellungen'!$L$154,IF(AM97="","wird ausgefüllt")))),IF('2 | Kennwerte'!AL187="","",CONCATENATE(" ","[",TEXT('2 | Kennwerte'!AL187,"0%"),"]")),IF(AM98="","",CONCATENATE(" (",AM98,")"))))</f>
        <v>wird ausgefüllt [wird berechnet]</v>
      </c>
    </row>
    <row r="97" spans="2:39" s="121" customFormat="1" outlineLevel="1" x14ac:dyDescent="0.25">
      <c r="B97" s="137"/>
      <c r="C97" s="138"/>
      <c r="D97" s="138"/>
      <c r="E97" s="156" t="s">
        <v>197</v>
      </c>
      <c r="F97" s="157"/>
      <c r="G97" s="139"/>
      <c r="H97" s="136"/>
      <c r="I97" s="171"/>
      <c r="J97" s="148" t="str">
        <f>IF('2 | Kennwerte'!I188="","",'2 | Kennwerte'!I188)</f>
        <v/>
      </c>
      <c r="K97" s="148" t="str">
        <f>IF('2 | Kennwerte'!J188="","",'2 | Kennwerte'!J188)</f>
        <v/>
      </c>
      <c r="L97" s="148" t="str">
        <f>IF('2 | Kennwerte'!K188="","",'2 | Kennwerte'!K188)</f>
        <v/>
      </c>
      <c r="M97" s="148" t="str">
        <f>IF('2 | Kennwerte'!L188="","",'2 | Kennwerte'!L188)</f>
        <v/>
      </c>
      <c r="N97" s="148" t="str">
        <f>IF('2 | Kennwerte'!M188="","",'2 | Kennwerte'!M188)</f>
        <v/>
      </c>
      <c r="O97" s="148" t="str">
        <f>IF('2 | Kennwerte'!N188="","",'2 | Kennwerte'!N188)</f>
        <v/>
      </c>
      <c r="P97" s="148" t="str">
        <f>IF('2 | Kennwerte'!O188="","",'2 | Kennwerte'!O188)</f>
        <v/>
      </c>
      <c r="Q97" s="148" t="str">
        <f>IF('2 | Kennwerte'!P188="","",'2 | Kennwerte'!P188)</f>
        <v/>
      </c>
      <c r="R97" s="148" t="str">
        <f>IF('2 | Kennwerte'!Q188="","",'2 | Kennwerte'!Q188)</f>
        <v/>
      </c>
      <c r="S97" s="148" t="str">
        <f>IF('2 | Kennwerte'!R188="","",'2 | Kennwerte'!R188)</f>
        <v/>
      </c>
      <c r="T97" s="148" t="str">
        <f>IF('2 | Kennwerte'!S188="","",'2 | Kennwerte'!S188)</f>
        <v/>
      </c>
      <c r="U97" s="148" t="str">
        <f>IF('2 | Kennwerte'!T188="","",'2 | Kennwerte'!T188)</f>
        <v/>
      </c>
      <c r="V97" s="148" t="str">
        <f>IF('2 | Kennwerte'!U188="","",'2 | Kennwerte'!U188)</f>
        <v/>
      </c>
      <c r="W97" s="148" t="str">
        <f>IF('2 | Kennwerte'!V188="","",'2 | Kennwerte'!V188)</f>
        <v/>
      </c>
      <c r="X97" s="148" t="str">
        <f>IF('2 | Kennwerte'!W188="","",'2 | Kennwerte'!W188)</f>
        <v/>
      </c>
      <c r="Y97" s="148" t="str">
        <f>IF('2 | Kennwerte'!X188="","",'2 | Kennwerte'!X188)</f>
        <v/>
      </c>
      <c r="Z97" s="148" t="str">
        <f>IF('2 | Kennwerte'!Y188="","",'2 | Kennwerte'!Y188)</f>
        <v/>
      </c>
      <c r="AA97" s="148" t="str">
        <f>IF('2 | Kennwerte'!Z188="","",'2 | Kennwerte'!Z188)</f>
        <v/>
      </c>
      <c r="AB97" s="148" t="str">
        <f>IF('2 | Kennwerte'!AA188="","",'2 | Kennwerte'!AA188)</f>
        <v/>
      </c>
      <c r="AC97" s="148" t="str">
        <f>IF('2 | Kennwerte'!AB188="","",'2 | Kennwerte'!AB188)</f>
        <v/>
      </c>
      <c r="AD97" s="148" t="str">
        <f>IF('2 | Kennwerte'!AC188="","",'2 | Kennwerte'!AC188)</f>
        <v/>
      </c>
      <c r="AE97" s="148" t="str">
        <f>IF('2 | Kennwerte'!AD188="","",'2 | Kennwerte'!AD188)</f>
        <v/>
      </c>
      <c r="AF97" s="148" t="str">
        <f>IF('2 | Kennwerte'!AE188="","",'2 | Kennwerte'!AE188)</f>
        <v/>
      </c>
      <c r="AG97" s="148" t="str">
        <f>IF('2 | Kennwerte'!AF188="","",'2 | Kennwerte'!AF188)</f>
        <v/>
      </c>
      <c r="AH97" s="148" t="str">
        <f>IF('2 | Kennwerte'!AG188="","",'2 | Kennwerte'!AG188)</f>
        <v/>
      </c>
      <c r="AI97" s="148" t="str">
        <f>IF('2 | Kennwerte'!AH188="","",'2 | Kennwerte'!AH188)</f>
        <v/>
      </c>
      <c r="AJ97" s="148" t="str">
        <f>IF('2 | Kennwerte'!AI188="","",'2 | Kennwerte'!AI188)</f>
        <v/>
      </c>
      <c r="AK97" s="148" t="str">
        <f>IF('2 | Kennwerte'!AJ188="","",'2 | Kennwerte'!AJ188)</f>
        <v/>
      </c>
      <c r="AL97" s="148" t="str">
        <f>IF('2 | Kennwerte'!AK188="","",'2 | Kennwerte'!AK188)</f>
        <v/>
      </c>
      <c r="AM97" s="148" t="str">
        <f>IF('2 | Kennwerte'!AL188="","",'2 | Kennwerte'!AL188)</f>
        <v/>
      </c>
    </row>
    <row r="98" spans="2:39" s="145" customFormat="1" ht="30" customHeight="1" outlineLevel="1" x14ac:dyDescent="0.25">
      <c r="B98" s="146"/>
      <c r="C98" s="147"/>
      <c r="D98" s="169"/>
      <c r="E98" s="162" t="s">
        <v>196</v>
      </c>
      <c r="F98" s="160"/>
      <c r="G98" s="178"/>
      <c r="H98" s="179"/>
      <c r="I98" s="1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0"/>
      <c r="X98" s="280"/>
      <c r="Y98" s="280"/>
      <c r="Z98" s="280"/>
      <c r="AA98" s="280"/>
      <c r="AB98" s="280"/>
      <c r="AC98" s="280"/>
      <c r="AD98" s="280"/>
      <c r="AE98" s="280"/>
      <c r="AF98" s="280"/>
      <c r="AG98" s="280"/>
      <c r="AH98" s="280"/>
      <c r="AI98" s="280"/>
      <c r="AJ98" s="280"/>
      <c r="AK98" s="280"/>
      <c r="AL98" s="280"/>
      <c r="AM98" s="280"/>
    </row>
    <row r="99" spans="2:39" s="110" customFormat="1" ht="30" customHeight="1" outlineLevel="1" x14ac:dyDescent="0.25">
      <c r="B99" s="111"/>
      <c r="C99" s="131"/>
      <c r="D99" s="152" t="s">
        <v>199</v>
      </c>
      <c r="E99" s="131" t="str">
        <f>'1 | Grundeinstellungen'!E155</f>
        <v>Energiebedarfsdeckung</v>
      </c>
      <c r="F99" s="112"/>
      <c r="G99" s="122"/>
      <c r="H99" s="126">
        <f>'1 | Grundeinstellungen'!$H$155</f>
        <v>0.5</v>
      </c>
      <c r="I99" s="112"/>
      <c r="J99" s="148" t="str">
        <f>IF($H$99=0,"",CONCATENATE(IF(J100=1,'1 | Grundeinstellungen'!$J$155,IF(J100=2,'1 | Grundeinstellungen'!$K$155,IF('3c | Wirtschaftlichkeit'!J100=3,'1 | Grundeinstellungen'!$L$155,IF(J100="","wird ausgefüllt")))),IF('2 | Kennwerte'!I121="","",CONCATENATE(" ","[",TEXT('2 | Kennwerte'!I121,"0%"),"]")),IF(J101="","",CONCATENATE(" (",J101,")"))))</f>
        <v>wird ausgefüllt [wird berechnet]</v>
      </c>
      <c r="K99" s="148" t="str">
        <f>IF($H$99=0,"",CONCATENATE(IF(K100=1,'1 | Grundeinstellungen'!$J$155,IF(K100=2,'1 | Grundeinstellungen'!$K$155,IF('3c | Wirtschaftlichkeit'!K100=3,'1 | Grundeinstellungen'!$L$155,IF(K100="","wird ausgefüllt")))),IF('2 | Kennwerte'!J121="","",CONCATENATE(" ","[",TEXT('2 | Kennwerte'!J121,"0%"),"]")),IF(K101="","",CONCATENATE(" (",K101,")"))))</f>
        <v>wird ausgefüllt [wird berechnet]</v>
      </c>
      <c r="L99" s="148" t="str">
        <f>IF($H$99=0,"",CONCATENATE(IF(L100=1,'1 | Grundeinstellungen'!$J$155,IF(L100=2,'1 | Grundeinstellungen'!$K$155,IF('3c | Wirtschaftlichkeit'!L100=3,'1 | Grundeinstellungen'!$L$155,IF(L100="","wird ausgefüllt")))),IF('2 | Kennwerte'!K121="","",CONCATENATE(" ","[",TEXT('2 | Kennwerte'!K121,"0%"),"]")),IF(L101="","",CONCATENATE(" (",L101,")"))))</f>
        <v>wird ausgefüllt [wird berechnet]</v>
      </c>
      <c r="M99" s="148" t="str">
        <f>IF($H$99=0,"",CONCATENATE(IF(M100=1,'1 | Grundeinstellungen'!$J$155,IF(M100=2,'1 | Grundeinstellungen'!$K$155,IF('3c | Wirtschaftlichkeit'!M100=3,'1 | Grundeinstellungen'!$L$155,IF(M100="","wird ausgefüllt")))),IF('2 | Kennwerte'!L121="","",CONCATENATE(" ","[",TEXT('2 | Kennwerte'!L121,"0%"),"]")),IF(M101="","",CONCATENATE(" (",M101,")"))))</f>
        <v>wird ausgefüllt [wird berechnet]</v>
      </c>
      <c r="N99" s="148" t="str">
        <f>IF($H$99=0,"",CONCATENATE(IF(N100=1,'1 | Grundeinstellungen'!$J$155,IF(N100=2,'1 | Grundeinstellungen'!$K$155,IF('3c | Wirtschaftlichkeit'!N100=3,'1 | Grundeinstellungen'!$L$155,IF(N100="","wird ausgefüllt")))),IF('2 | Kennwerte'!M121="","",CONCATENATE(" ","[",TEXT('2 | Kennwerte'!M121,"0%"),"]")),IF(N101="","",CONCATENATE(" (",N101,")"))))</f>
        <v>wird ausgefüllt [wird berechnet]</v>
      </c>
      <c r="O99" s="148" t="str">
        <f>IF($H$99=0,"",CONCATENATE(IF(O100=1,'1 | Grundeinstellungen'!$J$155,IF(O100=2,'1 | Grundeinstellungen'!$K$155,IF('3c | Wirtschaftlichkeit'!O100=3,'1 | Grundeinstellungen'!$L$155,IF(O100="","wird ausgefüllt")))),IF('2 | Kennwerte'!N121="","",CONCATENATE(" ","[",TEXT('2 | Kennwerte'!N121,"0%"),"]")),IF(O101="","",CONCATENATE(" (",O101,")"))))</f>
        <v>wird ausgefüllt [wird berechnet]</v>
      </c>
      <c r="P99" s="148" t="str">
        <f>IF($H$99=0,"",CONCATENATE(IF(P100=1,'1 | Grundeinstellungen'!$J$155,IF(P100=2,'1 | Grundeinstellungen'!$K$155,IF('3c | Wirtschaftlichkeit'!P100=3,'1 | Grundeinstellungen'!$L$155,IF(P100="","wird ausgefüllt")))),IF('2 | Kennwerte'!O121="","",CONCATENATE(" ","[",TEXT('2 | Kennwerte'!O121,"0%"),"]")),IF(P101="","",CONCATENATE(" (",P101,")"))))</f>
        <v>wird ausgefüllt [wird berechnet]</v>
      </c>
      <c r="Q99" s="148" t="str">
        <f>IF($H$99=0,"",CONCATENATE(IF(Q100=1,'1 | Grundeinstellungen'!$J$155,IF(Q100=2,'1 | Grundeinstellungen'!$K$155,IF('3c | Wirtschaftlichkeit'!Q100=3,'1 | Grundeinstellungen'!$L$155,IF(Q100="","wird ausgefüllt")))),IF('2 | Kennwerte'!P121="","",CONCATENATE(" ","[",TEXT('2 | Kennwerte'!P121,"0%"),"]")),IF(Q101="","",CONCATENATE(" (",Q101,")"))))</f>
        <v>wird ausgefüllt [wird berechnet]</v>
      </c>
      <c r="R99" s="148" t="str">
        <f>IF($H$99=0,"",CONCATENATE(IF(R100=1,'1 | Grundeinstellungen'!$J$155,IF(R100=2,'1 | Grundeinstellungen'!$K$155,IF('3c | Wirtschaftlichkeit'!R100=3,'1 | Grundeinstellungen'!$L$155,IF(R100="","wird ausgefüllt")))),IF('2 | Kennwerte'!Q121="","",CONCATENATE(" ","[",TEXT('2 | Kennwerte'!Q121,"0%"),"]")),IF(R101="","",CONCATENATE(" (",R101,")"))))</f>
        <v>wird ausgefüllt [wird berechnet]</v>
      </c>
      <c r="S99" s="148" t="str">
        <f>IF($H$99=0,"",CONCATENATE(IF(S100=1,'1 | Grundeinstellungen'!$J$155,IF(S100=2,'1 | Grundeinstellungen'!$K$155,IF('3c | Wirtschaftlichkeit'!S100=3,'1 | Grundeinstellungen'!$L$155,IF(S100="","wird ausgefüllt")))),IF('2 | Kennwerte'!R121="","",CONCATENATE(" ","[",TEXT('2 | Kennwerte'!R121,"0%"),"]")),IF(S101="","",CONCATENATE(" (",S101,")"))))</f>
        <v>wird ausgefüllt [wird berechnet]</v>
      </c>
      <c r="T99" s="148" t="str">
        <f>IF($H$99=0,"",CONCATENATE(IF(T100=1,'1 | Grundeinstellungen'!$J$155,IF(T100=2,'1 | Grundeinstellungen'!$K$155,IF('3c | Wirtschaftlichkeit'!T100=3,'1 | Grundeinstellungen'!$L$155,IF(T100="","wird ausgefüllt")))),IF('2 | Kennwerte'!S121="","",CONCATENATE(" ","[",TEXT('2 | Kennwerte'!S121,"0%"),"]")),IF(T101="","",CONCATENATE(" (",T101,")"))))</f>
        <v>wird ausgefüllt [wird berechnet]</v>
      </c>
      <c r="U99" s="148" t="str">
        <f>IF($H$99=0,"",CONCATENATE(IF(U100=1,'1 | Grundeinstellungen'!$J$155,IF(U100=2,'1 | Grundeinstellungen'!$K$155,IF('3c | Wirtschaftlichkeit'!U100=3,'1 | Grundeinstellungen'!$L$155,IF(U100="","wird ausgefüllt")))),IF('2 | Kennwerte'!T121="","",CONCATENATE(" ","[",TEXT('2 | Kennwerte'!T121,"0%"),"]")),IF(U101="","",CONCATENATE(" (",U101,")"))))</f>
        <v>wird ausgefüllt [wird berechnet]</v>
      </c>
      <c r="V99" s="148" t="str">
        <f>IF($H$99=0,"",CONCATENATE(IF(V100=1,'1 | Grundeinstellungen'!$J$155,IF(V100=2,'1 | Grundeinstellungen'!$K$155,IF('3c | Wirtschaftlichkeit'!V100=3,'1 | Grundeinstellungen'!$L$155,IF(V100="","wird ausgefüllt")))),IF('2 | Kennwerte'!U121="","",CONCATENATE(" ","[",TEXT('2 | Kennwerte'!U121,"0%"),"]")),IF(V101="","",CONCATENATE(" (",V101,")"))))</f>
        <v>wird ausgefüllt [wird berechnet]</v>
      </c>
      <c r="W99" s="148" t="str">
        <f>IF($H$99=0,"",CONCATENATE(IF(W100=1,'1 | Grundeinstellungen'!$J$155,IF(W100=2,'1 | Grundeinstellungen'!$K$155,IF('3c | Wirtschaftlichkeit'!W100=3,'1 | Grundeinstellungen'!$L$155,IF(W100="","wird ausgefüllt")))),IF('2 | Kennwerte'!V121="","",CONCATENATE(" ","[",TEXT('2 | Kennwerte'!V121,"0%"),"]")),IF(W101="","",CONCATENATE(" (",W101,")"))))</f>
        <v>wird ausgefüllt [wird berechnet]</v>
      </c>
      <c r="X99" s="148" t="str">
        <f>IF($H$99=0,"",CONCATENATE(IF(X100=1,'1 | Grundeinstellungen'!$J$155,IF(X100=2,'1 | Grundeinstellungen'!$K$155,IF('3c | Wirtschaftlichkeit'!X100=3,'1 | Grundeinstellungen'!$L$155,IF(X100="","wird ausgefüllt")))),IF('2 | Kennwerte'!W121="","",CONCATENATE(" ","[",TEXT('2 | Kennwerte'!W121,"0%"),"]")),IF(X101="","",CONCATENATE(" (",X101,")"))))</f>
        <v>wird ausgefüllt [wird berechnet]</v>
      </c>
      <c r="Y99" s="148" t="str">
        <f>IF($H$99=0,"",CONCATENATE(IF(Y100=1,'1 | Grundeinstellungen'!$J$155,IF(Y100=2,'1 | Grundeinstellungen'!$K$155,IF('3c | Wirtschaftlichkeit'!Y100=3,'1 | Grundeinstellungen'!$L$155,IF(Y100="","wird ausgefüllt")))),IF('2 | Kennwerte'!X121="","",CONCATENATE(" ","[",TEXT('2 | Kennwerte'!X121,"0%"),"]")),IF(Y101="","",CONCATENATE(" (",Y101,")"))))</f>
        <v>wird ausgefüllt [wird berechnet]</v>
      </c>
      <c r="Z99" s="148" t="str">
        <f>IF($H$99=0,"",CONCATENATE(IF(Z100=1,'1 | Grundeinstellungen'!$J$155,IF(Z100=2,'1 | Grundeinstellungen'!$K$155,IF('3c | Wirtschaftlichkeit'!Z100=3,'1 | Grundeinstellungen'!$L$155,IF(Z100="","wird ausgefüllt")))),IF('2 | Kennwerte'!Y121="","",CONCATENATE(" ","[",TEXT('2 | Kennwerte'!Y121,"0%"),"]")),IF(Z101="","",CONCATENATE(" (",Z101,")"))))</f>
        <v>wird ausgefüllt [wird berechnet]</v>
      </c>
      <c r="AA99" s="148" t="str">
        <f>IF($H$99=0,"",CONCATENATE(IF(AA100=1,'1 | Grundeinstellungen'!$J$155,IF(AA100=2,'1 | Grundeinstellungen'!$K$155,IF('3c | Wirtschaftlichkeit'!AA100=3,'1 | Grundeinstellungen'!$L$155,IF(AA100="","wird ausgefüllt")))),IF('2 | Kennwerte'!Z121="","",CONCATENATE(" ","[",TEXT('2 | Kennwerte'!Z121,"0%"),"]")),IF(AA101="","",CONCATENATE(" (",AA101,")"))))</f>
        <v>wird ausgefüllt [wird berechnet]</v>
      </c>
      <c r="AB99" s="148" t="str">
        <f>IF($H$99=0,"",CONCATENATE(IF(AB100=1,'1 | Grundeinstellungen'!$J$155,IF(AB100=2,'1 | Grundeinstellungen'!$K$155,IF('3c | Wirtschaftlichkeit'!AB100=3,'1 | Grundeinstellungen'!$L$155,IF(AB100="","wird ausgefüllt")))),IF('2 | Kennwerte'!AA121="","",CONCATENATE(" ","[",TEXT('2 | Kennwerte'!AA121,"0%"),"]")),IF(AB101="","",CONCATENATE(" (",AB101,")"))))</f>
        <v>wird ausgefüllt [wird berechnet]</v>
      </c>
      <c r="AC99" s="148" t="str">
        <f>IF($H$99=0,"",CONCATENATE(IF(AC100=1,'1 | Grundeinstellungen'!$J$155,IF(AC100=2,'1 | Grundeinstellungen'!$K$155,IF('3c | Wirtschaftlichkeit'!AC100=3,'1 | Grundeinstellungen'!$L$155,IF(AC100="","wird ausgefüllt")))),IF('2 | Kennwerte'!AB121="","",CONCATENATE(" ","[",TEXT('2 | Kennwerte'!AB121,"0%"),"]")),IF(AC101="","",CONCATENATE(" (",AC101,")"))))</f>
        <v>wird ausgefüllt [wird berechnet]</v>
      </c>
      <c r="AD99" s="148" t="str">
        <f>IF($H$99=0,"",CONCATENATE(IF(AD100=1,'1 | Grundeinstellungen'!$J$155,IF(AD100=2,'1 | Grundeinstellungen'!$K$155,IF('3c | Wirtschaftlichkeit'!AD100=3,'1 | Grundeinstellungen'!$L$155,IF(AD100="","wird ausgefüllt")))),IF('2 | Kennwerte'!AC121="","",CONCATENATE(" ","[",TEXT('2 | Kennwerte'!AC121,"0%"),"]")),IF(AD101="","",CONCATENATE(" (",AD101,")"))))</f>
        <v>wird ausgefüllt [wird berechnet]</v>
      </c>
      <c r="AE99" s="148" t="str">
        <f>IF($H$99=0,"",CONCATENATE(IF(AE100=1,'1 | Grundeinstellungen'!$J$155,IF(AE100=2,'1 | Grundeinstellungen'!$K$155,IF('3c | Wirtschaftlichkeit'!AE100=3,'1 | Grundeinstellungen'!$L$155,IF(AE100="","wird ausgefüllt")))),IF('2 | Kennwerte'!AD121="","",CONCATENATE(" ","[",TEXT('2 | Kennwerte'!AD121,"0%"),"]")),IF(AE101="","",CONCATENATE(" (",AE101,")"))))</f>
        <v>wird ausgefüllt [wird berechnet]</v>
      </c>
      <c r="AF99" s="148" t="str">
        <f>IF($H$99=0,"",CONCATENATE(IF(AF100=1,'1 | Grundeinstellungen'!$J$155,IF(AF100=2,'1 | Grundeinstellungen'!$K$155,IF('3c | Wirtschaftlichkeit'!AF100=3,'1 | Grundeinstellungen'!$L$155,IF(AF100="","wird ausgefüllt")))),IF('2 | Kennwerte'!AE121="","",CONCATENATE(" ","[",TEXT('2 | Kennwerte'!AE121,"0%"),"]")),IF(AF101="","",CONCATENATE(" (",AF101,")"))))</f>
        <v>wird ausgefüllt [wird berechnet]</v>
      </c>
      <c r="AG99" s="148" t="str">
        <f>IF($H$99=0,"",CONCATENATE(IF(AG100=1,'1 | Grundeinstellungen'!$J$155,IF(AG100=2,'1 | Grundeinstellungen'!$K$155,IF('3c | Wirtschaftlichkeit'!AG100=3,'1 | Grundeinstellungen'!$L$155,IF(AG100="","wird ausgefüllt")))),IF('2 | Kennwerte'!AF121="","",CONCATENATE(" ","[",TEXT('2 | Kennwerte'!AF121,"0%"),"]")),IF(AG101="","",CONCATENATE(" (",AG101,")"))))</f>
        <v>wird ausgefüllt [wird berechnet]</v>
      </c>
      <c r="AH99" s="148" t="str">
        <f>IF($H$99=0,"",CONCATENATE(IF(AH100=1,'1 | Grundeinstellungen'!$J$155,IF(AH100=2,'1 | Grundeinstellungen'!$K$155,IF('3c | Wirtschaftlichkeit'!AH100=3,'1 | Grundeinstellungen'!$L$155,IF(AH100="","wird ausgefüllt")))),IF('2 | Kennwerte'!AG121="","",CONCATENATE(" ","[",TEXT('2 | Kennwerte'!AG121,"0%"),"]")),IF(AH101="","",CONCATENATE(" (",AH101,")"))))</f>
        <v>wird ausgefüllt [wird berechnet]</v>
      </c>
      <c r="AI99" s="148" t="str">
        <f>IF($H$99=0,"",CONCATENATE(IF(AI100=1,'1 | Grundeinstellungen'!$J$155,IF(AI100=2,'1 | Grundeinstellungen'!$K$155,IF('3c | Wirtschaftlichkeit'!AI100=3,'1 | Grundeinstellungen'!$L$155,IF(AI100="","wird ausgefüllt")))),IF('2 | Kennwerte'!AH121="","",CONCATENATE(" ","[",TEXT('2 | Kennwerte'!AH121,"0%"),"]")),IF(AI101="","",CONCATENATE(" (",AI101,")"))))</f>
        <v>wird ausgefüllt [wird berechnet]</v>
      </c>
      <c r="AJ99" s="148" t="str">
        <f>IF($H$99=0,"",CONCATENATE(IF(AJ100=1,'1 | Grundeinstellungen'!$J$155,IF(AJ100=2,'1 | Grundeinstellungen'!$K$155,IF('3c | Wirtschaftlichkeit'!AJ100=3,'1 | Grundeinstellungen'!$L$155,IF(AJ100="","wird ausgefüllt")))),IF('2 | Kennwerte'!AI121="","",CONCATENATE(" ","[",TEXT('2 | Kennwerte'!AI121,"0%"),"]")),IF(AJ101="","",CONCATENATE(" (",AJ101,")"))))</f>
        <v>wird ausgefüllt [wird berechnet]</v>
      </c>
      <c r="AK99" s="148" t="str">
        <f>IF($H$99=0,"",CONCATENATE(IF(AK100=1,'1 | Grundeinstellungen'!$J$155,IF(AK100=2,'1 | Grundeinstellungen'!$K$155,IF('3c | Wirtschaftlichkeit'!AK100=3,'1 | Grundeinstellungen'!$L$155,IF(AK100="","wird ausgefüllt")))),IF('2 | Kennwerte'!AJ121="","",CONCATENATE(" ","[",TEXT('2 | Kennwerte'!AJ121,"0%"),"]")),IF(AK101="","",CONCATENATE(" (",AK101,")"))))</f>
        <v>wird ausgefüllt [wird berechnet]</v>
      </c>
      <c r="AL99" s="148" t="str">
        <f>IF($H$99=0,"",CONCATENATE(IF(AL100=1,'1 | Grundeinstellungen'!$J$155,IF(AL100=2,'1 | Grundeinstellungen'!$K$155,IF('3c | Wirtschaftlichkeit'!AL100=3,'1 | Grundeinstellungen'!$L$155,IF(AL100="","wird ausgefüllt")))),IF('2 | Kennwerte'!AK121="","",CONCATENATE(" ","[",TEXT('2 | Kennwerte'!AK121,"0%"),"]")),IF(AL101="","",CONCATENATE(" (",AL101,")"))))</f>
        <v>wird ausgefüllt [wird berechnet]</v>
      </c>
      <c r="AM99" s="148" t="str">
        <f>IF($H$99=0,"",CONCATENATE(IF(AM100=1,'1 | Grundeinstellungen'!$J$155,IF(AM100=2,'1 | Grundeinstellungen'!$K$155,IF('3c | Wirtschaftlichkeit'!AM100=3,'1 | Grundeinstellungen'!$L$155,IF(AM100="","wird ausgefüllt")))),IF('2 | Kennwerte'!AL121="","",CONCATENATE(" ","[",TEXT('2 | Kennwerte'!AL121,"0%"),"]")),IF(AM101="","",CONCATENATE(" (",AM101,")"))))</f>
        <v>wird ausgefüllt [wird berechnet]</v>
      </c>
    </row>
    <row r="100" spans="2:39" s="121" customFormat="1" outlineLevel="1" x14ac:dyDescent="0.25">
      <c r="B100" s="137"/>
      <c r="C100" s="138"/>
      <c r="D100" s="138"/>
      <c r="E100" s="156" t="s">
        <v>197</v>
      </c>
      <c r="F100" s="157"/>
      <c r="G100" s="139"/>
      <c r="H100" s="136"/>
      <c r="I100" s="171"/>
      <c r="J100" s="148" t="str">
        <f>IF('2 | Kennwerte'!I123="","",'2 | Kennwerte'!I123)</f>
        <v/>
      </c>
      <c r="K100" s="148" t="str">
        <f>IF('2 | Kennwerte'!J123="","",'2 | Kennwerte'!J123)</f>
        <v/>
      </c>
      <c r="L100" s="148" t="str">
        <f>IF('2 | Kennwerte'!K123="","",'2 | Kennwerte'!K123)</f>
        <v/>
      </c>
      <c r="M100" s="148" t="str">
        <f>IF('2 | Kennwerte'!L123="","",'2 | Kennwerte'!L123)</f>
        <v/>
      </c>
      <c r="N100" s="148" t="str">
        <f>IF('2 | Kennwerte'!M123="","",'2 | Kennwerte'!M123)</f>
        <v/>
      </c>
      <c r="O100" s="148" t="str">
        <f>IF('2 | Kennwerte'!N123="","",'2 | Kennwerte'!N123)</f>
        <v/>
      </c>
      <c r="P100" s="148" t="str">
        <f>IF('2 | Kennwerte'!O123="","",'2 | Kennwerte'!O123)</f>
        <v/>
      </c>
      <c r="Q100" s="148" t="str">
        <f>IF('2 | Kennwerte'!P123="","",'2 | Kennwerte'!P123)</f>
        <v/>
      </c>
      <c r="R100" s="148" t="str">
        <f>IF('2 | Kennwerte'!Q123="","",'2 | Kennwerte'!Q123)</f>
        <v/>
      </c>
      <c r="S100" s="148" t="str">
        <f>IF('2 | Kennwerte'!R123="","",'2 | Kennwerte'!R123)</f>
        <v/>
      </c>
      <c r="T100" s="148" t="str">
        <f>IF('2 | Kennwerte'!S123="","",'2 | Kennwerte'!S123)</f>
        <v/>
      </c>
      <c r="U100" s="148" t="str">
        <f>IF('2 | Kennwerte'!T123="","",'2 | Kennwerte'!T123)</f>
        <v/>
      </c>
      <c r="V100" s="148" t="str">
        <f>IF('2 | Kennwerte'!U123="","",'2 | Kennwerte'!U123)</f>
        <v/>
      </c>
      <c r="W100" s="148" t="str">
        <f>IF('2 | Kennwerte'!V123="","",'2 | Kennwerte'!V123)</f>
        <v/>
      </c>
      <c r="X100" s="148" t="str">
        <f>IF('2 | Kennwerte'!W123="","",'2 | Kennwerte'!W123)</f>
        <v/>
      </c>
      <c r="Y100" s="148" t="str">
        <f>IF('2 | Kennwerte'!X123="","",'2 | Kennwerte'!X123)</f>
        <v/>
      </c>
      <c r="Z100" s="148" t="str">
        <f>IF('2 | Kennwerte'!Y123="","",'2 | Kennwerte'!Y123)</f>
        <v/>
      </c>
      <c r="AA100" s="148" t="str">
        <f>IF('2 | Kennwerte'!Z123="","",'2 | Kennwerte'!Z123)</f>
        <v/>
      </c>
      <c r="AB100" s="148" t="str">
        <f>IF('2 | Kennwerte'!AA123="","",'2 | Kennwerte'!AA123)</f>
        <v/>
      </c>
      <c r="AC100" s="148" t="str">
        <f>IF('2 | Kennwerte'!AB123="","",'2 | Kennwerte'!AB123)</f>
        <v/>
      </c>
      <c r="AD100" s="148" t="str">
        <f>IF('2 | Kennwerte'!AC123="","",'2 | Kennwerte'!AC123)</f>
        <v/>
      </c>
      <c r="AE100" s="148" t="str">
        <f>IF('2 | Kennwerte'!AD123="","",'2 | Kennwerte'!AD123)</f>
        <v/>
      </c>
      <c r="AF100" s="148" t="str">
        <f>IF('2 | Kennwerte'!AE123="","",'2 | Kennwerte'!AE123)</f>
        <v/>
      </c>
      <c r="AG100" s="148" t="str">
        <f>IF('2 | Kennwerte'!AF123="","",'2 | Kennwerte'!AF123)</f>
        <v/>
      </c>
      <c r="AH100" s="148" t="str">
        <f>IF('2 | Kennwerte'!AG123="","",'2 | Kennwerte'!AG123)</f>
        <v/>
      </c>
      <c r="AI100" s="148" t="str">
        <f>IF('2 | Kennwerte'!AH123="","",'2 | Kennwerte'!AH123)</f>
        <v/>
      </c>
      <c r="AJ100" s="148" t="str">
        <f>IF('2 | Kennwerte'!AI123="","",'2 | Kennwerte'!AI123)</f>
        <v/>
      </c>
      <c r="AK100" s="148" t="str">
        <f>IF('2 | Kennwerte'!AJ123="","",'2 | Kennwerte'!AJ123)</f>
        <v/>
      </c>
      <c r="AL100" s="148" t="str">
        <f>IF('2 | Kennwerte'!AK123="","",'2 | Kennwerte'!AK123)</f>
        <v/>
      </c>
      <c r="AM100" s="148" t="str">
        <f>IF('2 | Kennwerte'!AL123="","",'2 | Kennwerte'!AL123)</f>
        <v/>
      </c>
    </row>
    <row r="101" spans="2:39" s="145" customFormat="1" ht="30" customHeight="1" outlineLevel="1" x14ac:dyDescent="0.25">
      <c r="B101" s="146"/>
      <c r="C101" s="147"/>
      <c r="D101" s="169"/>
      <c r="E101" s="162" t="s">
        <v>196</v>
      </c>
      <c r="F101" s="160"/>
      <c r="G101" s="178"/>
      <c r="H101" s="179"/>
      <c r="I101" s="180"/>
      <c r="J101" s="280"/>
      <c r="K101" s="280"/>
      <c r="L101" s="280"/>
      <c r="M101" s="280"/>
      <c r="N101" s="280"/>
      <c r="O101" s="280"/>
      <c r="P101" s="280"/>
      <c r="Q101" s="280"/>
      <c r="R101" s="280"/>
      <c r="S101" s="280"/>
      <c r="T101" s="280"/>
      <c r="U101" s="280"/>
      <c r="V101" s="280"/>
      <c r="W101" s="280"/>
      <c r="X101" s="280"/>
      <c r="Y101" s="280"/>
      <c r="Z101" s="280"/>
      <c r="AA101" s="280"/>
      <c r="AB101" s="280"/>
      <c r="AC101" s="280"/>
      <c r="AD101" s="280"/>
      <c r="AE101" s="280"/>
      <c r="AF101" s="280"/>
      <c r="AG101" s="280"/>
      <c r="AH101" s="280"/>
      <c r="AI101" s="280"/>
      <c r="AJ101" s="280"/>
      <c r="AK101" s="280"/>
      <c r="AL101" s="280"/>
      <c r="AM101" s="280"/>
    </row>
    <row r="102" spans="2:39" s="110" customFormat="1" x14ac:dyDescent="0.25">
      <c r="B102" s="111"/>
      <c r="C102" s="131"/>
      <c r="D102" s="152"/>
      <c r="E102" s="131"/>
      <c r="F102" s="112"/>
      <c r="G102" s="122"/>
      <c r="H102" s="122"/>
      <c r="I102" s="112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</row>
    <row r="103" spans="2:39" s="110" customFormat="1" ht="59.1" customHeight="1" outlineLevel="1" x14ac:dyDescent="0.25">
      <c r="B103" s="111"/>
      <c r="C103" s="183">
        <v>4</v>
      </c>
      <c r="D103" s="187" t="str">
        <f>'1 | Grundeinstellungen'!D157</f>
        <v>Alternativ: Lebenszykluskosten berechnet</v>
      </c>
      <c r="E103" s="161"/>
      <c r="F103" s="170"/>
      <c r="G103" s="126">
        <f>'1 | Grundeinstellungen'!$G$157</f>
        <v>0</v>
      </c>
      <c r="H103" s="98">
        <f>'1 | Grundeinstellungen'!$H$157</f>
        <v>0</v>
      </c>
      <c r="I103" s="170"/>
      <c r="J103" s="129" t="str">
        <f>IF($G$103=0,"",CONCATENATE(IF(AND(J104&lt;1.5,J104&gt;0),'1 | Grundeinstellungen'!$J$157,IF(AND(J104&gt;=1.5,J104&lt;2.5),'1 | Grundeinstellungen'!$K$157,IF(J104&gt;=2.5,'1 | Grundeinstellungen'!$L$157,IF(J104=0,"wird ausgefüllt")))),IF('2 | Kennwerte'!I127="wird berechnet","",CONCATENATE(" ","[",TEXT('2 | Kennwerte'!I127,"0%"),"]")),IF(OR(J106&lt;&gt;"",J109&lt;&gt;"",J112&lt;&gt;"")," ("),IF(J106="","",J106),IF(AND(J106&lt;&gt;"",J109&lt;&gt;""),"; ",""),IF(AND(J106&lt;&gt;"",J112&lt;&gt;"",J109=""),"; ",""),IF(J109="","",J109),IF(AND(J109&lt;&gt;"",J112&lt;&gt;""),"; ",""),IF(J112="","",J112),IF(OR(J106&lt;&gt;"",J109&lt;&gt;"",J112&lt;&gt;""),")","")))</f>
        <v/>
      </c>
      <c r="K103" s="129" t="str">
        <f>IF($G$103=0,"",CONCATENATE(IF(AND(K104&lt;1.5,K104&gt;0),'1 | Grundeinstellungen'!$J$157,IF(AND(K104&gt;=1.5,K104&lt;2.5),'1 | Grundeinstellungen'!$K$157,IF(K104&gt;=2.5,'1 | Grundeinstellungen'!$L$157,IF(K104=0,"wird ausgefüllt")))),IF('2 | Kennwerte'!J127="wird berechnet","",CONCATENATE(" ","[",TEXT('2 | Kennwerte'!J127,"0%"),"]")),IF(OR(K106&lt;&gt;"",K109&lt;&gt;"",K112&lt;&gt;"")," ("),IF(K106="","",K106),IF(AND(K106&lt;&gt;"",K109&lt;&gt;""),"; ",""),IF(AND(K106&lt;&gt;"",K112&lt;&gt;"",K109=""),"; ",""),IF(K109="","",K109),IF(AND(K109&lt;&gt;"",K112&lt;&gt;""),"; ",""),IF(K112="","",K112),IF(OR(K106&lt;&gt;"",K109&lt;&gt;"",K112&lt;&gt;""),")","")))</f>
        <v/>
      </c>
      <c r="L103" s="129" t="str">
        <f>IF($G$103=0,"",CONCATENATE(IF(AND(L104&lt;1.5,L104&gt;0),'1 | Grundeinstellungen'!$J$157,IF(AND(L104&gt;=1.5,L104&lt;2.5),'1 | Grundeinstellungen'!$K$157,IF(L104&gt;=2.5,'1 | Grundeinstellungen'!$L$157,IF(L104=0,"wird ausgefüllt")))),IF('2 | Kennwerte'!K127="wird berechnet","",CONCATENATE(" ","[",TEXT('2 | Kennwerte'!K127,"0%"),"]")),IF(OR(L106&lt;&gt;"",L109&lt;&gt;"",L112&lt;&gt;"")," ("),IF(L106="","",L106),IF(AND(L106&lt;&gt;"",L109&lt;&gt;""),"; ",""),IF(AND(L106&lt;&gt;"",L112&lt;&gt;"",L109=""),"; ",""),IF(L109="","",L109),IF(AND(L109&lt;&gt;"",L112&lt;&gt;""),"; ",""),IF(L112="","",L112),IF(OR(L106&lt;&gt;"",L109&lt;&gt;"",L112&lt;&gt;""),")","")))</f>
        <v/>
      </c>
      <c r="M103" s="129" t="str">
        <f>IF($G$103=0,"",CONCATENATE(IF(AND(M104&lt;1.5,M104&gt;0),'1 | Grundeinstellungen'!$J$157,IF(AND(M104&gt;=1.5,M104&lt;2.5),'1 | Grundeinstellungen'!$K$157,IF(M104&gt;=2.5,'1 | Grundeinstellungen'!$L$157,IF(M104=0,"wird ausgefüllt")))),IF('2 | Kennwerte'!L127="wird berechnet","",CONCATENATE(" ","[",TEXT('2 | Kennwerte'!L127,"0%"),"]")),IF(OR(M106&lt;&gt;"",M109&lt;&gt;"",M112&lt;&gt;"")," ("),IF(M106="","",M106),IF(AND(M106&lt;&gt;"",M109&lt;&gt;""),"; ",""),IF(AND(M106&lt;&gt;"",M112&lt;&gt;"",M109=""),"; ",""),IF(M109="","",M109),IF(AND(M109&lt;&gt;"",M112&lt;&gt;""),"; ",""),IF(M112="","",M112),IF(OR(M106&lt;&gt;"",M109&lt;&gt;"",M112&lt;&gt;""),")","")))</f>
        <v/>
      </c>
      <c r="N103" s="129" t="str">
        <f>IF($G$103=0,"",CONCATENATE(IF(AND(N104&lt;1.5,N104&gt;0),'1 | Grundeinstellungen'!$J$157,IF(AND(N104&gt;=1.5,N104&lt;2.5),'1 | Grundeinstellungen'!$K$157,IF(N104&gt;=2.5,'1 | Grundeinstellungen'!$L$157,IF(N104=0,"wird ausgefüllt")))),IF('2 | Kennwerte'!M127="wird berechnet","",CONCATENATE(" ","[",TEXT('2 | Kennwerte'!M127,"0%"),"]")),IF(OR(N106&lt;&gt;"",N109&lt;&gt;"",N112&lt;&gt;"")," ("),IF(N106="","",N106),IF(AND(N106&lt;&gt;"",N109&lt;&gt;""),"; ",""),IF(AND(N106&lt;&gt;"",N112&lt;&gt;"",N109=""),"; ",""),IF(N109="","",N109),IF(AND(N109&lt;&gt;"",N112&lt;&gt;""),"; ",""),IF(N112="","",N112),IF(OR(N106&lt;&gt;"",N109&lt;&gt;"",N112&lt;&gt;""),")","")))</f>
        <v/>
      </c>
      <c r="O103" s="129" t="str">
        <f>IF($G$103=0,"",CONCATENATE(IF(AND(O104&lt;1.5,O104&gt;0),'1 | Grundeinstellungen'!$J$157,IF(AND(O104&gt;=1.5,O104&lt;2.5),'1 | Grundeinstellungen'!$K$157,IF(O104&gt;=2.5,'1 | Grundeinstellungen'!$L$157,IF(O104=0,"wird ausgefüllt")))),IF('2 | Kennwerte'!N127="wird berechnet","",CONCATENATE(" ","[",TEXT('2 | Kennwerte'!N127,"0%"),"]")),IF(OR(O106&lt;&gt;"",O109&lt;&gt;"",O112&lt;&gt;"")," ("),IF(O106="","",O106),IF(AND(O106&lt;&gt;"",O109&lt;&gt;""),"; ",""),IF(AND(O106&lt;&gt;"",O112&lt;&gt;"",O109=""),"; ",""),IF(O109="","",O109),IF(AND(O109&lt;&gt;"",O112&lt;&gt;""),"; ",""),IF(O112="","",O112),IF(OR(O106&lt;&gt;"",O109&lt;&gt;"",O112&lt;&gt;""),")","")))</f>
        <v/>
      </c>
      <c r="P103" s="129" t="str">
        <f>IF($G$103=0,"",CONCATENATE(IF(AND(P104&lt;1.5,P104&gt;0),'1 | Grundeinstellungen'!$J$157,IF(AND(P104&gt;=1.5,P104&lt;2.5),'1 | Grundeinstellungen'!$K$157,IF(P104&gt;=2.5,'1 | Grundeinstellungen'!$L$157,IF(P104=0,"wird ausgefüllt")))),IF('2 | Kennwerte'!O127="wird berechnet","",CONCATENATE(" ","[",TEXT('2 | Kennwerte'!O127,"0%"),"]")),IF(OR(P106&lt;&gt;"",P109&lt;&gt;"",P112&lt;&gt;"")," ("),IF(P106="","",P106),IF(AND(P106&lt;&gt;"",P109&lt;&gt;""),"; ",""),IF(AND(P106&lt;&gt;"",P112&lt;&gt;"",P109=""),"; ",""),IF(P109="","",P109),IF(AND(P109&lt;&gt;"",P112&lt;&gt;""),"; ",""),IF(P112="","",P112),IF(OR(P106&lt;&gt;"",P109&lt;&gt;"",P112&lt;&gt;""),")","")))</f>
        <v/>
      </c>
      <c r="Q103" s="129" t="str">
        <f>IF($G$103=0,"",CONCATENATE(IF(AND(Q104&lt;1.5,Q104&gt;0),'1 | Grundeinstellungen'!$J$157,IF(AND(Q104&gt;=1.5,Q104&lt;2.5),'1 | Grundeinstellungen'!$K$157,IF(Q104&gt;=2.5,'1 | Grundeinstellungen'!$L$157,IF(Q104=0,"wird ausgefüllt")))),IF('2 | Kennwerte'!P127="wird berechnet","",CONCATENATE(" ","[",TEXT('2 | Kennwerte'!P127,"0%"),"]")),IF(OR(Q106&lt;&gt;"",Q109&lt;&gt;"",Q112&lt;&gt;"")," ("),IF(Q106="","",Q106),IF(AND(Q106&lt;&gt;"",Q109&lt;&gt;""),"; ",""),IF(AND(Q106&lt;&gt;"",Q112&lt;&gt;"",Q109=""),"; ",""),IF(Q109="","",Q109),IF(AND(Q109&lt;&gt;"",Q112&lt;&gt;""),"; ",""),IF(Q112="","",Q112),IF(OR(Q106&lt;&gt;"",Q109&lt;&gt;"",Q112&lt;&gt;""),")","")))</f>
        <v/>
      </c>
      <c r="R103" s="129" t="str">
        <f>IF($G$103=0,"",CONCATENATE(IF(AND(R104&lt;1.5,R104&gt;0),'1 | Grundeinstellungen'!$J$157,IF(AND(R104&gt;=1.5,R104&lt;2.5),'1 | Grundeinstellungen'!$K$157,IF(R104&gt;=2.5,'1 | Grundeinstellungen'!$L$157,IF(R104=0,"wird ausgefüllt")))),IF('2 | Kennwerte'!Q127="wird berechnet","",CONCATENATE(" ","[",TEXT('2 | Kennwerte'!Q127,"0%"),"]")),IF(OR(R106&lt;&gt;"",R109&lt;&gt;"",R112&lt;&gt;"")," ("),IF(R106="","",R106),IF(AND(R106&lt;&gt;"",R109&lt;&gt;""),"; ",""),IF(AND(R106&lt;&gt;"",R112&lt;&gt;"",R109=""),"; ",""),IF(R109="","",R109),IF(AND(R109&lt;&gt;"",R112&lt;&gt;""),"; ",""),IF(R112="","",R112),IF(OR(R106&lt;&gt;"",R109&lt;&gt;"",R112&lt;&gt;""),")","")))</f>
        <v/>
      </c>
      <c r="S103" s="129" t="str">
        <f>IF($G$103=0,"",CONCATENATE(IF(AND(S104&lt;1.5,S104&gt;0),'1 | Grundeinstellungen'!$J$157,IF(AND(S104&gt;=1.5,S104&lt;2.5),'1 | Grundeinstellungen'!$K$157,IF(S104&gt;=2.5,'1 | Grundeinstellungen'!$L$157,IF(S104=0,"wird ausgefüllt")))),IF('2 | Kennwerte'!R127="wird berechnet","",CONCATENATE(" ","[",TEXT('2 | Kennwerte'!R127,"0%"),"]")),IF(OR(S106&lt;&gt;"",S109&lt;&gt;"",S112&lt;&gt;"")," ("),IF(S106="","",S106),IF(AND(S106&lt;&gt;"",S109&lt;&gt;""),"; ",""),IF(AND(S106&lt;&gt;"",S112&lt;&gt;"",S109=""),"; ",""),IF(S109="","",S109),IF(AND(S109&lt;&gt;"",S112&lt;&gt;""),"; ",""),IF(S112="","",S112),IF(OR(S106&lt;&gt;"",S109&lt;&gt;"",S112&lt;&gt;""),")","")))</f>
        <v/>
      </c>
      <c r="T103" s="129" t="str">
        <f>IF($G$103=0,"",CONCATENATE(IF(AND(T104&lt;1.5,T104&gt;0),'1 | Grundeinstellungen'!$J$157,IF(AND(T104&gt;=1.5,T104&lt;2.5),'1 | Grundeinstellungen'!$K$157,IF(T104&gt;=2.5,'1 | Grundeinstellungen'!$L$157,IF(T104=0,"wird ausgefüllt")))),IF('2 | Kennwerte'!S127="wird berechnet","",CONCATENATE(" ","[",TEXT('2 | Kennwerte'!S127,"0%"),"]")),IF(OR(T106&lt;&gt;"",T109&lt;&gt;"",T112&lt;&gt;"")," ("),IF(T106="","",T106),IF(AND(T106&lt;&gt;"",T109&lt;&gt;""),"; ",""),IF(AND(T106&lt;&gt;"",T112&lt;&gt;"",T109=""),"; ",""),IF(T109="","",T109),IF(AND(T109&lt;&gt;"",T112&lt;&gt;""),"; ",""),IF(T112="","",T112),IF(OR(T106&lt;&gt;"",T109&lt;&gt;"",T112&lt;&gt;""),")","")))</f>
        <v/>
      </c>
      <c r="U103" s="129" t="str">
        <f>IF($G$103=0,"",CONCATENATE(IF(AND(U104&lt;1.5,U104&gt;0),'1 | Grundeinstellungen'!$J$157,IF(AND(U104&gt;=1.5,U104&lt;2.5),'1 | Grundeinstellungen'!$K$157,IF(U104&gt;=2.5,'1 | Grundeinstellungen'!$L$157,IF(U104=0,"wird ausgefüllt")))),IF('2 | Kennwerte'!T127="wird berechnet","",CONCATENATE(" ","[",TEXT('2 | Kennwerte'!T127,"0%"),"]")),IF(OR(U106&lt;&gt;"",U109&lt;&gt;"",U112&lt;&gt;"")," ("),IF(U106="","",U106),IF(AND(U106&lt;&gt;"",U109&lt;&gt;""),"; ",""),IF(AND(U106&lt;&gt;"",U112&lt;&gt;"",U109=""),"; ",""),IF(U109="","",U109),IF(AND(U109&lt;&gt;"",U112&lt;&gt;""),"; ",""),IF(U112="","",U112),IF(OR(U106&lt;&gt;"",U109&lt;&gt;"",U112&lt;&gt;""),")","")))</f>
        <v/>
      </c>
      <c r="V103" s="129" t="str">
        <f>IF($G$103=0,"",CONCATENATE(IF(AND(V104&lt;1.5,V104&gt;0),'1 | Grundeinstellungen'!$J$157,IF(AND(V104&gt;=1.5,V104&lt;2.5),'1 | Grundeinstellungen'!$K$157,IF(V104&gt;=2.5,'1 | Grundeinstellungen'!$L$157,IF(V104=0,"wird ausgefüllt")))),IF('2 | Kennwerte'!U127="wird berechnet","",CONCATENATE(" ","[",TEXT('2 | Kennwerte'!U127,"0%"),"]")),IF(OR(V106&lt;&gt;"",V109&lt;&gt;"",V112&lt;&gt;"")," ("),IF(V106="","",V106),IF(AND(V106&lt;&gt;"",V109&lt;&gt;""),"; ",""),IF(AND(V106&lt;&gt;"",V112&lt;&gt;"",V109=""),"; ",""),IF(V109="","",V109),IF(AND(V109&lt;&gt;"",V112&lt;&gt;""),"; ",""),IF(V112="","",V112),IF(OR(V106&lt;&gt;"",V109&lt;&gt;"",V112&lt;&gt;""),")","")))</f>
        <v/>
      </c>
      <c r="W103" s="129" t="str">
        <f>IF($G$103=0,"",CONCATENATE(IF(AND(W104&lt;1.5,W104&gt;0),'1 | Grundeinstellungen'!$J$157,IF(AND(W104&gt;=1.5,W104&lt;2.5),'1 | Grundeinstellungen'!$K$157,IF(W104&gt;=2.5,'1 | Grundeinstellungen'!$L$157,IF(W104=0,"wird ausgefüllt")))),IF('2 | Kennwerte'!V127="wird berechnet","",CONCATENATE(" ","[",TEXT('2 | Kennwerte'!V127,"0%"),"]")),IF(OR(W106&lt;&gt;"",W109&lt;&gt;"",W112&lt;&gt;"")," ("),IF(W106="","",W106),IF(AND(W106&lt;&gt;"",W109&lt;&gt;""),"; ",""),IF(AND(W106&lt;&gt;"",W112&lt;&gt;"",W109=""),"; ",""),IF(W109="","",W109),IF(AND(W109&lt;&gt;"",W112&lt;&gt;""),"; ",""),IF(W112="","",W112),IF(OR(W106&lt;&gt;"",W109&lt;&gt;"",W112&lt;&gt;""),")","")))</f>
        <v/>
      </c>
      <c r="X103" s="129" t="str">
        <f>IF($G$103=0,"",CONCATENATE(IF(AND(X104&lt;1.5,X104&gt;0),'1 | Grundeinstellungen'!$J$157,IF(AND(X104&gt;=1.5,X104&lt;2.5),'1 | Grundeinstellungen'!$K$157,IF(X104&gt;=2.5,'1 | Grundeinstellungen'!$L$157,IF(X104=0,"wird ausgefüllt")))),IF('2 | Kennwerte'!W127="wird berechnet","",CONCATENATE(" ","[",TEXT('2 | Kennwerte'!W127,"0%"),"]")),IF(OR(X106&lt;&gt;"",X109&lt;&gt;"",X112&lt;&gt;"")," ("),IF(X106="","",X106),IF(AND(X106&lt;&gt;"",X109&lt;&gt;""),"; ",""),IF(AND(X106&lt;&gt;"",X112&lt;&gt;"",X109=""),"; ",""),IF(X109="","",X109),IF(AND(X109&lt;&gt;"",X112&lt;&gt;""),"; ",""),IF(X112="","",X112),IF(OR(X106&lt;&gt;"",X109&lt;&gt;"",X112&lt;&gt;""),")","")))</f>
        <v/>
      </c>
      <c r="Y103" s="129" t="str">
        <f>IF($G$103=0,"",CONCATENATE(IF(AND(Y104&lt;1.5,Y104&gt;0),'1 | Grundeinstellungen'!$J$157,IF(AND(Y104&gt;=1.5,Y104&lt;2.5),'1 | Grundeinstellungen'!$K$157,IF(Y104&gt;=2.5,'1 | Grundeinstellungen'!$L$157,IF(Y104=0,"wird ausgefüllt")))),IF('2 | Kennwerte'!X127="wird berechnet","",CONCATENATE(" ","[",TEXT('2 | Kennwerte'!X127,"0%"),"]")),IF(OR(Y106&lt;&gt;"",Y109&lt;&gt;"",Y112&lt;&gt;"")," ("),IF(Y106="","",Y106),IF(AND(Y106&lt;&gt;"",Y109&lt;&gt;""),"; ",""),IF(AND(Y106&lt;&gt;"",Y112&lt;&gt;"",Y109=""),"; ",""),IF(Y109="","",Y109),IF(AND(Y109&lt;&gt;"",Y112&lt;&gt;""),"; ",""),IF(Y112="","",Y112),IF(OR(Y106&lt;&gt;"",Y109&lt;&gt;"",Y112&lt;&gt;""),")","")))</f>
        <v/>
      </c>
      <c r="Z103" s="129" t="str">
        <f>IF($G$103=0,"",CONCATENATE(IF(AND(Z104&lt;1.5,Z104&gt;0),'1 | Grundeinstellungen'!$J$157,IF(AND(Z104&gt;=1.5,Z104&lt;2.5),'1 | Grundeinstellungen'!$K$157,IF(Z104&gt;=2.5,'1 | Grundeinstellungen'!$L$157,IF(Z104=0,"wird ausgefüllt")))),IF('2 | Kennwerte'!Y127="wird berechnet","",CONCATENATE(" ","[",TEXT('2 | Kennwerte'!Y127,"0%"),"]")),IF(OR(Z106&lt;&gt;"",Z109&lt;&gt;"",Z112&lt;&gt;"")," ("),IF(Z106="","",Z106),IF(AND(Z106&lt;&gt;"",Z109&lt;&gt;""),"; ",""),IF(AND(Z106&lt;&gt;"",Z112&lt;&gt;"",Z109=""),"; ",""),IF(Z109="","",Z109),IF(AND(Z109&lt;&gt;"",Z112&lt;&gt;""),"; ",""),IF(Z112="","",Z112),IF(OR(Z106&lt;&gt;"",Z109&lt;&gt;"",Z112&lt;&gt;""),")","")))</f>
        <v/>
      </c>
      <c r="AA103" s="129" t="str">
        <f>IF($G$103=0,"",CONCATENATE(IF(AND(AA104&lt;1.5,AA104&gt;0),'1 | Grundeinstellungen'!$J$157,IF(AND(AA104&gt;=1.5,AA104&lt;2.5),'1 | Grundeinstellungen'!$K$157,IF(AA104&gt;=2.5,'1 | Grundeinstellungen'!$L$157,IF(AA104=0,"wird ausgefüllt")))),IF('2 | Kennwerte'!Z127="wird berechnet","",CONCATENATE(" ","[",TEXT('2 | Kennwerte'!Z127,"0%"),"]")),IF(OR(AA106&lt;&gt;"",AA109&lt;&gt;"",AA112&lt;&gt;"")," ("),IF(AA106="","",AA106),IF(AND(AA106&lt;&gt;"",AA109&lt;&gt;""),"; ",""),IF(AND(AA106&lt;&gt;"",AA112&lt;&gt;"",AA109=""),"; ",""),IF(AA109="","",AA109),IF(AND(AA109&lt;&gt;"",AA112&lt;&gt;""),"; ",""),IF(AA112="","",AA112),IF(OR(AA106&lt;&gt;"",AA109&lt;&gt;"",AA112&lt;&gt;""),")","")))</f>
        <v/>
      </c>
      <c r="AB103" s="129" t="str">
        <f>IF($G$103=0,"",CONCATENATE(IF(AND(AB104&lt;1.5,AB104&gt;0),'1 | Grundeinstellungen'!$J$157,IF(AND(AB104&gt;=1.5,AB104&lt;2.5),'1 | Grundeinstellungen'!$K$157,IF(AB104&gt;=2.5,'1 | Grundeinstellungen'!$L$157,IF(AB104=0,"wird ausgefüllt")))),IF('2 | Kennwerte'!AA127="wird berechnet","",CONCATENATE(" ","[",TEXT('2 | Kennwerte'!AA127,"0%"),"]")),IF(OR(AB106&lt;&gt;"",AB109&lt;&gt;"",AB112&lt;&gt;"")," ("),IF(AB106="","",AB106),IF(AND(AB106&lt;&gt;"",AB109&lt;&gt;""),"; ",""),IF(AND(AB106&lt;&gt;"",AB112&lt;&gt;"",AB109=""),"; ",""),IF(AB109="","",AB109),IF(AND(AB109&lt;&gt;"",AB112&lt;&gt;""),"; ",""),IF(AB112="","",AB112),IF(OR(AB106&lt;&gt;"",AB109&lt;&gt;"",AB112&lt;&gt;""),")","")))</f>
        <v/>
      </c>
      <c r="AC103" s="129" t="str">
        <f>IF($G$103=0,"",CONCATENATE(IF(AND(AC104&lt;1.5,AC104&gt;0),'1 | Grundeinstellungen'!$J$157,IF(AND(AC104&gt;=1.5,AC104&lt;2.5),'1 | Grundeinstellungen'!$K$157,IF(AC104&gt;=2.5,'1 | Grundeinstellungen'!$L$157,IF(AC104=0,"wird ausgefüllt")))),IF('2 | Kennwerte'!AB127="wird berechnet","",CONCATENATE(" ","[",TEXT('2 | Kennwerte'!AB127,"0%"),"]")),IF(OR(AC106&lt;&gt;"",AC109&lt;&gt;"",AC112&lt;&gt;"")," ("),IF(AC106="","",AC106),IF(AND(AC106&lt;&gt;"",AC109&lt;&gt;""),"; ",""),IF(AND(AC106&lt;&gt;"",AC112&lt;&gt;"",AC109=""),"; ",""),IF(AC109="","",AC109),IF(AND(AC109&lt;&gt;"",AC112&lt;&gt;""),"; ",""),IF(AC112="","",AC112),IF(OR(AC106&lt;&gt;"",AC109&lt;&gt;"",AC112&lt;&gt;""),")","")))</f>
        <v/>
      </c>
      <c r="AD103" s="129" t="str">
        <f>IF($G$103=0,"",CONCATENATE(IF(AND(AD104&lt;1.5,AD104&gt;0),'1 | Grundeinstellungen'!$J$157,IF(AND(AD104&gt;=1.5,AD104&lt;2.5),'1 | Grundeinstellungen'!$K$157,IF(AD104&gt;=2.5,'1 | Grundeinstellungen'!$L$157,IF(AD104=0,"wird ausgefüllt")))),IF('2 | Kennwerte'!AC127="wird berechnet","",CONCATENATE(" ","[",TEXT('2 | Kennwerte'!AC127,"0%"),"]")),IF(OR(AD106&lt;&gt;"",AD109&lt;&gt;"",AD112&lt;&gt;"")," ("),IF(AD106="","",AD106),IF(AND(AD106&lt;&gt;"",AD109&lt;&gt;""),"; ",""),IF(AND(AD106&lt;&gt;"",AD112&lt;&gt;"",AD109=""),"; ",""),IF(AD109="","",AD109),IF(AND(AD109&lt;&gt;"",AD112&lt;&gt;""),"; ",""),IF(AD112="","",AD112),IF(OR(AD106&lt;&gt;"",AD109&lt;&gt;"",AD112&lt;&gt;""),")","")))</f>
        <v/>
      </c>
      <c r="AE103" s="129" t="str">
        <f>IF($G$103=0,"",CONCATENATE(IF(AND(AE104&lt;1.5,AE104&gt;0),'1 | Grundeinstellungen'!$J$157,IF(AND(AE104&gt;=1.5,AE104&lt;2.5),'1 | Grundeinstellungen'!$K$157,IF(AE104&gt;=2.5,'1 | Grundeinstellungen'!$L$157,IF(AE104=0,"wird ausgefüllt")))),IF('2 | Kennwerte'!AD127="wird berechnet","",CONCATENATE(" ","[",TEXT('2 | Kennwerte'!AD127,"0%"),"]")),IF(OR(AE106&lt;&gt;"",AE109&lt;&gt;"",AE112&lt;&gt;"")," ("),IF(AE106="","",AE106),IF(AND(AE106&lt;&gt;"",AE109&lt;&gt;""),"; ",""),IF(AND(AE106&lt;&gt;"",AE112&lt;&gt;"",AE109=""),"; ",""),IF(AE109="","",AE109),IF(AND(AE109&lt;&gt;"",AE112&lt;&gt;""),"; ",""),IF(AE112="","",AE112),IF(OR(AE106&lt;&gt;"",AE109&lt;&gt;"",AE112&lt;&gt;""),")","")))</f>
        <v/>
      </c>
      <c r="AF103" s="129" t="str">
        <f>IF($G$103=0,"",CONCATENATE(IF(AND(AF104&lt;1.5,AF104&gt;0),'1 | Grundeinstellungen'!$J$157,IF(AND(AF104&gt;=1.5,AF104&lt;2.5),'1 | Grundeinstellungen'!$K$157,IF(AF104&gt;=2.5,'1 | Grundeinstellungen'!$L$157,IF(AF104=0,"wird ausgefüllt")))),IF('2 | Kennwerte'!AE127="wird berechnet","",CONCATENATE(" ","[",TEXT('2 | Kennwerte'!AE127,"0%"),"]")),IF(OR(AF106&lt;&gt;"",AF109&lt;&gt;"",AF112&lt;&gt;"")," ("),IF(AF106="","",AF106),IF(AND(AF106&lt;&gt;"",AF109&lt;&gt;""),"; ",""),IF(AND(AF106&lt;&gt;"",AF112&lt;&gt;"",AF109=""),"; ",""),IF(AF109="","",AF109),IF(AND(AF109&lt;&gt;"",AF112&lt;&gt;""),"; ",""),IF(AF112="","",AF112),IF(OR(AF106&lt;&gt;"",AF109&lt;&gt;"",AF112&lt;&gt;""),")","")))</f>
        <v/>
      </c>
      <c r="AG103" s="129" t="str">
        <f>IF($G$103=0,"",CONCATENATE(IF(AND(AG104&lt;1.5,AG104&gt;0),'1 | Grundeinstellungen'!$J$157,IF(AND(AG104&gt;=1.5,AG104&lt;2.5),'1 | Grundeinstellungen'!$K$157,IF(AG104&gt;=2.5,'1 | Grundeinstellungen'!$L$157,IF(AG104=0,"wird ausgefüllt")))),IF('2 | Kennwerte'!AF127="wird berechnet","",CONCATENATE(" ","[",TEXT('2 | Kennwerte'!AF127,"0%"),"]")),IF(OR(AG106&lt;&gt;"",AG109&lt;&gt;"",AG112&lt;&gt;"")," ("),IF(AG106="","",AG106),IF(AND(AG106&lt;&gt;"",AG109&lt;&gt;""),"; ",""),IF(AND(AG106&lt;&gt;"",AG112&lt;&gt;"",AG109=""),"; ",""),IF(AG109="","",AG109),IF(AND(AG109&lt;&gt;"",AG112&lt;&gt;""),"; ",""),IF(AG112="","",AG112),IF(OR(AG106&lt;&gt;"",AG109&lt;&gt;"",AG112&lt;&gt;""),")","")))</f>
        <v/>
      </c>
      <c r="AH103" s="129" t="str">
        <f>IF($G$103=0,"",CONCATENATE(IF(AND(AH104&lt;1.5,AH104&gt;0),'1 | Grundeinstellungen'!$J$157,IF(AND(AH104&gt;=1.5,AH104&lt;2.5),'1 | Grundeinstellungen'!$K$157,IF(AH104&gt;=2.5,'1 | Grundeinstellungen'!$L$157,IF(AH104=0,"wird ausgefüllt")))),IF('2 | Kennwerte'!AG127="wird berechnet","",CONCATENATE(" ","[",TEXT('2 | Kennwerte'!AG127,"0%"),"]")),IF(OR(AH106&lt;&gt;"",AH109&lt;&gt;"",AH112&lt;&gt;"")," ("),IF(AH106="","",AH106),IF(AND(AH106&lt;&gt;"",AH109&lt;&gt;""),"; ",""),IF(AND(AH106&lt;&gt;"",AH112&lt;&gt;"",AH109=""),"; ",""),IF(AH109="","",AH109),IF(AND(AH109&lt;&gt;"",AH112&lt;&gt;""),"; ",""),IF(AH112="","",AH112),IF(OR(AH106&lt;&gt;"",AH109&lt;&gt;"",AH112&lt;&gt;""),")","")))</f>
        <v/>
      </c>
      <c r="AI103" s="129" t="str">
        <f>IF($G$103=0,"",CONCATENATE(IF(AND(AI104&lt;1.5,AI104&gt;0),'1 | Grundeinstellungen'!$J$157,IF(AND(AI104&gt;=1.5,AI104&lt;2.5),'1 | Grundeinstellungen'!$K$157,IF(AI104&gt;=2.5,'1 | Grundeinstellungen'!$L$157,IF(AI104=0,"wird ausgefüllt")))),IF('2 | Kennwerte'!AH127="wird berechnet","",CONCATENATE(" ","[",TEXT('2 | Kennwerte'!AH127,"0%"),"]")),IF(OR(AI106&lt;&gt;"",AI109&lt;&gt;"",AI112&lt;&gt;"")," ("),IF(AI106="","",AI106),IF(AND(AI106&lt;&gt;"",AI109&lt;&gt;""),"; ",""),IF(AND(AI106&lt;&gt;"",AI112&lt;&gt;"",AI109=""),"; ",""),IF(AI109="","",AI109),IF(AND(AI109&lt;&gt;"",AI112&lt;&gt;""),"; ",""),IF(AI112="","",AI112),IF(OR(AI106&lt;&gt;"",AI109&lt;&gt;"",AI112&lt;&gt;""),")","")))</f>
        <v/>
      </c>
      <c r="AJ103" s="129" t="str">
        <f>IF($G$103=0,"",CONCATENATE(IF(AND(AJ104&lt;1.5,AJ104&gt;0),'1 | Grundeinstellungen'!$J$157,IF(AND(AJ104&gt;=1.5,AJ104&lt;2.5),'1 | Grundeinstellungen'!$K$157,IF(AJ104&gt;=2.5,'1 | Grundeinstellungen'!$L$157,IF(AJ104=0,"wird ausgefüllt")))),IF('2 | Kennwerte'!AI127="wird berechnet","",CONCATENATE(" ","[",TEXT('2 | Kennwerte'!AI127,"0%"),"]")),IF(OR(AJ106&lt;&gt;"",AJ109&lt;&gt;"",AJ112&lt;&gt;"")," ("),IF(AJ106="","",AJ106),IF(AND(AJ106&lt;&gt;"",AJ109&lt;&gt;""),"; ",""),IF(AND(AJ106&lt;&gt;"",AJ112&lt;&gt;"",AJ109=""),"; ",""),IF(AJ109="","",AJ109),IF(AND(AJ109&lt;&gt;"",AJ112&lt;&gt;""),"; ",""),IF(AJ112="","",AJ112),IF(OR(AJ106&lt;&gt;"",AJ109&lt;&gt;"",AJ112&lt;&gt;""),")","")))</f>
        <v/>
      </c>
      <c r="AK103" s="129" t="str">
        <f>IF($G$103=0,"",CONCATENATE(IF(AND(AK104&lt;1.5,AK104&gt;0),'1 | Grundeinstellungen'!$J$157,IF(AND(AK104&gt;=1.5,AK104&lt;2.5),'1 | Grundeinstellungen'!$K$157,IF(AK104&gt;=2.5,'1 | Grundeinstellungen'!$L$157,IF(AK104=0,"wird ausgefüllt")))),IF('2 | Kennwerte'!AJ127="wird berechnet","",CONCATENATE(" ","[",TEXT('2 | Kennwerte'!AJ127,"0%"),"]")),IF(OR(AK106&lt;&gt;"",AK109&lt;&gt;"",AK112&lt;&gt;"")," ("),IF(AK106="","",AK106),IF(AND(AK106&lt;&gt;"",AK109&lt;&gt;""),"; ",""),IF(AND(AK106&lt;&gt;"",AK112&lt;&gt;"",AK109=""),"; ",""),IF(AK109="","",AK109),IF(AND(AK109&lt;&gt;"",AK112&lt;&gt;""),"; ",""),IF(AK112="","",AK112),IF(OR(AK106&lt;&gt;"",AK109&lt;&gt;"",AK112&lt;&gt;""),")","")))</f>
        <v/>
      </c>
      <c r="AL103" s="129" t="str">
        <f>IF($G$103=0,"",CONCATENATE(IF(AND(AL104&lt;1.5,AL104&gt;0),'1 | Grundeinstellungen'!$J$157,IF(AND(AL104&gt;=1.5,AL104&lt;2.5),'1 | Grundeinstellungen'!$K$157,IF(AL104&gt;=2.5,'1 | Grundeinstellungen'!$L$157,IF(AL104=0,"wird ausgefüllt")))),IF('2 | Kennwerte'!AK127="wird berechnet","",CONCATENATE(" ","[",TEXT('2 | Kennwerte'!AK127,"0%"),"]")),IF(OR(AL106&lt;&gt;"",AL109&lt;&gt;"",AL112&lt;&gt;"")," ("),IF(AL106="","",AL106),IF(AND(AL106&lt;&gt;"",AL109&lt;&gt;""),"; ",""),IF(AND(AL106&lt;&gt;"",AL112&lt;&gt;"",AL109=""),"; ",""),IF(AL109="","",AL109),IF(AND(AL109&lt;&gt;"",AL112&lt;&gt;""),"; ",""),IF(AL112="","",AL112),IF(OR(AL106&lt;&gt;"",AL109&lt;&gt;"",AL112&lt;&gt;""),")","")))</f>
        <v/>
      </c>
      <c r="AM103" s="129" t="str">
        <f>IF($G$103=0,"",CONCATENATE(IF(AND(AM104&lt;1.5,AM104&gt;0),'1 | Grundeinstellungen'!$J$157,IF(AND(AM104&gt;=1.5,AM104&lt;2.5),'1 | Grundeinstellungen'!$K$157,IF(AM104&gt;=2.5,'1 | Grundeinstellungen'!$L$157,IF(AM104=0,"wird ausgefüllt")))),IF('2 | Kennwerte'!AL127="wird berechnet","",CONCATENATE(" ","[",TEXT('2 | Kennwerte'!AL127,"0%"),"]")),IF(OR(AM106&lt;&gt;"",AM109&lt;&gt;"",AM112&lt;&gt;"")," ("),IF(AM106="","",AM106),IF(AND(AM106&lt;&gt;"",AM109&lt;&gt;""),"; ",""),IF(AND(AM106&lt;&gt;"",AM112&lt;&gt;"",AM109=""),"; ",""),IF(AM109="","",AM109),IF(AND(AM109&lt;&gt;"",AM112&lt;&gt;""),"; ",""),IF(AM112="","",AM112),IF(OR(AM106&lt;&gt;"",AM109&lt;&gt;"",AM112&lt;&gt;""),")","")))</f>
        <v/>
      </c>
    </row>
    <row r="104" spans="2:39" s="150" customFormat="1" outlineLevel="1" x14ac:dyDescent="0.25">
      <c r="B104" s="151"/>
      <c r="C104" s="152"/>
      <c r="D104" s="138"/>
      <c r="E104" s="138"/>
      <c r="F104" s="117"/>
      <c r="G104" s="136"/>
      <c r="H104" s="142"/>
      <c r="I104" s="112"/>
      <c r="J104" s="176" t="str">
        <f>IF($G$103=0,"",'2 | Kennwerte'!I128)</f>
        <v/>
      </c>
      <c r="K104" s="176" t="str">
        <f>IF($G$103=0,"",'2 | Kennwerte'!J128)</f>
        <v/>
      </c>
      <c r="L104" s="176" t="str">
        <f>IF($G$103=0,"",'2 | Kennwerte'!K128)</f>
        <v/>
      </c>
      <c r="M104" s="176" t="str">
        <f>IF($G$103=0,"",'2 | Kennwerte'!L128)</f>
        <v/>
      </c>
      <c r="N104" s="176" t="str">
        <f>IF($G$103=0,"",'2 | Kennwerte'!M128)</f>
        <v/>
      </c>
      <c r="O104" s="176" t="str">
        <f>IF($G$103=0,"",'2 | Kennwerte'!N128)</f>
        <v/>
      </c>
      <c r="P104" s="176" t="str">
        <f>IF($G$103=0,"",'2 | Kennwerte'!O128)</f>
        <v/>
      </c>
      <c r="Q104" s="176" t="str">
        <f>IF($G$103=0,"",'2 | Kennwerte'!P128)</f>
        <v/>
      </c>
      <c r="R104" s="176" t="str">
        <f>IF($G$103=0,"",'2 | Kennwerte'!Q128)</f>
        <v/>
      </c>
      <c r="S104" s="176" t="str">
        <f>IF($G$103=0,"",'2 | Kennwerte'!R128)</f>
        <v/>
      </c>
      <c r="T104" s="176" t="str">
        <f>IF($G$103=0,"",'2 | Kennwerte'!S128)</f>
        <v/>
      </c>
      <c r="U104" s="176" t="str">
        <f>IF($G$103=0,"",'2 | Kennwerte'!T128)</f>
        <v/>
      </c>
      <c r="V104" s="176" t="str">
        <f>IF($G$103=0,"",'2 | Kennwerte'!U128)</f>
        <v/>
      </c>
      <c r="W104" s="176" t="str">
        <f>IF($G$103=0,"",'2 | Kennwerte'!V128)</f>
        <v/>
      </c>
      <c r="X104" s="176" t="str">
        <f>IF($G$103=0,"",'2 | Kennwerte'!W128)</f>
        <v/>
      </c>
      <c r="Y104" s="176" t="str">
        <f>IF($G$103=0,"",'2 | Kennwerte'!X128)</f>
        <v/>
      </c>
      <c r="Z104" s="176" t="str">
        <f>IF($G$103=0,"",'2 | Kennwerte'!Y128)</f>
        <v/>
      </c>
      <c r="AA104" s="176" t="str">
        <f>IF($G$103=0,"",'2 | Kennwerte'!Z128)</f>
        <v/>
      </c>
      <c r="AB104" s="176" t="str">
        <f>IF($G$103=0,"",'2 | Kennwerte'!AA128)</f>
        <v/>
      </c>
      <c r="AC104" s="176" t="str">
        <f>IF($G$103=0,"",'2 | Kennwerte'!AB128)</f>
        <v/>
      </c>
      <c r="AD104" s="176" t="str">
        <f>IF($G$103=0,"",'2 | Kennwerte'!AC128)</f>
        <v/>
      </c>
      <c r="AE104" s="176" t="str">
        <f>IF($G$103=0,"",'2 | Kennwerte'!AD128)</f>
        <v/>
      </c>
      <c r="AF104" s="176" t="str">
        <f>IF($G$103=0,"",'2 | Kennwerte'!AE128)</f>
        <v/>
      </c>
      <c r="AG104" s="176" t="str">
        <f>IF($G$103=0,"",'2 | Kennwerte'!AF128)</f>
        <v/>
      </c>
      <c r="AH104" s="176" t="str">
        <f>IF($G$103=0,"",'2 | Kennwerte'!AG128)</f>
        <v/>
      </c>
      <c r="AI104" s="176" t="str">
        <f>IF($G$103=0,"",'2 | Kennwerte'!AH128)</f>
        <v/>
      </c>
      <c r="AJ104" s="176" t="str">
        <f>IF($G$103=0,"",'2 | Kennwerte'!AI128)</f>
        <v/>
      </c>
      <c r="AK104" s="176" t="str">
        <f>IF($G$103=0,"",'2 | Kennwerte'!AJ128)</f>
        <v/>
      </c>
      <c r="AL104" s="176" t="str">
        <f>IF($G$103=0,"",'2 | Kennwerte'!AK128)</f>
        <v/>
      </c>
      <c r="AM104" s="176" t="str">
        <f>IF($G$103=0,"",'2 | Kennwerte'!AL128)</f>
        <v/>
      </c>
    </row>
    <row r="105" spans="2:39" s="121" customFormat="1" ht="7.5" customHeight="1" outlineLevel="1" x14ac:dyDescent="0.25">
      <c r="B105" s="137"/>
      <c r="C105" s="138"/>
      <c r="D105" s="164"/>
      <c r="E105" s="164"/>
      <c r="F105" s="165"/>
      <c r="G105" s="166"/>
      <c r="H105" s="167"/>
      <c r="I105" s="165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</row>
    <row r="106" spans="2:39" s="110" customFormat="1" ht="30" customHeight="1" outlineLevel="1" x14ac:dyDescent="0.25">
      <c r="B106" s="111"/>
      <c r="C106" s="131"/>
      <c r="D106" s="152" t="s">
        <v>198</v>
      </c>
      <c r="E106" s="131" t="str">
        <f>'1 | Grundeinstellungen'!E158</f>
        <v>Herstellungskosten</v>
      </c>
      <c r="F106" s="112"/>
      <c r="G106" s="122"/>
      <c r="H106" s="126">
        <f>'1 | Grundeinstellungen'!$H$158</f>
        <v>0</v>
      </c>
      <c r="I106" s="112"/>
      <c r="J106" s="148" t="str">
        <f>IF($H$106=0,"",CONCATENATE(IF(J107=1,'1 | Grundeinstellungen'!$J$158,IF(J107=2,'1 | Grundeinstellungen'!$K$158,IF('3c | Wirtschaftlichkeit'!J107=3,'1 | Grundeinstellungen'!$L$158,IF(J107="","wird ausgefüllt")))),IF('2 | Kennwerte'!I131="wird berechnet","",CONCATENATE(" ","[",TEXT('2 | Kennwerte'!I131,"0%"),"]")),IF('3c | Wirtschaftlichkeit'!J108="","",CONCATENATE(" ","(",'3c | Wirtschaftlichkeit'!J108,")"))))</f>
        <v/>
      </c>
      <c r="K106" s="148" t="str">
        <f>IF($H$106=0,"",CONCATENATE(IF(K107=1,'1 | Grundeinstellungen'!$J$158,IF(K107=2,'1 | Grundeinstellungen'!$K$158,IF('3c | Wirtschaftlichkeit'!K107=3,'1 | Grundeinstellungen'!$L$158,IF(K107="","wird ausgefüllt")))),IF('2 | Kennwerte'!J131="wird berechnet","",CONCATENATE(" ","[",TEXT('2 | Kennwerte'!J131,"0%"),"]")),IF('3c | Wirtschaftlichkeit'!K108="","",CONCATENATE(" ","(",'3c | Wirtschaftlichkeit'!K108,")"))))</f>
        <v/>
      </c>
      <c r="L106" s="148" t="str">
        <f>IF($H$106=0,"",CONCATENATE(IF(L107=1,'1 | Grundeinstellungen'!$J$158,IF(L107=2,'1 | Grundeinstellungen'!$K$158,IF('3c | Wirtschaftlichkeit'!L107=3,'1 | Grundeinstellungen'!$L$158,IF(L107="","wird ausgefüllt")))),IF('2 | Kennwerte'!K131="wird berechnet","",CONCATENATE(" ","[",TEXT('2 | Kennwerte'!K131,"0%"),"]")),IF('3c | Wirtschaftlichkeit'!L108="","",CONCATENATE(" ","(",'3c | Wirtschaftlichkeit'!L108,")"))))</f>
        <v/>
      </c>
      <c r="M106" s="148" t="str">
        <f>IF($H$106=0,"",CONCATENATE(IF(M107=1,'1 | Grundeinstellungen'!$J$158,IF(M107=2,'1 | Grundeinstellungen'!$K$158,IF('3c | Wirtschaftlichkeit'!M107=3,'1 | Grundeinstellungen'!$L$158,IF(M107="","wird ausgefüllt")))),IF('2 | Kennwerte'!L131="wird berechnet","",CONCATENATE(" ","[",TEXT('2 | Kennwerte'!L131,"0%"),"]")),IF('3c | Wirtschaftlichkeit'!M108="","",CONCATENATE(" ","(",'3c | Wirtschaftlichkeit'!M108,")"))))</f>
        <v/>
      </c>
      <c r="N106" s="148" t="str">
        <f>IF($H$106=0,"",CONCATENATE(IF(N107=1,'1 | Grundeinstellungen'!$J$158,IF(N107=2,'1 | Grundeinstellungen'!$K$158,IF('3c | Wirtschaftlichkeit'!N107=3,'1 | Grundeinstellungen'!$L$158,IF(N107="","wird ausgefüllt")))),IF('2 | Kennwerte'!M131="wird berechnet","",CONCATENATE(" ","[",TEXT('2 | Kennwerte'!M131,"0%"),"]")),IF('3c | Wirtschaftlichkeit'!N108="","",CONCATENATE(" ","(",'3c | Wirtschaftlichkeit'!N108,")"))))</f>
        <v/>
      </c>
      <c r="O106" s="148" t="str">
        <f>IF($H$106=0,"",CONCATENATE(IF(O107=1,'1 | Grundeinstellungen'!$J$158,IF(O107=2,'1 | Grundeinstellungen'!$K$158,IF('3c | Wirtschaftlichkeit'!O107=3,'1 | Grundeinstellungen'!$L$158,IF(O107="","wird ausgefüllt")))),IF('2 | Kennwerte'!N131="wird berechnet","",CONCATENATE(" ","[",TEXT('2 | Kennwerte'!N131,"0%"),"]")),IF('3c | Wirtschaftlichkeit'!O108="","",CONCATENATE(" ","(",'3c | Wirtschaftlichkeit'!O108,")"))))</f>
        <v/>
      </c>
      <c r="P106" s="148" t="str">
        <f>IF($H$106=0,"",CONCATENATE(IF(P107=1,'1 | Grundeinstellungen'!$J$158,IF(P107=2,'1 | Grundeinstellungen'!$K$158,IF('3c | Wirtschaftlichkeit'!P107=3,'1 | Grundeinstellungen'!$L$158,IF(P107="","wird ausgefüllt")))),IF('2 | Kennwerte'!O131="wird berechnet","",CONCATENATE(" ","[",TEXT('2 | Kennwerte'!O131,"0%"),"]")),IF('3c | Wirtschaftlichkeit'!P108="","",CONCATENATE(" ","(",'3c | Wirtschaftlichkeit'!P108,")"))))</f>
        <v/>
      </c>
      <c r="Q106" s="148" t="str">
        <f>IF($H$106=0,"",CONCATENATE(IF(Q107=1,'1 | Grundeinstellungen'!$J$158,IF(Q107=2,'1 | Grundeinstellungen'!$K$158,IF('3c | Wirtschaftlichkeit'!Q107=3,'1 | Grundeinstellungen'!$L$158,IF(Q107="","wird ausgefüllt")))),IF('2 | Kennwerte'!P131="wird berechnet","",CONCATENATE(" ","[",TEXT('2 | Kennwerte'!P131,"0%"),"]")),IF('3c | Wirtschaftlichkeit'!Q108="","",CONCATENATE(" ","(",'3c | Wirtschaftlichkeit'!Q108,")"))))</f>
        <v/>
      </c>
      <c r="R106" s="148" t="str">
        <f>IF($H$106=0,"",CONCATENATE(IF(R107=1,'1 | Grundeinstellungen'!$J$158,IF(R107=2,'1 | Grundeinstellungen'!$K$158,IF('3c | Wirtschaftlichkeit'!R107=3,'1 | Grundeinstellungen'!$L$158,IF(R107="","wird ausgefüllt")))),IF('2 | Kennwerte'!Q131="wird berechnet","",CONCATENATE(" ","[",TEXT('2 | Kennwerte'!Q131,"0%"),"]")),IF('3c | Wirtschaftlichkeit'!R108="","",CONCATENATE(" ","(",'3c | Wirtschaftlichkeit'!R108,")"))))</f>
        <v/>
      </c>
      <c r="S106" s="148" t="str">
        <f>IF($H$106=0,"",CONCATENATE(IF(S107=1,'1 | Grundeinstellungen'!$J$158,IF(S107=2,'1 | Grundeinstellungen'!$K$158,IF('3c | Wirtschaftlichkeit'!S107=3,'1 | Grundeinstellungen'!$L$158,IF(S107="","wird ausgefüllt")))),IF('2 | Kennwerte'!R131="wird berechnet","",CONCATENATE(" ","[",TEXT('2 | Kennwerte'!R131,"0%"),"]")),IF('3c | Wirtschaftlichkeit'!S108="","",CONCATENATE(" ","(",'3c | Wirtschaftlichkeit'!S108,")"))))</f>
        <v/>
      </c>
      <c r="T106" s="148" t="str">
        <f>IF($H$106=0,"",CONCATENATE(IF(T107=1,'1 | Grundeinstellungen'!$J$158,IF(T107=2,'1 | Grundeinstellungen'!$K$158,IF('3c | Wirtschaftlichkeit'!T107=3,'1 | Grundeinstellungen'!$L$158,IF(T107="","wird ausgefüllt")))),IF('2 | Kennwerte'!S131="wird berechnet","",CONCATENATE(" ","[",TEXT('2 | Kennwerte'!S131,"0%"),"]")),IF('3c | Wirtschaftlichkeit'!T108="","",CONCATENATE(" ","(",'3c | Wirtschaftlichkeit'!T108,")"))))</f>
        <v/>
      </c>
      <c r="U106" s="148" t="str">
        <f>IF($H$106=0,"",CONCATENATE(IF(U107=1,'1 | Grundeinstellungen'!$J$158,IF(U107=2,'1 | Grundeinstellungen'!$K$158,IF('3c | Wirtschaftlichkeit'!U107=3,'1 | Grundeinstellungen'!$L$158,IF(U107="","wird ausgefüllt")))),IF('2 | Kennwerte'!T131="wird berechnet","",CONCATENATE(" ","[",TEXT('2 | Kennwerte'!T131,"0%"),"]")),IF('3c | Wirtschaftlichkeit'!U108="","",CONCATENATE(" ","(",'3c | Wirtschaftlichkeit'!U108,")"))))</f>
        <v/>
      </c>
      <c r="V106" s="148" t="str">
        <f>IF($H$106=0,"",CONCATENATE(IF(V107=1,'1 | Grundeinstellungen'!$J$158,IF(V107=2,'1 | Grundeinstellungen'!$K$158,IF('3c | Wirtschaftlichkeit'!V107=3,'1 | Grundeinstellungen'!$L$158,IF(V107="","wird ausgefüllt")))),IF('2 | Kennwerte'!U131="wird berechnet","",CONCATENATE(" ","[",TEXT('2 | Kennwerte'!U131,"0%"),"]")),IF('3c | Wirtschaftlichkeit'!V108="","",CONCATENATE(" ","(",'3c | Wirtschaftlichkeit'!V108,")"))))</f>
        <v/>
      </c>
      <c r="W106" s="148" t="str">
        <f>IF($H$106=0,"",CONCATENATE(IF(W107=1,'1 | Grundeinstellungen'!$J$158,IF(W107=2,'1 | Grundeinstellungen'!$K$158,IF('3c | Wirtschaftlichkeit'!W107=3,'1 | Grundeinstellungen'!$L$158,IF(W107="","wird ausgefüllt")))),IF('2 | Kennwerte'!V131="wird berechnet","",CONCATENATE(" ","[",TEXT('2 | Kennwerte'!V131,"0%"),"]")),IF('3c | Wirtschaftlichkeit'!W108="","",CONCATENATE(" ","(",'3c | Wirtschaftlichkeit'!W108,")"))))</f>
        <v/>
      </c>
      <c r="X106" s="148" t="str">
        <f>IF($H$106=0,"",CONCATENATE(IF(X107=1,'1 | Grundeinstellungen'!$J$158,IF(X107=2,'1 | Grundeinstellungen'!$K$158,IF('3c | Wirtschaftlichkeit'!X107=3,'1 | Grundeinstellungen'!$L$158,IF(X107="","wird ausgefüllt")))),IF('2 | Kennwerte'!W131="wird berechnet","",CONCATENATE(" ","[",TEXT('2 | Kennwerte'!W131,"0%"),"]")),IF('3c | Wirtschaftlichkeit'!X108="","",CONCATENATE(" ","(",'3c | Wirtschaftlichkeit'!X108,")"))))</f>
        <v/>
      </c>
      <c r="Y106" s="148" t="str">
        <f>IF($H$106=0,"",CONCATENATE(IF(Y107=1,'1 | Grundeinstellungen'!$J$158,IF(Y107=2,'1 | Grundeinstellungen'!$K$158,IF('3c | Wirtschaftlichkeit'!Y107=3,'1 | Grundeinstellungen'!$L$158,IF(Y107="","wird ausgefüllt")))),IF('2 | Kennwerte'!X131="wird berechnet","",CONCATENATE(" ","[",TEXT('2 | Kennwerte'!X131,"0%"),"]")),IF('3c | Wirtschaftlichkeit'!Y108="","",CONCATENATE(" ","(",'3c | Wirtschaftlichkeit'!Y108,")"))))</f>
        <v/>
      </c>
      <c r="Z106" s="148" t="str">
        <f>IF($H$106=0,"",CONCATENATE(IF(Z107=1,'1 | Grundeinstellungen'!$J$158,IF(Z107=2,'1 | Grundeinstellungen'!$K$158,IF('3c | Wirtschaftlichkeit'!Z107=3,'1 | Grundeinstellungen'!$L$158,IF(Z107="","wird ausgefüllt")))),IF('2 | Kennwerte'!Y131="wird berechnet","",CONCATENATE(" ","[",TEXT('2 | Kennwerte'!Y131,"0%"),"]")),IF('3c | Wirtschaftlichkeit'!Z108="","",CONCATENATE(" ","(",'3c | Wirtschaftlichkeit'!Z108,")"))))</f>
        <v/>
      </c>
      <c r="AA106" s="148" t="str">
        <f>IF($H$106=0,"",CONCATENATE(IF(AA107=1,'1 | Grundeinstellungen'!$J$158,IF(AA107=2,'1 | Grundeinstellungen'!$K$158,IF('3c | Wirtschaftlichkeit'!AA107=3,'1 | Grundeinstellungen'!$L$158,IF(AA107="","wird ausgefüllt")))),IF('2 | Kennwerte'!Z131="wird berechnet","",CONCATENATE(" ","[",TEXT('2 | Kennwerte'!Z131,"0%"),"]")),IF('3c | Wirtschaftlichkeit'!AA108="","",CONCATENATE(" ","(",'3c | Wirtschaftlichkeit'!AA108,")"))))</f>
        <v/>
      </c>
      <c r="AB106" s="148" t="str">
        <f>IF($H$106=0,"",CONCATENATE(IF(AB107=1,'1 | Grundeinstellungen'!$J$158,IF(AB107=2,'1 | Grundeinstellungen'!$K$158,IF('3c | Wirtschaftlichkeit'!AB107=3,'1 | Grundeinstellungen'!$L$158,IF(AB107="","wird ausgefüllt")))),IF('2 | Kennwerte'!AA131="wird berechnet","",CONCATENATE(" ","[",TEXT('2 | Kennwerte'!AA131,"0%"),"]")),IF('3c | Wirtschaftlichkeit'!AB108="","",CONCATENATE(" ","(",'3c | Wirtschaftlichkeit'!AB108,")"))))</f>
        <v/>
      </c>
      <c r="AC106" s="148" t="str">
        <f>IF($H$106=0,"",CONCATENATE(IF(AC107=1,'1 | Grundeinstellungen'!$J$158,IF(AC107=2,'1 | Grundeinstellungen'!$K$158,IF('3c | Wirtschaftlichkeit'!AC107=3,'1 | Grundeinstellungen'!$L$158,IF(AC107="","wird ausgefüllt")))),IF('2 | Kennwerte'!AB131="wird berechnet","",CONCATENATE(" ","[",TEXT('2 | Kennwerte'!AB131,"0%"),"]")),IF('3c | Wirtschaftlichkeit'!AC108="","",CONCATENATE(" ","(",'3c | Wirtschaftlichkeit'!AC108,")"))))</f>
        <v/>
      </c>
      <c r="AD106" s="148" t="str">
        <f>IF($H$106=0,"",CONCATENATE(IF(AD107=1,'1 | Grundeinstellungen'!$J$158,IF(AD107=2,'1 | Grundeinstellungen'!$K$158,IF('3c | Wirtschaftlichkeit'!AD107=3,'1 | Grundeinstellungen'!$L$158,IF(AD107="","wird ausgefüllt")))),IF('2 | Kennwerte'!AC131="wird berechnet","",CONCATENATE(" ","[",TEXT('2 | Kennwerte'!AC131,"0%"),"]")),IF('3c | Wirtschaftlichkeit'!AD108="","",CONCATENATE(" ","(",'3c | Wirtschaftlichkeit'!AD108,")"))))</f>
        <v/>
      </c>
      <c r="AE106" s="148" t="str">
        <f>IF($H$106=0,"",CONCATENATE(IF(AE107=1,'1 | Grundeinstellungen'!$J$158,IF(AE107=2,'1 | Grundeinstellungen'!$K$158,IF('3c | Wirtschaftlichkeit'!AE107=3,'1 | Grundeinstellungen'!$L$158,IF(AE107="","wird ausgefüllt")))),IF('2 | Kennwerte'!AD131="wird berechnet","",CONCATENATE(" ","[",TEXT('2 | Kennwerte'!AD131,"0%"),"]")),IF('3c | Wirtschaftlichkeit'!AE108="","",CONCATENATE(" ","(",'3c | Wirtschaftlichkeit'!AE108,")"))))</f>
        <v/>
      </c>
      <c r="AF106" s="148" t="str">
        <f>IF($H$106=0,"",CONCATENATE(IF(AF107=1,'1 | Grundeinstellungen'!$J$158,IF(AF107=2,'1 | Grundeinstellungen'!$K$158,IF('3c | Wirtschaftlichkeit'!AF107=3,'1 | Grundeinstellungen'!$L$158,IF(AF107="","wird ausgefüllt")))),IF('2 | Kennwerte'!AE131="wird berechnet","",CONCATENATE(" ","[",TEXT('2 | Kennwerte'!AE131,"0%"),"]")),IF('3c | Wirtschaftlichkeit'!AF108="","",CONCATENATE(" ","(",'3c | Wirtschaftlichkeit'!AF108,")"))))</f>
        <v/>
      </c>
      <c r="AG106" s="148" t="str">
        <f>IF($H$106=0,"",CONCATENATE(IF(AG107=1,'1 | Grundeinstellungen'!$J$158,IF(AG107=2,'1 | Grundeinstellungen'!$K$158,IF('3c | Wirtschaftlichkeit'!AG107=3,'1 | Grundeinstellungen'!$L$158,IF(AG107="","wird ausgefüllt")))),IF('2 | Kennwerte'!AF131="wird berechnet","",CONCATENATE(" ","[",TEXT('2 | Kennwerte'!AF131,"0%"),"]")),IF('3c | Wirtschaftlichkeit'!AG108="","",CONCATENATE(" ","(",'3c | Wirtschaftlichkeit'!AG108,")"))))</f>
        <v/>
      </c>
      <c r="AH106" s="148" t="str">
        <f>IF($H$106=0,"",CONCATENATE(IF(AH107=1,'1 | Grundeinstellungen'!$J$158,IF(AH107=2,'1 | Grundeinstellungen'!$K$158,IF('3c | Wirtschaftlichkeit'!AH107=3,'1 | Grundeinstellungen'!$L$158,IF(AH107="","wird ausgefüllt")))),IF('2 | Kennwerte'!AG131="wird berechnet","",CONCATENATE(" ","[",TEXT('2 | Kennwerte'!AG131,"0%"),"]")),IF('3c | Wirtschaftlichkeit'!AH108="","",CONCATENATE(" ","(",'3c | Wirtschaftlichkeit'!AH108,")"))))</f>
        <v/>
      </c>
      <c r="AI106" s="148" t="str">
        <f>IF($H$106=0,"",CONCATENATE(IF(AI107=1,'1 | Grundeinstellungen'!$J$158,IF(AI107=2,'1 | Grundeinstellungen'!$K$158,IF('3c | Wirtschaftlichkeit'!AI107=3,'1 | Grundeinstellungen'!$L$158,IF(AI107="","wird ausgefüllt")))),IF('2 | Kennwerte'!AH131="wird berechnet","",CONCATENATE(" ","[",TEXT('2 | Kennwerte'!AH131,"0%"),"]")),IF('3c | Wirtschaftlichkeit'!AI108="","",CONCATENATE(" ","(",'3c | Wirtschaftlichkeit'!AI108,")"))))</f>
        <v/>
      </c>
      <c r="AJ106" s="148" t="str">
        <f>IF($H$106=0,"",CONCATENATE(IF(AJ107=1,'1 | Grundeinstellungen'!$J$158,IF(AJ107=2,'1 | Grundeinstellungen'!$K$158,IF('3c | Wirtschaftlichkeit'!AJ107=3,'1 | Grundeinstellungen'!$L$158,IF(AJ107="","wird ausgefüllt")))),IF('2 | Kennwerte'!AI131="wird berechnet","",CONCATENATE(" ","[",TEXT('2 | Kennwerte'!AI131,"0%"),"]")),IF('3c | Wirtschaftlichkeit'!AJ108="","",CONCATENATE(" ","(",'3c | Wirtschaftlichkeit'!AJ108,")"))))</f>
        <v/>
      </c>
      <c r="AK106" s="148" t="str">
        <f>IF($H$106=0,"",CONCATENATE(IF(AK107=1,'1 | Grundeinstellungen'!$J$158,IF(AK107=2,'1 | Grundeinstellungen'!$K$158,IF('3c | Wirtschaftlichkeit'!AK107=3,'1 | Grundeinstellungen'!$L$158,IF(AK107="","wird ausgefüllt")))),IF('2 | Kennwerte'!AJ131="wird berechnet","",CONCATENATE(" ","[",TEXT('2 | Kennwerte'!AJ131,"0%"),"]")),IF('3c | Wirtschaftlichkeit'!AK108="","",CONCATENATE(" ","(",'3c | Wirtschaftlichkeit'!AK108,")"))))</f>
        <v/>
      </c>
      <c r="AL106" s="148" t="str">
        <f>IF($H$106=0,"",CONCATENATE(IF(AL107=1,'1 | Grundeinstellungen'!$J$158,IF(AL107=2,'1 | Grundeinstellungen'!$K$158,IF('3c | Wirtschaftlichkeit'!AL107=3,'1 | Grundeinstellungen'!$L$158,IF(AL107="","wird ausgefüllt")))),IF('2 | Kennwerte'!AK131="wird berechnet","",CONCATENATE(" ","[",TEXT('2 | Kennwerte'!AK131,"0%"),"]")),IF('3c | Wirtschaftlichkeit'!AL108="","",CONCATENATE(" ","(",'3c | Wirtschaftlichkeit'!AL108,")"))))</f>
        <v/>
      </c>
      <c r="AM106" s="148" t="str">
        <f>IF($H$106=0,"",CONCATENATE(IF(AM107=1,'1 | Grundeinstellungen'!$J$158,IF(AM107=2,'1 | Grundeinstellungen'!$K$158,IF('3c | Wirtschaftlichkeit'!AM107=3,'1 | Grundeinstellungen'!$L$158,IF(AM107="","wird ausgefüllt")))),IF('2 | Kennwerte'!AL131="wird berechnet","",CONCATENATE(" ","[",TEXT('2 | Kennwerte'!AL131,"0%"),"]")),IF('3c | Wirtschaftlichkeit'!AM108="","",CONCATENATE(" ","(",'3c | Wirtschaftlichkeit'!AM108,")"))))</f>
        <v/>
      </c>
    </row>
    <row r="107" spans="2:39" s="121" customFormat="1" outlineLevel="1" x14ac:dyDescent="0.25">
      <c r="B107" s="137"/>
      <c r="C107" s="138"/>
      <c r="D107" s="138"/>
      <c r="E107" s="156" t="s">
        <v>197</v>
      </c>
      <c r="F107" s="157"/>
      <c r="G107" s="139"/>
      <c r="H107" s="136"/>
      <c r="I107" s="171"/>
      <c r="J107" s="148" t="str">
        <f>IF('2 | Kennwerte'!I132="","",'2 | Kennwerte'!I132)</f>
        <v/>
      </c>
      <c r="K107" s="148" t="str">
        <f>IF('2 | Kennwerte'!J132="","",'2 | Kennwerte'!J132)</f>
        <v/>
      </c>
      <c r="L107" s="148" t="str">
        <f>IF('2 | Kennwerte'!K132="","",'2 | Kennwerte'!K132)</f>
        <v/>
      </c>
      <c r="M107" s="148" t="str">
        <f>IF('2 | Kennwerte'!L132="","",'2 | Kennwerte'!L132)</f>
        <v/>
      </c>
      <c r="N107" s="148" t="str">
        <f>IF('2 | Kennwerte'!M132="","",'2 | Kennwerte'!M132)</f>
        <v/>
      </c>
      <c r="O107" s="148" t="str">
        <f>IF('2 | Kennwerte'!N132="","",'2 | Kennwerte'!N132)</f>
        <v/>
      </c>
      <c r="P107" s="148" t="str">
        <f>IF('2 | Kennwerte'!O132="","",'2 | Kennwerte'!O132)</f>
        <v/>
      </c>
      <c r="Q107" s="148" t="str">
        <f>IF('2 | Kennwerte'!P132="","",'2 | Kennwerte'!P132)</f>
        <v/>
      </c>
      <c r="R107" s="148" t="str">
        <f>IF('2 | Kennwerte'!Q132="","",'2 | Kennwerte'!Q132)</f>
        <v/>
      </c>
      <c r="S107" s="148" t="str">
        <f>IF('2 | Kennwerte'!R132="","",'2 | Kennwerte'!R132)</f>
        <v/>
      </c>
      <c r="T107" s="148" t="str">
        <f>IF('2 | Kennwerte'!S132="","",'2 | Kennwerte'!S132)</f>
        <v/>
      </c>
      <c r="U107" s="148" t="str">
        <f>IF('2 | Kennwerte'!T132="","",'2 | Kennwerte'!T132)</f>
        <v/>
      </c>
      <c r="V107" s="148" t="str">
        <f>IF('2 | Kennwerte'!U132="","",'2 | Kennwerte'!U132)</f>
        <v/>
      </c>
      <c r="W107" s="148" t="str">
        <f>IF('2 | Kennwerte'!V132="","",'2 | Kennwerte'!V132)</f>
        <v/>
      </c>
      <c r="X107" s="148" t="str">
        <f>IF('2 | Kennwerte'!W132="","",'2 | Kennwerte'!W132)</f>
        <v/>
      </c>
      <c r="Y107" s="148" t="str">
        <f>IF('2 | Kennwerte'!X132="","",'2 | Kennwerte'!X132)</f>
        <v/>
      </c>
      <c r="Z107" s="148" t="str">
        <f>IF('2 | Kennwerte'!Y132="","",'2 | Kennwerte'!Y132)</f>
        <v/>
      </c>
      <c r="AA107" s="148" t="str">
        <f>IF('2 | Kennwerte'!Z132="","",'2 | Kennwerte'!Z132)</f>
        <v/>
      </c>
      <c r="AB107" s="148" t="str">
        <f>IF('2 | Kennwerte'!AA132="","",'2 | Kennwerte'!AA132)</f>
        <v/>
      </c>
      <c r="AC107" s="148" t="str">
        <f>IF('2 | Kennwerte'!AB132="","",'2 | Kennwerte'!AB132)</f>
        <v/>
      </c>
      <c r="AD107" s="148" t="str">
        <f>IF('2 | Kennwerte'!AC132="","",'2 | Kennwerte'!AC132)</f>
        <v/>
      </c>
      <c r="AE107" s="148" t="str">
        <f>IF('2 | Kennwerte'!AD132="","",'2 | Kennwerte'!AD132)</f>
        <v/>
      </c>
      <c r="AF107" s="148" t="str">
        <f>IF('2 | Kennwerte'!AE132="","",'2 | Kennwerte'!AE132)</f>
        <v/>
      </c>
      <c r="AG107" s="148" t="str">
        <f>IF('2 | Kennwerte'!AF132="","",'2 | Kennwerte'!AF132)</f>
        <v/>
      </c>
      <c r="AH107" s="148" t="str">
        <f>IF('2 | Kennwerte'!AG132="","",'2 | Kennwerte'!AG132)</f>
        <v/>
      </c>
      <c r="AI107" s="148" t="str">
        <f>IF('2 | Kennwerte'!AH132="","",'2 | Kennwerte'!AH132)</f>
        <v/>
      </c>
      <c r="AJ107" s="148" t="str">
        <f>IF('2 | Kennwerte'!AI132="","",'2 | Kennwerte'!AI132)</f>
        <v/>
      </c>
      <c r="AK107" s="148" t="str">
        <f>IF('2 | Kennwerte'!AJ132="","",'2 | Kennwerte'!AJ132)</f>
        <v/>
      </c>
      <c r="AL107" s="148" t="str">
        <f>IF('2 | Kennwerte'!AK132="","",'2 | Kennwerte'!AK132)</f>
        <v/>
      </c>
      <c r="AM107" s="148" t="str">
        <f>IF('2 | Kennwerte'!AL132="","",'2 | Kennwerte'!AL132)</f>
        <v/>
      </c>
    </row>
    <row r="108" spans="2:39" s="145" customFormat="1" ht="30" customHeight="1" outlineLevel="1" x14ac:dyDescent="0.25">
      <c r="B108" s="146"/>
      <c r="C108" s="147"/>
      <c r="D108" s="169"/>
      <c r="E108" s="162" t="s">
        <v>196</v>
      </c>
      <c r="F108" s="160"/>
      <c r="G108" s="178"/>
      <c r="H108" s="179"/>
      <c r="I108" s="180"/>
      <c r="J108" s="280"/>
      <c r="K108" s="280"/>
      <c r="L108" s="280"/>
      <c r="M108" s="280"/>
      <c r="N108" s="280"/>
      <c r="O108" s="280"/>
      <c r="P108" s="280"/>
      <c r="Q108" s="280"/>
      <c r="R108" s="280"/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0"/>
      <c r="AE108" s="280"/>
      <c r="AF108" s="280"/>
      <c r="AG108" s="280"/>
      <c r="AH108" s="280"/>
      <c r="AI108" s="280"/>
      <c r="AJ108" s="280"/>
      <c r="AK108" s="280"/>
      <c r="AL108" s="280"/>
      <c r="AM108" s="280"/>
    </row>
    <row r="109" spans="2:39" s="110" customFormat="1" ht="30" customHeight="1" outlineLevel="1" x14ac:dyDescent="0.25">
      <c r="B109" s="111"/>
      <c r="C109" s="131"/>
      <c r="D109" s="152" t="s">
        <v>199</v>
      </c>
      <c r="E109" s="131" t="str">
        <f>'1 | Grundeinstellungen'!E159</f>
        <v>Reinigungs- und Instandhaltungskosten</v>
      </c>
      <c r="F109" s="112"/>
      <c r="G109" s="122"/>
      <c r="H109" s="126">
        <f>'1 | Grundeinstellungen'!$H$159</f>
        <v>0</v>
      </c>
      <c r="I109" s="112"/>
      <c r="J109" s="148" t="str">
        <f>IF($H$109=0,"",CONCATENATE(IF(J110=1,'1 | Grundeinstellungen'!$J$159,IF(J110=2,'1 | Grundeinstellungen'!$K$159,IF('3c | Wirtschaftlichkeit'!J110=3,'1 | Grundeinstellungen'!$L$159,IF(J110="","wird ausgefüllt")))),IF('2 | Kennwerte'!I135="wird berechnet","",CONCATENATE(" ","[",TEXT('2 | Kennwerte'!I135,"0%"),"]")),IF('3c | Wirtschaftlichkeit'!J111="","",CONCATENATE(" ","(",'3c | Wirtschaftlichkeit'!J111,")"))))</f>
        <v/>
      </c>
      <c r="K109" s="148" t="str">
        <f>IF($H$109=0,"",CONCATENATE(IF(K110=1,'1 | Grundeinstellungen'!$J$159,IF(K110=2,'1 | Grundeinstellungen'!$K$159,IF('3c | Wirtschaftlichkeit'!K110=3,'1 | Grundeinstellungen'!$L$159,IF(K110="","wird ausgefüllt")))),IF('2 | Kennwerte'!J135="wird berechnet","",CONCATENATE(" ","[",TEXT('2 | Kennwerte'!J135,"0%"),"]")),IF('3c | Wirtschaftlichkeit'!K111="","",CONCATENATE(" ","(",'3c | Wirtschaftlichkeit'!K111,")"))))</f>
        <v/>
      </c>
      <c r="L109" s="148" t="str">
        <f>IF($H$109=0,"",CONCATENATE(IF(L110=1,'1 | Grundeinstellungen'!$J$159,IF(L110=2,'1 | Grundeinstellungen'!$K$159,IF('3c | Wirtschaftlichkeit'!L110=3,'1 | Grundeinstellungen'!$L$159,IF(L110="","wird ausgefüllt")))),IF('2 | Kennwerte'!K135="wird berechnet","",CONCATENATE(" ","[",TEXT('2 | Kennwerte'!K135,"0%"),"]")),IF('3c | Wirtschaftlichkeit'!L111="","",CONCATENATE(" ","(",'3c | Wirtschaftlichkeit'!L111,")"))))</f>
        <v/>
      </c>
      <c r="M109" s="148" t="str">
        <f>IF($H$109=0,"",CONCATENATE(IF(M110=1,'1 | Grundeinstellungen'!$J$159,IF(M110=2,'1 | Grundeinstellungen'!$K$159,IF('3c | Wirtschaftlichkeit'!M110=3,'1 | Grundeinstellungen'!$L$159,IF(M110="","wird ausgefüllt")))),IF('2 | Kennwerte'!L135="wird berechnet","",CONCATENATE(" ","[",TEXT('2 | Kennwerte'!L135,"0%"),"]")),IF('3c | Wirtschaftlichkeit'!M111="","",CONCATENATE(" ","(",'3c | Wirtschaftlichkeit'!M111,")"))))</f>
        <v/>
      </c>
      <c r="N109" s="148" t="str">
        <f>IF($H$109=0,"",CONCATENATE(IF(N110=1,'1 | Grundeinstellungen'!$J$159,IF(N110=2,'1 | Grundeinstellungen'!$K$159,IF('3c | Wirtschaftlichkeit'!N110=3,'1 | Grundeinstellungen'!$L$159,IF(N110="","wird ausgefüllt")))),IF('2 | Kennwerte'!M135="wird berechnet","",CONCATENATE(" ","[",TEXT('2 | Kennwerte'!M135,"0%"),"]")),IF('3c | Wirtschaftlichkeit'!N111="","",CONCATENATE(" ","(",'3c | Wirtschaftlichkeit'!N111,")"))))</f>
        <v/>
      </c>
      <c r="O109" s="148" t="str">
        <f>IF($H$109=0,"",CONCATENATE(IF(O110=1,'1 | Grundeinstellungen'!$J$159,IF(O110=2,'1 | Grundeinstellungen'!$K$159,IF('3c | Wirtschaftlichkeit'!O110=3,'1 | Grundeinstellungen'!$L$159,IF(O110="","wird ausgefüllt")))),IF('2 | Kennwerte'!N135="wird berechnet","",CONCATENATE(" ","[",TEXT('2 | Kennwerte'!N135,"0%"),"]")),IF('3c | Wirtschaftlichkeit'!O111="","",CONCATENATE(" ","(",'3c | Wirtschaftlichkeit'!O111,")"))))</f>
        <v/>
      </c>
      <c r="P109" s="148" t="str">
        <f>IF($H$109=0,"",CONCATENATE(IF(P110=1,'1 | Grundeinstellungen'!$J$159,IF(P110=2,'1 | Grundeinstellungen'!$K$159,IF('3c | Wirtschaftlichkeit'!P110=3,'1 | Grundeinstellungen'!$L$159,IF(P110="","wird ausgefüllt")))),IF('2 | Kennwerte'!O135="wird berechnet","",CONCATENATE(" ","[",TEXT('2 | Kennwerte'!O135,"0%"),"]")),IF('3c | Wirtschaftlichkeit'!P111="","",CONCATENATE(" ","(",'3c | Wirtschaftlichkeit'!P111,")"))))</f>
        <v/>
      </c>
      <c r="Q109" s="148" t="str">
        <f>IF($H$109=0,"",CONCATENATE(IF(Q110=1,'1 | Grundeinstellungen'!$J$159,IF(Q110=2,'1 | Grundeinstellungen'!$K$159,IF('3c | Wirtschaftlichkeit'!Q110=3,'1 | Grundeinstellungen'!$L$159,IF(Q110="","wird ausgefüllt")))),IF('2 | Kennwerte'!P135="wird berechnet","",CONCATENATE(" ","[",TEXT('2 | Kennwerte'!P135,"0%"),"]")),IF('3c | Wirtschaftlichkeit'!Q111="","",CONCATENATE(" ","(",'3c | Wirtschaftlichkeit'!Q111,")"))))</f>
        <v/>
      </c>
      <c r="R109" s="148" t="str">
        <f>IF($H$109=0,"",CONCATENATE(IF(R110=1,'1 | Grundeinstellungen'!$J$159,IF(R110=2,'1 | Grundeinstellungen'!$K$159,IF('3c | Wirtschaftlichkeit'!R110=3,'1 | Grundeinstellungen'!$L$159,IF(R110="","wird ausgefüllt")))),IF('2 | Kennwerte'!Q135="wird berechnet","",CONCATENATE(" ","[",TEXT('2 | Kennwerte'!Q135,"0%"),"]")),IF('3c | Wirtschaftlichkeit'!R111="","",CONCATENATE(" ","(",'3c | Wirtschaftlichkeit'!R111,")"))))</f>
        <v/>
      </c>
      <c r="S109" s="148" t="str">
        <f>IF($H$109=0,"",CONCATENATE(IF(S110=1,'1 | Grundeinstellungen'!$J$159,IF(S110=2,'1 | Grundeinstellungen'!$K$159,IF('3c | Wirtschaftlichkeit'!S110=3,'1 | Grundeinstellungen'!$L$159,IF(S110="","wird ausgefüllt")))),IF('2 | Kennwerte'!R135="wird berechnet","",CONCATENATE(" ","[",TEXT('2 | Kennwerte'!R135,"0%"),"]")),IF('3c | Wirtschaftlichkeit'!S111="","",CONCATENATE(" ","(",'3c | Wirtschaftlichkeit'!S111,")"))))</f>
        <v/>
      </c>
      <c r="T109" s="148" t="str">
        <f>IF($H$109=0,"",CONCATENATE(IF(T110=1,'1 | Grundeinstellungen'!$J$159,IF(T110=2,'1 | Grundeinstellungen'!$K$159,IF('3c | Wirtschaftlichkeit'!T110=3,'1 | Grundeinstellungen'!$L$159,IF(T110="","wird ausgefüllt")))),IF('2 | Kennwerte'!S135="wird berechnet","",CONCATENATE(" ","[",TEXT('2 | Kennwerte'!S135,"0%"),"]")),IF('3c | Wirtschaftlichkeit'!T111="","",CONCATENATE(" ","(",'3c | Wirtschaftlichkeit'!T111,")"))))</f>
        <v/>
      </c>
      <c r="U109" s="148" t="str">
        <f>IF($H$109=0,"",CONCATENATE(IF(U110=1,'1 | Grundeinstellungen'!$J$159,IF(U110=2,'1 | Grundeinstellungen'!$K$159,IF('3c | Wirtschaftlichkeit'!U110=3,'1 | Grundeinstellungen'!$L$159,IF(U110="","wird ausgefüllt")))),IF('2 | Kennwerte'!T135="wird berechnet","",CONCATENATE(" ","[",TEXT('2 | Kennwerte'!T135,"0%"),"]")),IF('3c | Wirtschaftlichkeit'!U111="","",CONCATENATE(" ","(",'3c | Wirtschaftlichkeit'!U111,")"))))</f>
        <v/>
      </c>
      <c r="V109" s="148" t="str">
        <f>IF($H$109=0,"",CONCATENATE(IF(V110=1,'1 | Grundeinstellungen'!$J$159,IF(V110=2,'1 | Grundeinstellungen'!$K$159,IF('3c | Wirtschaftlichkeit'!V110=3,'1 | Grundeinstellungen'!$L$159,IF(V110="","wird ausgefüllt")))),IF('2 | Kennwerte'!U135="wird berechnet","",CONCATENATE(" ","[",TEXT('2 | Kennwerte'!U135,"0%"),"]")),IF('3c | Wirtschaftlichkeit'!V111="","",CONCATENATE(" ","(",'3c | Wirtschaftlichkeit'!V111,")"))))</f>
        <v/>
      </c>
      <c r="W109" s="148" t="str">
        <f>IF($H$109=0,"",CONCATENATE(IF(W110=1,'1 | Grundeinstellungen'!$J$159,IF(W110=2,'1 | Grundeinstellungen'!$K$159,IF('3c | Wirtschaftlichkeit'!W110=3,'1 | Grundeinstellungen'!$L$159,IF(W110="","wird ausgefüllt")))),IF('2 | Kennwerte'!V135="wird berechnet","",CONCATENATE(" ","[",TEXT('2 | Kennwerte'!V135,"0%"),"]")),IF('3c | Wirtschaftlichkeit'!W111="","",CONCATENATE(" ","(",'3c | Wirtschaftlichkeit'!W111,")"))))</f>
        <v/>
      </c>
      <c r="X109" s="148" t="str">
        <f>IF($H$109=0,"",CONCATENATE(IF(X110=1,'1 | Grundeinstellungen'!$J$159,IF(X110=2,'1 | Grundeinstellungen'!$K$159,IF('3c | Wirtschaftlichkeit'!X110=3,'1 | Grundeinstellungen'!$L$159,IF(X110="","wird ausgefüllt")))),IF('2 | Kennwerte'!W135="wird berechnet","",CONCATENATE(" ","[",TEXT('2 | Kennwerte'!W135,"0%"),"]")),IF('3c | Wirtschaftlichkeit'!X111="","",CONCATENATE(" ","(",'3c | Wirtschaftlichkeit'!X111,")"))))</f>
        <v/>
      </c>
      <c r="Y109" s="148" t="str">
        <f>IF($H$109=0,"",CONCATENATE(IF(Y110=1,'1 | Grundeinstellungen'!$J$159,IF(Y110=2,'1 | Grundeinstellungen'!$K$159,IF('3c | Wirtschaftlichkeit'!Y110=3,'1 | Grundeinstellungen'!$L$159,IF(Y110="","wird ausgefüllt")))),IF('2 | Kennwerte'!X135="wird berechnet","",CONCATENATE(" ","[",TEXT('2 | Kennwerte'!X135,"0%"),"]")),IF('3c | Wirtschaftlichkeit'!Y111="","",CONCATENATE(" ","(",'3c | Wirtschaftlichkeit'!Y111,")"))))</f>
        <v/>
      </c>
      <c r="Z109" s="148" t="str">
        <f>IF($H$109=0,"",CONCATENATE(IF(Z110=1,'1 | Grundeinstellungen'!$J$159,IF(Z110=2,'1 | Grundeinstellungen'!$K$159,IF('3c | Wirtschaftlichkeit'!Z110=3,'1 | Grundeinstellungen'!$L$159,IF(Z110="","wird ausgefüllt")))),IF('2 | Kennwerte'!Y135="wird berechnet","",CONCATENATE(" ","[",TEXT('2 | Kennwerte'!Y135,"0%"),"]")),IF('3c | Wirtschaftlichkeit'!Z111="","",CONCATENATE(" ","(",'3c | Wirtschaftlichkeit'!Z111,")"))))</f>
        <v/>
      </c>
      <c r="AA109" s="148" t="str">
        <f>IF($H$109=0,"",CONCATENATE(IF(AA110=1,'1 | Grundeinstellungen'!$J$159,IF(AA110=2,'1 | Grundeinstellungen'!$K$159,IF('3c | Wirtschaftlichkeit'!AA110=3,'1 | Grundeinstellungen'!$L$159,IF(AA110="","wird ausgefüllt")))),IF('2 | Kennwerte'!Z135="wird berechnet","",CONCATENATE(" ","[",TEXT('2 | Kennwerte'!Z135,"0%"),"]")),IF('3c | Wirtschaftlichkeit'!AA111="","",CONCATENATE(" ","(",'3c | Wirtschaftlichkeit'!AA111,")"))))</f>
        <v/>
      </c>
      <c r="AB109" s="148" t="str">
        <f>IF($H$109=0,"",CONCATENATE(IF(AB110=1,'1 | Grundeinstellungen'!$J$159,IF(AB110=2,'1 | Grundeinstellungen'!$K$159,IF('3c | Wirtschaftlichkeit'!AB110=3,'1 | Grundeinstellungen'!$L$159,IF(AB110="","wird ausgefüllt")))),IF('2 | Kennwerte'!AA135="wird berechnet","",CONCATENATE(" ","[",TEXT('2 | Kennwerte'!AA135,"0%"),"]")),IF('3c | Wirtschaftlichkeit'!AB111="","",CONCATENATE(" ","(",'3c | Wirtschaftlichkeit'!AB111,")"))))</f>
        <v/>
      </c>
      <c r="AC109" s="148" t="str">
        <f>IF($H$109=0,"",CONCATENATE(IF(AC110=1,'1 | Grundeinstellungen'!$J$159,IF(AC110=2,'1 | Grundeinstellungen'!$K$159,IF('3c | Wirtschaftlichkeit'!AC110=3,'1 | Grundeinstellungen'!$L$159,IF(AC110="","wird ausgefüllt")))),IF('2 | Kennwerte'!AB135="wird berechnet","",CONCATENATE(" ","[",TEXT('2 | Kennwerte'!AB135,"0%"),"]")),IF('3c | Wirtschaftlichkeit'!AC111="","",CONCATENATE(" ","(",'3c | Wirtschaftlichkeit'!AC111,")"))))</f>
        <v/>
      </c>
      <c r="AD109" s="148" t="str">
        <f>IF($H$109=0,"",CONCATENATE(IF(AD110=1,'1 | Grundeinstellungen'!$J$159,IF(AD110=2,'1 | Grundeinstellungen'!$K$159,IF('3c | Wirtschaftlichkeit'!AD110=3,'1 | Grundeinstellungen'!$L$159,IF(AD110="","wird ausgefüllt")))),IF('2 | Kennwerte'!AC135="wird berechnet","",CONCATENATE(" ","[",TEXT('2 | Kennwerte'!AC135,"0%"),"]")),IF('3c | Wirtschaftlichkeit'!AD111="","",CONCATENATE(" ","(",'3c | Wirtschaftlichkeit'!AD111,")"))))</f>
        <v/>
      </c>
      <c r="AE109" s="148" t="str">
        <f>IF($H$109=0,"",CONCATENATE(IF(AE110=1,'1 | Grundeinstellungen'!$J$159,IF(AE110=2,'1 | Grundeinstellungen'!$K$159,IF('3c | Wirtschaftlichkeit'!AE110=3,'1 | Grundeinstellungen'!$L$159,IF(AE110="","wird ausgefüllt")))),IF('2 | Kennwerte'!AD135="wird berechnet","",CONCATENATE(" ","[",TEXT('2 | Kennwerte'!AD135,"0%"),"]")),IF('3c | Wirtschaftlichkeit'!AE111="","",CONCATENATE(" ","(",'3c | Wirtschaftlichkeit'!AE111,")"))))</f>
        <v/>
      </c>
      <c r="AF109" s="148" t="str">
        <f>IF($H$109=0,"",CONCATENATE(IF(AF110=1,'1 | Grundeinstellungen'!$J$159,IF(AF110=2,'1 | Grundeinstellungen'!$K$159,IF('3c | Wirtschaftlichkeit'!AF110=3,'1 | Grundeinstellungen'!$L$159,IF(AF110="","wird ausgefüllt")))),IF('2 | Kennwerte'!AE135="wird berechnet","",CONCATENATE(" ","[",TEXT('2 | Kennwerte'!AE135,"0%"),"]")),IF('3c | Wirtschaftlichkeit'!AF111="","",CONCATENATE(" ","(",'3c | Wirtschaftlichkeit'!AF111,")"))))</f>
        <v/>
      </c>
      <c r="AG109" s="148" t="str">
        <f>IF($H$109=0,"",CONCATENATE(IF(AG110=1,'1 | Grundeinstellungen'!$J$159,IF(AG110=2,'1 | Grundeinstellungen'!$K$159,IF('3c | Wirtschaftlichkeit'!AG110=3,'1 | Grundeinstellungen'!$L$159,IF(AG110="","wird ausgefüllt")))),IF('2 | Kennwerte'!AF135="wird berechnet","",CONCATENATE(" ","[",TEXT('2 | Kennwerte'!AF135,"0%"),"]")),IF('3c | Wirtschaftlichkeit'!AG111="","",CONCATENATE(" ","(",'3c | Wirtschaftlichkeit'!AG111,")"))))</f>
        <v/>
      </c>
      <c r="AH109" s="148" t="str">
        <f>IF($H$109=0,"",CONCATENATE(IF(AH110=1,'1 | Grundeinstellungen'!$J$159,IF(AH110=2,'1 | Grundeinstellungen'!$K$159,IF('3c | Wirtschaftlichkeit'!AH110=3,'1 | Grundeinstellungen'!$L$159,IF(AH110="","wird ausgefüllt")))),IF('2 | Kennwerte'!AG135="wird berechnet","",CONCATENATE(" ","[",TEXT('2 | Kennwerte'!AG135,"0%"),"]")),IF('3c | Wirtschaftlichkeit'!AH111="","",CONCATENATE(" ","(",'3c | Wirtschaftlichkeit'!AH111,")"))))</f>
        <v/>
      </c>
      <c r="AI109" s="148" t="str">
        <f>IF($H$109=0,"",CONCATENATE(IF(AI110=1,'1 | Grundeinstellungen'!$J$159,IF(AI110=2,'1 | Grundeinstellungen'!$K$159,IF('3c | Wirtschaftlichkeit'!AI110=3,'1 | Grundeinstellungen'!$L$159,IF(AI110="","wird ausgefüllt")))),IF('2 | Kennwerte'!AH135="wird berechnet","",CONCATENATE(" ","[",TEXT('2 | Kennwerte'!AH135,"0%"),"]")),IF('3c | Wirtschaftlichkeit'!AI111="","",CONCATENATE(" ","(",'3c | Wirtschaftlichkeit'!AI111,")"))))</f>
        <v/>
      </c>
      <c r="AJ109" s="148" t="str">
        <f>IF($H$109=0,"",CONCATENATE(IF(AJ110=1,'1 | Grundeinstellungen'!$J$159,IF(AJ110=2,'1 | Grundeinstellungen'!$K$159,IF('3c | Wirtschaftlichkeit'!AJ110=3,'1 | Grundeinstellungen'!$L$159,IF(AJ110="","wird ausgefüllt")))),IF('2 | Kennwerte'!AI135="wird berechnet","",CONCATENATE(" ","[",TEXT('2 | Kennwerte'!AI135,"0%"),"]")),IF('3c | Wirtschaftlichkeit'!AJ111="","",CONCATENATE(" ","(",'3c | Wirtschaftlichkeit'!AJ111,")"))))</f>
        <v/>
      </c>
      <c r="AK109" s="148" t="str">
        <f>IF($H$109=0,"",CONCATENATE(IF(AK110=1,'1 | Grundeinstellungen'!$J$159,IF(AK110=2,'1 | Grundeinstellungen'!$K$159,IF('3c | Wirtschaftlichkeit'!AK110=3,'1 | Grundeinstellungen'!$L$159,IF(AK110="","wird ausgefüllt")))),IF('2 | Kennwerte'!AJ135="wird berechnet","",CONCATENATE(" ","[",TEXT('2 | Kennwerte'!AJ135,"0%"),"]")),IF('3c | Wirtschaftlichkeit'!AK111="","",CONCATENATE(" ","(",'3c | Wirtschaftlichkeit'!AK111,")"))))</f>
        <v/>
      </c>
      <c r="AL109" s="148" t="str">
        <f>IF($H$109=0,"",CONCATENATE(IF(AL110=1,'1 | Grundeinstellungen'!$J$159,IF(AL110=2,'1 | Grundeinstellungen'!$K$159,IF('3c | Wirtschaftlichkeit'!AL110=3,'1 | Grundeinstellungen'!$L$159,IF(AL110="","wird ausgefüllt")))),IF('2 | Kennwerte'!AK135="wird berechnet","",CONCATENATE(" ","[",TEXT('2 | Kennwerte'!AK135,"0%"),"]")),IF('3c | Wirtschaftlichkeit'!AL111="","",CONCATENATE(" ","(",'3c | Wirtschaftlichkeit'!AL111,")"))))</f>
        <v/>
      </c>
      <c r="AM109" s="148" t="str">
        <f>IF($H$109=0,"",CONCATENATE(IF(AM110=1,'1 | Grundeinstellungen'!$J$159,IF(AM110=2,'1 | Grundeinstellungen'!$K$159,IF('3c | Wirtschaftlichkeit'!AM110=3,'1 | Grundeinstellungen'!$L$159,IF(AM110="","wird ausgefüllt")))),IF('2 | Kennwerte'!AL135="wird berechnet","",CONCATENATE(" ","[",TEXT('2 | Kennwerte'!AL135,"0%"),"]")),IF('3c | Wirtschaftlichkeit'!AM111="","",CONCATENATE(" ","(",'3c | Wirtschaftlichkeit'!AM111,")"))))</f>
        <v/>
      </c>
    </row>
    <row r="110" spans="2:39" s="121" customFormat="1" outlineLevel="1" x14ac:dyDescent="0.25">
      <c r="B110" s="137"/>
      <c r="C110" s="138"/>
      <c r="D110" s="138"/>
      <c r="E110" s="156" t="s">
        <v>197</v>
      </c>
      <c r="F110" s="157"/>
      <c r="G110" s="139"/>
      <c r="H110" s="136"/>
      <c r="I110" s="171"/>
      <c r="J110" s="148" t="str">
        <f>IF('2 | Kennwerte'!I136="","",'2 | Kennwerte'!I136)</f>
        <v/>
      </c>
      <c r="K110" s="148" t="str">
        <f>IF('2 | Kennwerte'!J136="","",'2 | Kennwerte'!J136)</f>
        <v/>
      </c>
      <c r="L110" s="148" t="str">
        <f>IF('2 | Kennwerte'!K136="","",'2 | Kennwerte'!K136)</f>
        <v/>
      </c>
      <c r="M110" s="148" t="str">
        <f>IF('2 | Kennwerte'!L136="","",'2 | Kennwerte'!L136)</f>
        <v/>
      </c>
      <c r="N110" s="148" t="str">
        <f>IF('2 | Kennwerte'!M136="","",'2 | Kennwerte'!M136)</f>
        <v/>
      </c>
      <c r="O110" s="148" t="str">
        <f>IF('2 | Kennwerte'!N136="","",'2 | Kennwerte'!N136)</f>
        <v/>
      </c>
      <c r="P110" s="148" t="str">
        <f>IF('2 | Kennwerte'!O136="","",'2 | Kennwerte'!O136)</f>
        <v/>
      </c>
      <c r="Q110" s="148" t="str">
        <f>IF('2 | Kennwerte'!P136="","",'2 | Kennwerte'!P136)</f>
        <v/>
      </c>
      <c r="R110" s="148" t="str">
        <f>IF('2 | Kennwerte'!Q136="","",'2 | Kennwerte'!Q136)</f>
        <v/>
      </c>
      <c r="S110" s="148" t="str">
        <f>IF('2 | Kennwerte'!R136="","",'2 | Kennwerte'!R136)</f>
        <v/>
      </c>
      <c r="T110" s="148" t="str">
        <f>IF('2 | Kennwerte'!S136="","",'2 | Kennwerte'!S136)</f>
        <v/>
      </c>
      <c r="U110" s="148" t="str">
        <f>IF('2 | Kennwerte'!T136="","",'2 | Kennwerte'!T136)</f>
        <v/>
      </c>
      <c r="V110" s="148" t="str">
        <f>IF('2 | Kennwerte'!U136="","",'2 | Kennwerte'!U136)</f>
        <v/>
      </c>
      <c r="W110" s="148" t="str">
        <f>IF('2 | Kennwerte'!V136="","",'2 | Kennwerte'!V136)</f>
        <v/>
      </c>
      <c r="X110" s="148" t="str">
        <f>IF('2 | Kennwerte'!W136="","",'2 | Kennwerte'!W136)</f>
        <v/>
      </c>
      <c r="Y110" s="148" t="str">
        <f>IF('2 | Kennwerte'!X136="","",'2 | Kennwerte'!X136)</f>
        <v/>
      </c>
      <c r="Z110" s="148" t="str">
        <f>IF('2 | Kennwerte'!Y136="","",'2 | Kennwerte'!Y136)</f>
        <v/>
      </c>
      <c r="AA110" s="148" t="str">
        <f>IF('2 | Kennwerte'!Z136="","",'2 | Kennwerte'!Z136)</f>
        <v/>
      </c>
      <c r="AB110" s="148" t="str">
        <f>IF('2 | Kennwerte'!AA136="","",'2 | Kennwerte'!AA136)</f>
        <v/>
      </c>
      <c r="AC110" s="148" t="str">
        <f>IF('2 | Kennwerte'!AB136="","",'2 | Kennwerte'!AB136)</f>
        <v/>
      </c>
      <c r="AD110" s="148" t="str">
        <f>IF('2 | Kennwerte'!AC136="","",'2 | Kennwerte'!AC136)</f>
        <v/>
      </c>
      <c r="AE110" s="148" t="str">
        <f>IF('2 | Kennwerte'!AD136="","",'2 | Kennwerte'!AD136)</f>
        <v/>
      </c>
      <c r="AF110" s="148" t="str">
        <f>IF('2 | Kennwerte'!AE136="","",'2 | Kennwerte'!AE136)</f>
        <v/>
      </c>
      <c r="AG110" s="148" t="str">
        <f>IF('2 | Kennwerte'!AF136="","",'2 | Kennwerte'!AF136)</f>
        <v/>
      </c>
      <c r="AH110" s="148" t="str">
        <f>IF('2 | Kennwerte'!AG136="","",'2 | Kennwerte'!AG136)</f>
        <v/>
      </c>
      <c r="AI110" s="148" t="str">
        <f>IF('2 | Kennwerte'!AH136="","",'2 | Kennwerte'!AH136)</f>
        <v/>
      </c>
      <c r="AJ110" s="148" t="str">
        <f>IF('2 | Kennwerte'!AI136="","",'2 | Kennwerte'!AI136)</f>
        <v/>
      </c>
      <c r="AK110" s="148" t="str">
        <f>IF('2 | Kennwerte'!AJ136="","",'2 | Kennwerte'!AJ136)</f>
        <v/>
      </c>
      <c r="AL110" s="148" t="str">
        <f>IF('2 | Kennwerte'!AK136="","",'2 | Kennwerte'!AK136)</f>
        <v/>
      </c>
      <c r="AM110" s="148" t="str">
        <f>IF('2 | Kennwerte'!AL136="","",'2 | Kennwerte'!AL136)</f>
        <v/>
      </c>
    </row>
    <row r="111" spans="2:39" s="145" customFormat="1" ht="30" customHeight="1" outlineLevel="1" x14ac:dyDescent="0.25">
      <c r="B111" s="146"/>
      <c r="C111" s="147"/>
      <c r="D111" s="169"/>
      <c r="E111" s="162" t="s">
        <v>196</v>
      </c>
      <c r="F111" s="160"/>
      <c r="G111" s="178"/>
      <c r="H111" s="179"/>
      <c r="I111" s="1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280"/>
      <c r="AL111" s="280"/>
      <c r="AM111" s="280"/>
    </row>
    <row r="112" spans="2:39" s="110" customFormat="1" ht="30" customHeight="1" outlineLevel="1" x14ac:dyDescent="0.25">
      <c r="B112" s="111"/>
      <c r="C112" s="131"/>
      <c r="D112" s="152" t="s">
        <v>227</v>
      </c>
      <c r="E112" s="131" t="str">
        <f>'1 | Grundeinstellungen'!E160</f>
        <v>Energiekosten</v>
      </c>
      <c r="F112" s="112"/>
      <c r="G112" s="122"/>
      <c r="H112" s="126">
        <f>'1 | Grundeinstellungen'!$H$160</f>
        <v>0</v>
      </c>
      <c r="I112" s="112"/>
      <c r="J112" s="148" t="str">
        <f>IF($H$112=0,"",CONCATENATE(IF(J113=1,'1 | Grundeinstellungen'!$J$160,IF(J113=2,'1 | Grundeinstellungen'!$K$160,IF('3c | Wirtschaftlichkeit'!J113=3,'1 | Grundeinstellungen'!$L$160,IF(J113="","wird ausgefüllt")))),IF('2 | Kennwerte'!I139="wird berechnet","",CONCATENATE(" ","[",TEXT('2 | Kennwerte'!I139,"0%"),"]")),IF('3c | Wirtschaftlichkeit'!J114="","",CONCATENATE(" ","(",'3c | Wirtschaftlichkeit'!J114,")"))))</f>
        <v/>
      </c>
      <c r="K112" s="148" t="str">
        <f>IF($H$112=0,"",CONCATENATE(IF(K113=1,'1 | Grundeinstellungen'!$J$160,IF(K113=2,'1 | Grundeinstellungen'!$K$160,IF('3c | Wirtschaftlichkeit'!K113=3,'1 | Grundeinstellungen'!$L$160,IF(K113="","wird ausgefüllt")))),IF('2 | Kennwerte'!J139="wird berechnet","",CONCATENATE(" ","[",TEXT('2 | Kennwerte'!J139,"0%"),"]")),IF('3c | Wirtschaftlichkeit'!K114="","",CONCATENATE(" ","(",'3c | Wirtschaftlichkeit'!K114,")"))))</f>
        <v/>
      </c>
      <c r="L112" s="148" t="str">
        <f>IF($H$112=0,"",CONCATENATE(IF(L113=1,'1 | Grundeinstellungen'!$J$160,IF(L113=2,'1 | Grundeinstellungen'!$K$160,IF('3c | Wirtschaftlichkeit'!L113=3,'1 | Grundeinstellungen'!$L$160,IF(L113="","wird ausgefüllt")))),IF('2 | Kennwerte'!K139="wird berechnet","",CONCATENATE(" ","[",TEXT('2 | Kennwerte'!K139,"0%"),"]")),IF('3c | Wirtschaftlichkeit'!L114="","",CONCATENATE(" ","(",'3c | Wirtschaftlichkeit'!L114,")"))))</f>
        <v/>
      </c>
      <c r="M112" s="148" t="str">
        <f>IF($H$112=0,"",CONCATENATE(IF(M113=1,'1 | Grundeinstellungen'!$J$160,IF(M113=2,'1 | Grundeinstellungen'!$K$160,IF('3c | Wirtschaftlichkeit'!M113=3,'1 | Grundeinstellungen'!$L$160,IF(M113="","wird ausgefüllt")))),IF('2 | Kennwerte'!L139="wird berechnet","",CONCATENATE(" ","[",TEXT('2 | Kennwerte'!L139,"0%"),"]")),IF('3c | Wirtschaftlichkeit'!M114="","",CONCATENATE(" ","(",'3c | Wirtschaftlichkeit'!M114,")"))))</f>
        <v/>
      </c>
      <c r="N112" s="148" t="str">
        <f>IF($H$112=0,"",CONCATENATE(IF(N113=1,'1 | Grundeinstellungen'!$J$160,IF(N113=2,'1 | Grundeinstellungen'!$K$160,IF('3c | Wirtschaftlichkeit'!N113=3,'1 | Grundeinstellungen'!$L$160,IF(N113="","wird ausgefüllt")))),IF('2 | Kennwerte'!M139="wird berechnet","",CONCATENATE(" ","[",TEXT('2 | Kennwerte'!M139,"0%"),"]")),IF('3c | Wirtschaftlichkeit'!N114="","",CONCATENATE(" ","(",'3c | Wirtschaftlichkeit'!N114,")"))))</f>
        <v/>
      </c>
      <c r="O112" s="148" t="str">
        <f>IF($H$112=0,"",CONCATENATE(IF(O113=1,'1 | Grundeinstellungen'!$J$160,IF(O113=2,'1 | Grundeinstellungen'!$K$160,IF('3c | Wirtschaftlichkeit'!O113=3,'1 | Grundeinstellungen'!$L$160,IF(O113="","wird ausgefüllt")))),IF('2 | Kennwerte'!N139="wird berechnet","",CONCATENATE(" ","[",TEXT('2 | Kennwerte'!N139,"0%"),"]")),IF('3c | Wirtschaftlichkeit'!O114="","",CONCATENATE(" ","(",'3c | Wirtschaftlichkeit'!O114,")"))))</f>
        <v/>
      </c>
      <c r="P112" s="148" t="str">
        <f>IF($H$112=0,"",CONCATENATE(IF(P113=1,'1 | Grundeinstellungen'!$J$160,IF(P113=2,'1 | Grundeinstellungen'!$K$160,IF('3c | Wirtschaftlichkeit'!P113=3,'1 | Grundeinstellungen'!$L$160,IF(P113="","wird ausgefüllt")))),IF('2 | Kennwerte'!O139="wird berechnet","",CONCATENATE(" ","[",TEXT('2 | Kennwerte'!O139,"0%"),"]")),IF('3c | Wirtschaftlichkeit'!P114="","",CONCATENATE(" ","(",'3c | Wirtschaftlichkeit'!P114,")"))))</f>
        <v/>
      </c>
      <c r="Q112" s="148" t="str">
        <f>IF($H$112=0,"",CONCATENATE(IF(Q113=1,'1 | Grundeinstellungen'!$J$160,IF(Q113=2,'1 | Grundeinstellungen'!$K$160,IF('3c | Wirtschaftlichkeit'!Q113=3,'1 | Grundeinstellungen'!$L$160,IF(Q113="","wird ausgefüllt")))),IF('2 | Kennwerte'!P139="wird berechnet","",CONCATENATE(" ","[",TEXT('2 | Kennwerte'!P139,"0%"),"]")),IF('3c | Wirtschaftlichkeit'!Q114="","",CONCATENATE(" ","(",'3c | Wirtschaftlichkeit'!Q114,")"))))</f>
        <v/>
      </c>
      <c r="R112" s="148" t="str">
        <f>IF($H$112=0,"",CONCATENATE(IF(R113=1,'1 | Grundeinstellungen'!$J$160,IF(R113=2,'1 | Grundeinstellungen'!$K$160,IF('3c | Wirtschaftlichkeit'!R113=3,'1 | Grundeinstellungen'!$L$160,IF(R113="","wird ausgefüllt")))),IF('2 | Kennwerte'!Q139="wird berechnet","",CONCATENATE(" ","[",TEXT('2 | Kennwerte'!Q139,"0%"),"]")),IF('3c | Wirtschaftlichkeit'!R114="","",CONCATENATE(" ","(",'3c | Wirtschaftlichkeit'!R114,")"))))</f>
        <v/>
      </c>
      <c r="S112" s="148" t="str">
        <f>IF($H$112=0,"",CONCATENATE(IF(S113=1,'1 | Grundeinstellungen'!$J$160,IF(S113=2,'1 | Grundeinstellungen'!$K$160,IF('3c | Wirtschaftlichkeit'!S113=3,'1 | Grundeinstellungen'!$L$160,IF(S113="","wird ausgefüllt")))),IF('2 | Kennwerte'!R139="wird berechnet","",CONCATENATE(" ","[",TEXT('2 | Kennwerte'!R139,"0%"),"]")),IF('3c | Wirtschaftlichkeit'!S114="","",CONCATENATE(" ","(",'3c | Wirtschaftlichkeit'!S114,")"))))</f>
        <v/>
      </c>
      <c r="T112" s="148" t="str">
        <f>IF($H$112=0,"",CONCATENATE(IF(T113=1,'1 | Grundeinstellungen'!$J$160,IF(T113=2,'1 | Grundeinstellungen'!$K$160,IF('3c | Wirtschaftlichkeit'!T113=3,'1 | Grundeinstellungen'!$L$160,IF(T113="","wird ausgefüllt")))),IF('2 | Kennwerte'!S139="wird berechnet","",CONCATENATE(" ","[",TEXT('2 | Kennwerte'!S139,"0%"),"]")),IF('3c | Wirtschaftlichkeit'!T114="","",CONCATENATE(" ","(",'3c | Wirtschaftlichkeit'!T114,")"))))</f>
        <v/>
      </c>
      <c r="U112" s="148" t="str">
        <f>IF($H$112=0,"",CONCATENATE(IF(U113=1,'1 | Grundeinstellungen'!$J$160,IF(U113=2,'1 | Grundeinstellungen'!$K$160,IF('3c | Wirtschaftlichkeit'!U113=3,'1 | Grundeinstellungen'!$L$160,IF(U113="","wird ausgefüllt")))),IF('2 | Kennwerte'!T139="wird berechnet","",CONCATENATE(" ","[",TEXT('2 | Kennwerte'!T139,"0%"),"]")),IF('3c | Wirtschaftlichkeit'!U114="","",CONCATENATE(" ","(",'3c | Wirtschaftlichkeit'!U114,")"))))</f>
        <v/>
      </c>
      <c r="V112" s="148" t="str">
        <f>IF($H$112=0,"",CONCATENATE(IF(V113=1,'1 | Grundeinstellungen'!$J$160,IF(V113=2,'1 | Grundeinstellungen'!$K$160,IF('3c | Wirtschaftlichkeit'!V113=3,'1 | Grundeinstellungen'!$L$160,IF(V113="","wird ausgefüllt")))),IF('2 | Kennwerte'!U139="wird berechnet","",CONCATENATE(" ","[",TEXT('2 | Kennwerte'!U139,"0%"),"]")),IF('3c | Wirtschaftlichkeit'!V114="","",CONCATENATE(" ","(",'3c | Wirtschaftlichkeit'!V114,")"))))</f>
        <v/>
      </c>
      <c r="W112" s="148" t="str">
        <f>IF($H$112=0,"",CONCATENATE(IF(W113=1,'1 | Grundeinstellungen'!$J$160,IF(W113=2,'1 | Grundeinstellungen'!$K$160,IF('3c | Wirtschaftlichkeit'!W113=3,'1 | Grundeinstellungen'!$L$160,IF(W113="","wird ausgefüllt")))),IF('2 | Kennwerte'!V139="wird berechnet","",CONCATENATE(" ","[",TEXT('2 | Kennwerte'!V139,"0%"),"]")),IF('3c | Wirtschaftlichkeit'!W114="","",CONCATENATE(" ","(",'3c | Wirtschaftlichkeit'!W114,")"))))</f>
        <v/>
      </c>
      <c r="X112" s="148" t="str">
        <f>IF($H$112=0,"",CONCATENATE(IF(X113=1,'1 | Grundeinstellungen'!$J$160,IF(X113=2,'1 | Grundeinstellungen'!$K$160,IF('3c | Wirtschaftlichkeit'!X113=3,'1 | Grundeinstellungen'!$L$160,IF(X113="","wird ausgefüllt")))),IF('2 | Kennwerte'!W139="wird berechnet","",CONCATENATE(" ","[",TEXT('2 | Kennwerte'!W139,"0%"),"]")),IF('3c | Wirtschaftlichkeit'!X114="","",CONCATENATE(" ","(",'3c | Wirtschaftlichkeit'!X114,")"))))</f>
        <v/>
      </c>
      <c r="Y112" s="148" t="str">
        <f>IF($H$112=0,"",CONCATENATE(IF(Y113=1,'1 | Grundeinstellungen'!$J$160,IF(Y113=2,'1 | Grundeinstellungen'!$K$160,IF('3c | Wirtschaftlichkeit'!Y113=3,'1 | Grundeinstellungen'!$L$160,IF(Y113="","wird ausgefüllt")))),IF('2 | Kennwerte'!X139="wird berechnet","",CONCATENATE(" ","[",TEXT('2 | Kennwerte'!X139,"0%"),"]")),IF('3c | Wirtschaftlichkeit'!Y114="","",CONCATENATE(" ","(",'3c | Wirtschaftlichkeit'!Y114,")"))))</f>
        <v/>
      </c>
      <c r="Z112" s="148" t="str">
        <f>IF($H$112=0,"",CONCATENATE(IF(Z113=1,'1 | Grundeinstellungen'!$J$160,IF(Z113=2,'1 | Grundeinstellungen'!$K$160,IF('3c | Wirtschaftlichkeit'!Z113=3,'1 | Grundeinstellungen'!$L$160,IF(Z113="","wird ausgefüllt")))),IF('2 | Kennwerte'!Y139="wird berechnet","",CONCATENATE(" ","[",TEXT('2 | Kennwerte'!Y139,"0%"),"]")),IF('3c | Wirtschaftlichkeit'!Z114="","",CONCATENATE(" ","(",'3c | Wirtschaftlichkeit'!Z114,")"))))</f>
        <v/>
      </c>
      <c r="AA112" s="148" t="str">
        <f>IF($H$112=0,"",CONCATENATE(IF(AA113=1,'1 | Grundeinstellungen'!$J$160,IF(AA113=2,'1 | Grundeinstellungen'!$K$160,IF('3c | Wirtschaftlichkeit'!AA113=3,'1 | Grundeinstellungen'!$L$160,IF(AA113="","wird ausgefüllt")))),IF('2 | Kennwerte'!Z139="wird berechnet","",CONCATENATE(" ","[",TEXT('2 | Kennwerte'!Z139,"0%"),"]")),IF('3c | Wirtschaftlichkeit'!AA114="","",CONCATENATE(" ","(",'3c | Wirtschaftlichkeit'!AA114,")"))))</f>
        <v/>
      </c>
      <c r="AB112" s="148" t="str">
        <f>IF($H$112=0,"",CONCATENATE(IF(AB113=1,'1 | Grundeinstellungen'!$J$160,IF(AB113=2,'1 | Grundeinstellungen'!$K$160,IF('3c | Wirtschaftlichkeit'!AB113=3,'1 | Grundeinstellungen'!$L$160,IF(AB113="","wird ausgefüllt")))),IF('2 | Kennwerte'!AA139="wird berechnet","",CONCATENATE(" ","[",TEXT('2 | Kennwerte'!AA139,"0%"),"]")),IF('3c | Wirtschaftlichkeit'!AB114="","",CONCATENATE(" ","(",'3c | Wirtschaftlichkeit'!AB114,")"))))</f>
        <v/>
      </c>
      <c r="AC112" s="148" t="str">
        <f>IF($H$112=0,"",CONCATENATE(IF(AC113=1,'1 | Grundeinstellungen'!$J$160,IF(AC113=2,'1 | Grundeinstellungen'!$K$160,IF('3c | Wirtschaftlichkeit'!AC113=3,'1 | Grundeinstellungen'!$L$160,IF(AC113="","wird ausgefüllt")))),IF('2 | Kennwerte'!AB139="wird berechnet","",CONCATENATE(" ","[",TEXT('2 | Kennwerte'!AB139,"0%"),"]")),IF('3c | Wirtschaftlichkeit'!AC114="","",CONCATENATE(" ","(",'3c | Wirtschaftlichkeit'!AC114,")"))))</f>
        <v/>
      </c>
      <c r="AD112" s="148" t="str">
        <f>IF($H$112=0,"",CONCATENATE(IF(AD113=1,'1 | Grundeinstellungen'!$J$160,IF(AD113=2,'1 | Grundeinstellungen'!$K$160,IF('3c | Wirtschaftlichkeit'!AD113=3,'1 | Grundeinstellungen'!$L$160,IF(AD113="","wird ausgefüllt")))),IF('2 | Kennwerte'!AC139="wird berechnet","",CONCATENATE(" ","[",TEXT('2 | Kennwerte'!AC139,"0%"),"]")),IF('3c | Wirtschaftlichkeit'!AD114="","",CONCATENATE(" ","(",'3c | Wirtschaftlichkeit'!AD114,")"))))</f>
        <v/>
      </c>
      <c r="AE112" s="148" t="str">
        <f>IF($H$112=0,"",CONCATENATE(IF(AE113=1,'1 | Grundeinstellungen'!$J$160,IF(AE113=2,'1 | Grundeinstellungen'!$K$160,IF('3c | Wirtschaftlichkeit'!AE113=3,'1 | Grundeinstellungen'!$L$160,IF(AE113="","wird ausgefüllt")))),IF('2 | Kennwerte'!AD139="wird berechnet","",CONCATENATE(" ","[",TEXT('2 | Kennwerte'!AD139,"0%"),"]")),IF('3c | Wirtschaftlichkeit'!AE114="","",CONCATENATE(" ","(",'3c | Wirtschaftlichkeit'!AE114,")"))))</f>
        <v/>
      </c>
      <c r="AF112" s="148" t="str">
        <f>IF($H$112=0,"",CONCATENATE(IF(AF113=1,'1 | Grundeinstellungen'!$J$160,IF(AF113=2,'1 | Grundeinstellungen'!$K$160,IF('3c | Wirtschaftlichkeit'!AF113=3,'1 | Grundeinstellungen'!$L$160,IF(AF113="","wird ausgefüllt")))),IF('2 | Kennwerte'!AE139="wird berechnet","",CONCATENATE(" ","[",TEXT('2 | Kennwerte'!AE139,"0%"),"]")),IF('3c | Wirtschaftlichkeit'!AF114="","",CONCATENATE(" ","(",'3c | Wirtschaftlichkeit'!AF114,")"))))</f>
        <v/>
      </c>
      <c r="AG112" s="148" t="str">
        <f>IF($H$112=0,"",CONCATENATE(IF(AG113=1,'1 | Grundeinstellungen'!$J$160,IF(AG113=2,'1 | Grundeinstellungen'!$K$160,IF('3c | Wirtschaftlichkeit'!AG113=3,'1 | Grundeinstellungen'!$L$160,IF(AG113="","wird ausgefüllt")))),IF('2 | Kennwerte'!AF139="wird berechnet","",CONCATENATE(" ","[",TEXT('2 | Kennwerte'!AF139,"0%"),"]")),IF('3c | Wirtschaftlichkeit'!AG114="","",CONCATENATE(" ","(",'3c | Wirtschaftlichkeit'!AG114,")"))))</f>
        <v/>
      </c>
      <c r="AH112" s="148" t="str">
        <f>IF($H$112=0,"",CONCATENATE(IF(AH113=1,'1 | Grundeinstellungen'!$J$160,IF(AH113=2,'1 | Grundeinstellungen'!$K$160,IF('3c | Wirtschaftlichkeit'!AH113=3,'1 | Grundeinstellungen'!$L$160,IF(AH113="","wird ausgefüllt")))),IF('2 | Kennwerte'!AG139="wird berechnet","",CONCATENATE(" ","[",TEXT('2 | Kennwerte'!AG139,"0%"),"]")),IF('3c | Wirtschaftlichkeit'!AH114="","",CONCATENATE(" ","(",'3c | Wirtschaftlichkeit'!AH114,")"))))</f>
        <v/>
      </c>
      <c r="AI112" s="148" t="str">
        <f>IF($H$112=0,"",CONCATENATE(IF(AI113=1,'1 | Grundeinstellungen'!$J$160,IF(AI113=2,'1 | Grundeinstellungen'!$K$160,IF('3c | Wirtschaftlichkeit'!AI113=3,'1 | Grundeinstellungen'!$L$160,IF(AI113="","wird ausgefüllt")))),IF('2 | Kennwerte'!AH139="wird berechnet","",CONCATENATE(" ","[",TEXT('2 | Kennwerte'!AH139,"0%"),"]")),IF('3c | Wirtschaftlichkeit'!AI114="","",CONCATENATE(" ","(",'3c | Wirtschaftlichkeit'!AI114,")"))))</f>
        <v/>
      </c>
      <c r="AJ112" s="148" t="str">
        <f>IF($H$112=0,"",CONCATENATE(IF(AJ113=1,'1 | Grundeinstellungen'!$J$160,IF(AJ113=2,'1 | Grundeinstellungen'!$K$160,IF('3c | Wirtschaftlichkeit'!AJ113=3,'1 | Grundeinstellungen'!$L$160,IF(AJ113="","wird ausgefüllt")))),IF('2 | Kennwerte'!AI139="wird berechnet","",CONCATENATE(" ","[",TEXT('2 | Kennwerte'!AI139,"0%"),"]")),IF('3c | Wirtschaftlichkeit'!AJ114="","",CONCATENATE(" ","(",'3c | Wirtschaftlichkeit'!AJ114,")"))))</f>
        <v/>
      </c>
      <c r="AK112" s="148" t="str">
        <f>IF($H$112=0,"",CONCATENATE(IF(AK113=1,'1 | Grundeinstellungen'!$J$160,IF(AK113=2,'1 | Grundeinstellungen'!$K$160,IF('3c | Wirtschaftlichkeit'!AK113=3,'1 | Grundeinstellungen'!$L$160,IF(AK113="","wird ausgefüllt")))),IF('2 | Kennwerte'!AJ139="wird berechnet","",CONCATENATE(" ","[",TEXT('2 | Kennwerte'!AJ139,"0%"),"]")),IF('3c | Wirtschaftlichkeit'!AK114="","",CONCATENATE(" ","(",'3c | Wirtschaftlichkeit'!AK114,")"))))</f>
        <v/>
      </c>
      <c r="AL112" s="148" t="str">
        <f>IF($H$112=0,"",CONCATENATE(IF(AL113=1,'1 | Grundeinstellungen'!$J$160,IF(AL113=2,'1 | Grundeinstellungen'!$K$160,IF('3c | Wirtschaftlichkeit'!AL113=3,'1 | Grundeinstellungen'!$L$160,IF(AL113="","wird ausgefüllt")))),IF('2 | Kennwerte'!AK139="wird berechnet","",CONCATENATE(" ","[",TEXT('2 | Kennwerte'!AK139,"0%"),"]")),IF('3c | Wirtschaftlichkeit'!AL114="","",CONCATENATE(" ","(",'3c | Wirtschaftlichkeit'!AL114,")"))))</f>
        <v/>
      </c>
      <c r="AM112" s="148" t="str">
        <f>IF($H$112=0,"",CONCATENATE(IF(AM113=1,'1 | Grundeinstellungen'!$J$160,IF(AM113=2,'1 | Grundeinstellungen'!$K$160,IF('3c | Wirtschaftlichkeit'!AM113=3,'1 | Grundeinstellungen'!$L$160,IF(AM113="","wird ausgefüllt")))),IF('2 | Kennwerte'!AL139="wird berechnet","",CONCATENATE(" ","[",TEXT('2 | Kennwerte'!AL139,"0%"),"]")),IF('3c | Wirtschaftlichkeit'!AM114="","",CONCATENATE(" ","(",'3c | Wirtschaftlichkeit'!AM114,")"))))</f>
        <v/>
      </c>
    </row>
    <row r="113" spans="2:39" s="121" customFormat="1" outlineLevel="1" x14ac:dyDescent="0.25">
      <c r="B113" s="137"/>
      <c r="C113" s="138"/>
      <c r="D113" s="138"/>
      <c r="E113" s="156" t="s">
        <v>197</v>
      </c>
      <c r="F113" s="157"/>
      <c r="G113" s="139"/>
      <c r="H113" s="136"/>
      <c r="I113" s="171"/>
      <c r="J113" s="148" t="str">
        <f>IF('2 | Kennwerte'!I140="","",'2 | Kennwerte'!I140)</f>
        <v/>
      </c>
      <c r="K113" s="148" t="str">
        <f>IF('2 | Kennwerte'!J140="","",'2 | Kennwerte'!J140)</f>
        <v/>
      </c>
      <c r="L113" s="148" t="str">
        <f>IF('2 | Kennwerte'!K140="","",'2 | Kennwerte'!K140)</f>
        <v/>
      </c>
      <c r="M113" s="148" t="str">
        <f>IF('2 | Kennwerte'!L140="","",'2 | Kennwerte'!L140)</f>
        <v/>
      </c>
      <c r="N113" s="148" t="str">
        <f>IF('2 | Kennwerte'!M140="","",'2 | Kennwerte'!M140)</f>
        <v/>
      </c>
      <c r="O113" s="148" t="str">
        <f>IF('2 | Kennwerte'!N140="","",'2 | Kennwerte'!N140)</f>
        <v/>
      </c>
      <c r="P113" s="148" t="str">
        <f>IF('2 | Kennwerte'!O140="","",'2 | Kennwerte'!O140)</f>
        <v/>
      </c>
      <c r="Q113" s="148" t="str">
        <f>IF('2 | Kennwerte'!P140="","",'2 | Kennwerte'!P140)</f>
        <v/>
      </c>
      <c r="R113" s="148" t="str">
        <f>IF('2 | Kennwerte'!Q140="","",'2 | Kennwerte'!Q140)</f>
        <v/>
      </c>
      <c r="S113" s="148" t="str">
        <f>IF('2 | Kennwerte'!R140="","",'2 | Kennwerte'!R140)</f>
        <v/>
      </c>
      <c r="T113" s="148" t="str">
        <f>IF('2 | Kennwerte'!S140="","",'2 | Kennwerte'!S140)</f>
        <v/>
      </c>
      <c r="U113" s="148" t="str">
        <f>IF('2 | Kennwerte'!T140="","",'2 | Kennwerte'!T140)</f>
        <v/>
      </c>
      <c r="V113" s="148" t="str">
        <f>IF('2 | Kennwerte'!U140="","",'2 | Kennwerte'!U140)</f>
        <v/>
      </c>
      <c r="W113" s="148" t="str">
        <f>IF('2 | Kennwerte'!V140="","",'2 | Kennwerte'!V140)</f>
        <v/>
      </c>
      <c r="X113" s="148" t="str">
        <f>IF('2 | Kennwerte'!W140="","",'2 | Kennwerte'!W140)</f>
        <v/>
      </c>
      <c r="Y113" s="148" t="str">
        <f>IF('2 | Kennwerte'!X140="","",'2 | Kennwerte'!X140)</f>
        <v/>
      </c>
      <c r="Z113" s="148" t="str">
        <f>IF('2 | Kennwerte'!Y140="","",'2 | Kennwerte'!Y140)</f>
        <v/>
      </c>
      <c r="AA113" s="148" t="str">
        <f>IF('2 | Kennwerte'!Z140="","",'2 | Kennwerte'!Z140)</f>
        <v/>
      </c>
      <c r="AB113" s="148" t="str">
        <f>IF('2 | Kennwerte'!AA140="","",'2 | Kennwerte'!AA140)</f>
        <v/>
      </c>
      <c r="AC113" s="148" t="str">
        <f>IF('2 | Kennwerte'!AB140="","",'2 | Kennwerte'!AB140)</f>
        <v/>
      </c>
      <c r="AD113" s="148" t="str">
        <f>IF('2 | Kennwerte'!AC140="","",'2 | Kennwerte'!AC140)</f>
        <v/>
      </c>
      <c r="AE113" s="148" t="str">
        <f>IF('2 | Kennwerte'!AD140="","",'2 | Kennwerte'!AD140)</f>
        <v/>
      </c>
      <c r="AF113" s="148" t="str">
        <f>IF('2 | Kennwerte'!AE140="","",'2 | Kennwerte'!AE140)</f>
        <v/>
      </c>
      <c r="AG113" s="148" t="str">
        <f>IF('2 | Kennwerte'!AF140="","",'2 | Kennwerte'!AF140)</f>
        <v/>
      </c>
      <c r="AH113" s="148" t="str">
        <f>IF('2 | Kennwerte'!AG140="","",'2 | Kennwerte'!AG140)</f>
        <v/>
      </c>
      <c r="AI113" s="148" t="str">
        <f>IF('2 | Kennwerte'!AH140="","",'2 | Kennwerte'!AH140)</f>
        <v/>
      </c>
      <c r="AJ113" s="148" t="str">
        <f>IF('2 | Kennwerte'!AI140="","",'2 | Kennwerte'!AI140)</f>
        <v/>
      </c>
      <c r="AK113" s="148" t="str">
        <f>IF('2 | Kennwerte'!AJ140="","",'2 | Kennwerte'!AJ140)</f>
        <v/>
      </c>
      <c r="AL113" s="148" t="str">
        <f>IF('2 | Kennwerte'!AK140="","",'2 | Kennwerte'!AK140)</f>
        <v/>
      </c>
      <c r="AM113" s="148" t="str">
        <f>IF('2 | Kennwerte'!AL140="","",'2 | Kennwerte'!AL140)</f>
        <v/>
      </c>
    </row>
    <row r="114" spans="2:39" s="145" customFormat="1" ht="30" customHeight="1" outlineLevel="1" x14ac:dyDescent="0.25">
      <c r="B114" s="146"/>
      <c r="C114" s="147"/>
      <c r="D114" s="169"/>
      <c r="E114" s="162" t="s">
        <v>196</v>
      </c>
      <c r="F114" s="160"/>
      <c r="G114" s="178"/>
      <c r="H114" s="179"/>
      <c r="I114" s="180"/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0"/>
      <c r="X114" s="280"/>
      <c r="Y114" s="280"/>
      <c r="Z114" s="280"/>
      <c r="AA114" s="280"/>
      <c r="AB114" s="280"/>
      <c r="AC114" s="280"/>
      <c r="AD114" s="280"/>
      <c r="AE114" s="280"/>
      <c r="AF114" s="280"/>
      <c r="AG114" s="280"/>
      <c r="AH114" s="280"/>
      <c r="AI114" s="280"/>
      <c r="AJ114" s="280"/>
      <c r="AK114" s="280"/>
      <c r="AL114" s="280"/>
      <c r="AM114" s="280"/>
    </row>
    <row r="115" spans="2:39" s="110" customFormat="1" x14ac:dyDescent="0.25">
      <c r="B115" s="111"/>
      <c r="C115" s="131"/>
      <c r="D115" s="131"/>
      <c r="E115" s="131"/>
      <c r="F115" s="112"/>
      <c r="G115" s="122"/>
      <c r="H115" s="122"/>
      <c r="I115" s="112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</row>
  </sheetData>
  <sheetProtection sheet="1" formatColumns="0" formatRows="0" selectLockedCells="1"/>
  <mergeCells count="2">
    <mergeCell ref="G4:H4"/>
    <mergeCell ref="J4:AM4"/>
  </mergeCells>
  <conditionalFormatting sqref="J16:AM16 J26:AM26">
    <cfRule type="cellIs" dxfId="249" priority="139" operator="between">
      <formula>1</formula>
      <formula>3</formula>
    </cfRule>
  </conditionalFormatting>
  <conditionalFormatting sqref="J9:AM10 J19:AM19 J13:AM13 J23:AM23">
    <cfRule type="cellIs" dxfId="248" priority="136" operator="between">
      <formula>2.5</formula>
      <formula>3</formula>
    </cfRule>
    <cfRule type="cellIs" dxfId="247" priority="137" operator="between">
      <formula>1.5</formula>
      <formula>2.49999999999999</formula>
    </cfRule>
    <cfRule type="cellIs" dxfId="246" priority="138" operator="between">
      <formula>1E-23</formula>
      <formula>1.49999999999999</formula>
    </cfRule>
  </conditionalFormatting>
  <conditionalFormatting sqref="J39:AM39">
    <cfRule type="cellIs" dxfId="245" priority="124" operator="between">
      <formula>1</formula>
      <formula>3</formula>
    </cfRule>
  </conditionalFormatting>
  <conditionalFormatting sqref="J46:AM46">
    <cfRule type="cellIs" dxfId="244" priority="120" operator="between">
      <formula>1</formula>
      <formula>3</formula>
    </cfRule>
  </conditionalFormatting>
  <conditionalFormatting sqref="J36:AM36">
    <cfRule type="cellIs" dxfId="243" priority="94" operator="between">
      <formula>2.5</formula>
      <formula>3</formula>
    </cfRule>
    <cfRule type="cellIs" dxfId="242" priority="95" operator="between">
      <formula>1.5</formula>
      <formula>2.49999999999999</formula>
    </cfRule>
    <cfRule type="cellIs" dxfId="241" priority="96" operator="between">
      <formula>1E-23</formula>
      <formula>1.49999999999999</formula>
    </cfRule>
  </conditionalFormatting>
  <conditionalFormatting sqref="J43:AM43">
    <cfRule type="cellIs" dxfId="240" priority="91" operator="between">
      <formula>2.5</formula>
      <formula>3</formula>
    </cfRule>
    <cfRule type="cellIs" dxfId="239" priority="92" operator="between">
      <formula>1.5</formula>
      <formula>2.49999999999999</formula>
    </cfRule>
    <cfRule type="cellIs" dxfId="238" priority="93" operator="between">
      <formula>1E-23</formula>
      <formula>1.49999999999999</formula>
    </cfRule>
  </conditionalFormatting>
  <conditionalFormatting sqref="J62:AM62">
    <cfRule type="cellIs" dxfId="237" priority="75" operator="between">
      <formula>1</formula>
      <formula>3</formula>
    </cfRule>
  </conditionalFormatting>
  <conditionalFormatting sqref="J59:AM59">
    <cfRule type="cellIs" dxfId="236" priority="72" operator="between">
      <formula>2.5</formula>
      <formula>3</formula>
    </cfRule>
    <cfRule type="cellIs" dxfId="235" priority="73" operator="between">
      <formula>1.5</formula>
      <formula>2.49999999999999</formula>
    </cfRule>
    <cfRule type="cellIs" dxfId="234" priority="74" operator="between">
      <formula>1E-23</formula>
      <formula>1.49999999999999</formula>
    </cfRule>
  </conditionalFormatting>
  <conditionalFormatting sqref="J84:AM84">
    <cfRule type="cellIs" dxfId="233" priority="71" operator="between">
      <formula>1</formula>
      <formula>3</formula>
    </cfRule>
  </conditionalFormatting>
  <conditionalFormatting sqref="J81:AM81">
    <cfRule type="cellIs" dxfId="232" priority="53" operator="between">
      <formula>2.5</formula>
      <formula>3</formula>
    </cfRule>
    <cfRule type="cellIs" dxfId="231" priority="54" operator="between">
      <formula>1.5</formula>
      <formula>2.49999999999999</formula>
    </cfRule>
    <cfRule type="cellIs" dxfId="230" priority="55" operator="between">
      <formula>1E-23</formula>
      <formula>1.49999999999999</formula>
    </cfRule>
  </conditionalFormatting>
  <conditionalFormatting sqref="J55:AM55">
    <cfRule type="cellIs" dxfId="229" priority="38" operator="between">
      <formula>2.5</formula>
      <formula>3</formula>
    </cfRule>
    <cfRule type="cellIs" dxfId="228" priority="39" operator="between">
      <formula>1.5</formula>
      <formula>2.49999999999999</formula>
    </cfRule>
    <cfRule type="cellIs" dxfId="227" priority="40" operator="between">
      <formula>1E-23</formula>
      <formula>1.49999999999999</formula>
    </cfRule>
  </conditionalFormatting>
  <conditionalFormatting sqref="J29:AM29">
    <cfRule type="cellIs" dxfId="226" priority="37" operator="between">
      <formula>1</formula>
      <formula>3</formula>
    </cfRule>
  </conditionalFormatting>
  <conditionalFormatting sqref="J32:AM32">
    <cfRule type="cellIs" dxfId="225" priority="36" operator="between">
      <formula>1</formula>
      <formula>3</formula>
    </cfRule>
  </conditionalFormatting>
  <conditionalFormatting sqref="J49:AM49">
    <cfRule type="cellIs" dxfId="224" priority="35" operator="between">
      <formula>1</formula>
      <formula>3</formula>
    </cfRule>
  </conditionalFormatting>
  <conditionalFormatting sqref="J52:AM52">
    <cfRule type="cellIs" dxfId="223" priority="34" operator="between">
      <formula>1</formula>
      <formula>3</formula>
    </cfRule>
  </conditionalFormatting>
  <conditionalFormatting sqref="J65:AM65">
    <cfRule type="cellIs" dxfId="222" priority="30" operator="between">
      <formula>1</formula>
      <formula>3</formula>
    </cfRule>
  </conditionalFormatting>
  <conditionalFormatting sqref="J68:AM68">
    <cfRule type="cellIs" dxfId="221" priority="29" operator="between">
      <formula>1</formula>
      <formula>3</formula>
    </cfRule>
  </conditionalFormatting>
  <conditionalFormatting sqref="J71:AM71">
    <cfRule type="cellIs" dxfId="220" priority="28" operator="between">
      <formula>1</formula>
      <formula>3</formula>
    </cfRule>
  </conditionalFormatting>
  <conditionalFormatting sqref="J74:AM74">
    <cfRule type="cellIs" dxfId="219" priority="27" operator="between">
      <formula>1</formula>
      <formula>3</formula>
    </cfRule>
  </conditionalFormatting>
  <conditionalFormatting sqref="J77:AM77">
    <cfRule type="cellIs" dxfId="218" priority="26" operator="between">
      <formula>1</formula>
      <formula>3</formula>
    </cfRule>
  </conditionalFormatting>
  <conditionalFormatting sqref="J87:AM87">
    <cfRule type="cellIs" dxfId="217" priority="25" operator="between">
      <formula>1</formula>
      <formula>3</formula>
    </cfRule>
  </conditionalFormatting>
  <conditionalFormatting sqref="J90:AM90">
    <cfRule type="cellIs" dxfId="216" priority="24" operator="between">
      <formula>1</formula>
      <formula>3</formula>
    </cfRule>
  </conditionalFormatting>
  <conditionalFormatting sqref="J97:AM97">
    <cfRule type="cellIs" dxfId="215" priority="23" operator="between">
      <formula>1</formula>
      <formula>3</formula>
    </cfRule>
  </conditionalFormatting>
  <conditionalFormatting sqref="J94:AM94">
    <cfRule type="cellIs" dxfId="214" priority="17" operator="between">
      <formula>2.5</formula>
      <formula>3</formula>
    </cfRule>
    <cfRule type="cellIs" dxfId="213" priority="18" operator="between">
      <formula>1.5</formula>
      <formula>2.49999999999999</formula>
    </cfRule>
    <cfRule type="cellIs" dxfId="212" priority="19" operator="between">
      <formula>1E-23</formula>
      <formula>1.49999999999999</formula>
    </cfRule>
  </conditionalFormatting>
  <conditionalFormatting sqref="J100:AM100">
    <cfRule type="cellIs" dxfId="211" priority="16" operator="between">
      <formula>1</formula>
      <formula>3</formula>
    </cfRule>
  </conditionalFormatting>
  <conditionalFormatting sqref="J20:AM20">
    <cfRule type="cellIs" dxfId="210" priority="13" operator="between">
      <formula>2.5</formula>
      <formula>3</formula>
    </cfRule>
    <cfRule type="cellIs" dxfId="209" priority="14" operator="between">
      <formula>1.5</formula>
      <formula>2.49999999999999</formula>
    </cfRule>
    <cfRule type="cellIs" dxfId="208" priority="15" operator="between">
      <formula>1E-23</formula>
      <formula>1.49999999999999</formula>
    </cfRule>
  </conditionalFormatting>
  <conditionalFormatting sqref="J56:AM56">
    <cfRule type="cellIs" dxfId="207" priority="10" operator="between">
      <formula>2.5</formula>
      <formula>3</formula>
    </cfRule>
    <cfRule type="cellIs" dxfId="206" priority="11" operator="between">
      <formula>1.5</formula>
      <formula>2.49999999999999</formula>
    </cfRule>
    <cfRule type="cellIs" dxfId="205" priority="12" operator="between">
      <formula>1E-23</formula>
      <formula>1.49999999999999</formula>
    </cfRule>
  </conditionalFormatting>
  <conditionalFormatting sqref="J107:AM107">
    <cfRule type="cellIs" dxfId="204" priority="9" operator="between">
      <formula>1</formula>
      <formula>3</formula>
    </cfRule>
  </conditionalFormatting>
  <conditionalFormatting sqref="J104:AM104">
    <cfRule type="cellIs" dxfId="203" priority="3" operator="between">
      <formula>2.5</formula>
      <formula>3</formula>
    </cfRule>
    <cfRule type="cellIs" dxfId="202" priority="4" operator="between">
      <formula>1.5</formula>
      <formula>2.49999999999999</formula>
    </cfRule>
    <cfRule type="cellIs" dxfId="201" priority="5" operator="between">
      <formula>1E-23</formula>
      <formula>1.49999999999999</formula>
    </cfRule>
  </conditionalFormatting>
  <conditionalFormatting sqref="J110:AM110">
    <cfRule type="cellIs" dxfId="200" priority="2" operator="between">
      <formula>1</formula>
      <formula>3</formula>
    </cfRule>
  </conditionalFormatting>
  <conditionalFormatting sqref="J113:AM113">
    <cfRule type="cellIs" dxfId="199" priority="1" operator="between">
      <formula>1</formula>
      <formula>3</formula>
    </cfRule>
  </conditionalFormatting>
  <pageMargins left="0.7" right="0.7" top="0.78740157499999996" bottom="0.78740157499999996" header="0.3" footer="0.3"/>
  <pageSetup paperSize="9" scale="37" orientation="portrait" r:id="rId1"/>
  <colBreaks count="1" manualBreakCount="1">
    <brk id="13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4D2A7-7724-4A03-B009-AE583FF95D2B}">
  <sheetPr>
    <tabColor theme="4"/>
  </sheetPr>
  <dimension ref="A1:AM142"/>
  <sheetViews>
    <sheetView showGridLines="0" zoomScale="55" zoomScaleNormal="55" zoomScaleSheetLayoutView="90" zoomScalePageLayoutView="70" workbookViewId="0">
      <pane xSplit="9" ySplit="5" topLeftCell="AD117" activePane="bottomRight" state="frozen"/>
      <selection pane="topRight" activeCell="J1" sqref="J1"/>
      <selection pane="bottomLeft" activeCell="A6" sqref="A6"/>
      <selection pane="bottomRight" activeCell="AF117" sqref="AF117:AM118"/>
    </sheetView>
  </sheetViews>
  <sheetFormatPr baseColWidth="10" defaultColWidth="11.42578125" defaultRowHeight="15" outlineLevelRow="1" x14ac:dyDescent="0.25"/>
  <cols>
    <col min="1" max="1" width="5.42578125" style="102" customWidth="1"/>
    <col min="2" max="2" width="4.140625" style="101" customWidth="1"/>
    <col min="3" max="3" width="2.42578125" style="131" customWidth="1"/>
    <col min="4" max="4" width="2.85546875" style="131" customWidth="1"/>
    <col min="5" max="5" width="48.140625" style="131" bestFit="1" customWidth="1"/>
    <col min="6" max="6" width="2.42578125" style="103" customWidth="1"/>
    <col min="7" max="8" width="13.140625" style="122" bestFit="1" customWidth="1"/>
    <col min="9" max="9" width="2.42578125" style="103" customWidth="1"/>
    <col min="10" max="39" width="36.140625" style="130" customWidth="1"/>
    <col min="40" max="16384" width="11.42578125" style="102"/>
  </cols>
  <sheetData>
    <row r="1" spans="1:39" x14ac:dyDescent="0.25">
      <c r="I1" s="186"/>
      <c r="J1" s="141"/>
      <c r="K1" s="141"/>
      <c r="L1" s="141"/>
      <c r="M1" s="184"/>
    </row>
    <row r="2" spans="1:39" s="108" customFormat="1" ht="33" customHeight="1" x14ac:dyDescent="0.25">
      <c r="A2" s="109" t="s">
        <v>442</v>
      </c>
      <c r="B2" s="104" t="s">
        <v>104</v>
      </c>
      <c r="C2" s="105"/>
      <c r="D2" s="105"/>
      <c r="E2" s="105"/>
      <c r="F2" s="106"/>
      <c r="G2" s="107"/>
      <c r="H2" s="107"/>
      <c r="I2" s="106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</row>
    <row r="3" spans="1:39" s="110" customFormat="1" x14ac:dyDescent="0.25">
      <c r="B3" s="111"/>
      <c r="C3" s="131"/>
      <c r="D3" s="131"/>
      <c r="E3" s="131"/>
      <c r="F3" s="112"/>
      <c r="G3" s="122"/>
      <c r="H3" s="122"/>
      <c r="I3" s="112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</row>
    <row r="4" spans="1:39" s="110" customFormat="1" x14ac:dyDescent="0.25">
      <c r="B4" s="111"/>
      <c r="C4" s="131"/>
      <c r="D4" s="131"/>
      <c r="E4" s="131"/>
      <c r="F4" s="112"/>
      <c r="G4" s="362" t="s">
        <v>105</v>
      </c>
      <c r="H4" s="362"/>
      <c r="I4" s="112"/>
      <c r="J4" s="369" t="s">
        <v>191</v>
      </c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1"/>
    </row>
    <row r="5" spans="1:39" s="110" customFormat="1" x14ac:dyDescent="0.25">
      <c r="B5" s="111"/>
      <c r="C5" s="131"/>
      <c r="D5" s="131"/>
      <c r="E5" s="131"/>
      <c r="F5" s="113"/>
      <c r="G5" s="123" t="s">
        <v>110</v>
      </c>
      <c r="H5" s="123" t="s">
        <v>109</v>
      </c>
      <c r="I5" s="114"/>
      <c r="J5" s="123">
        <f>'1 | Grundeinstellungen'!J5</f>
        <v>1001</v>
      </c>
      <c r="K5" s="123">
        <f>J5+1</f>
        <v>1002</v>
      </c>
      <c r="L5" s="123">
        <f t="shared" ref="L5:AM5" si="0">K5+1</f>
        <v>1003</v>
      </c>
      <c r="M5" s="123">
        <f t="shared" si="0"/>
        <v>1004</v>
      </c>
      <c r="N5" s="123">
        <f t="shared" si="0"/>
        <v>1005</v>
      </c>
      <c r="O5" s="123">
        <f t="shared" si="0"/>
        <v>1006</v>
      </c>
      <c r="P5" s="123">
        <f t="shared" si="0"/>
        <v>1007</v>
      </c>
      <c r="Q5" s="123">
        <f t="shared" si="0"/>
        <v>1008</v>
      </c>
      <c r="R5" s="123">
        <f t="shared" si="0"/>
        <v>1009</v>
      </c>
      <c r="S5" s="123">
        <f t="shared" si="0"/>
        <v>1010</v>
      </c>
      <c r="T5" s="123">
        <f t="shared" si="0"/>
        <v>1011</v>
      </c>
      <c r="U5" s="123">
        <f t="shared" si="0"/>
        <v>1012</v>
      </c>
      <c r="V5" s="123">
        <f t="shared" si="0"/>
        <v>1013</v>
      </c>
      <c r="W5" s="123">
        <f t="shared" si="0"/>
        <v>1014</v>
      </c>
      <c r="X5" s="123">
        <f t="shared" si="0"/>
        <v>1015</v>
      </c>
      <c r="Y5" s="123">
        <f t="shared" si="0"/>
        <v>1016</v>
      </c>
      <c r="Z5" s="123">
        <f t="shared" si="0"/>
        <v>1017</v>
      </c>
      <c r="AA5" s="123">
        <f t="shared" si="0"/>
        <v>1018</v>
      </c>
      <c r="AB5" s="123">
        <f t="shared" si="0"/>
        <v>1019</v>
      </c>
      <c r="AC5" s="123">
        <f t="shared" si="0"/>
        <v>1020</v>
      </c>
      <c r="AD5" s="123">
        <f t="shared" si="0"/>
        <v>1021</v>
      </c>
      <c r="AE5" s="123">
        <f t="shared" si="0"/>
        <v>1022</v>
      </c>
      <c r="AF5" s="123">
        <f t="shared" si="0"/>
        <v>1023</v>
      </c>
      <c r="AG5" s="123">
        <f t="shared" si="0"/>
        <v>1024</v>
      </c>
      <c r="AH5" s="123">
        <f t="shared" si="0"/>
        <v>1025</v>
      </c>
      <c r="AI5" s="123">
        <f t="shared" si="0"/>
        <v>1026</v>
      </c>
      <c r="AJ5" s="123">
        <f t="shared" si="0"/>
        <v>1027</v>
      </c>
      <c r="AK5" s="123">
        <f t="shared" si="0"/>
        <v>1028</v>
      </c>
      <c r="AL5" s="123">
        <f t="shared" si="0"/>
        <v>1029</v>
      </c>
      <c r="AM5" s="123">
        <f t="shared" si="0"/>
        <v>1030</v>
      </c>
    </row>
    <row r="6" spans="1:39" s="110" customFormat="1" x14ac:dyDescent="0.25">
      <c r="B6" s="115" t="s">
        <v>108</v>
      </c>
      <c r="C6" s="131"/>
      <c r="D6" s="131"/>
      <c r="E6" s="131"/>
      <c r="F6" s="113"/>
      <c r="G6" s="124"/>
      <c r="H6" s="124"/>
      <c r="I6" s="113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</row>
    <row r="7" spans="1:39" s="110" customFormat="1" ht="7.5" customHeight="1" x14ac:dyDescent="0.25">
      <c r="B7" s="115"/>
      <c r="C7" s="131"/>
      <c r="D7" s="131"/>
      <c r="E7" s="131"/>
      <c r="F7" s="114"/>
      <c r="G7" s="125"/>
      <c r="H7" s="125"/>
      <c r="I7" s="114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</row>
    <row r="8" spans="1:39" s="110" customFormat="1" ht="30" customHeight="1" thickBot="1" x14ac:dyDescent="0.3">
      <c r="B8" s="259" t="s">
        <v>104</v>
      </c>
      <c r="C8" s="257"/>
      <c r="D8" s="257"/>
      <c r="E8" s="257"/>
      <c r="F8" s="112"/>
      <c r="G8" s="122"/>
      <c r="H8" s="122"/>
      <c r="I8" s="112"/>
      <c r="J8" s="141"/>
      <c r="K8" s="141"/>
      <c r="L8" s="141"/>
      <c r="M8" s="141"/>
      <c r="N8" s="130"/>
      <c r="O8" s="141"/>
      <c r="P8" s="130"/>
      <c r="Q8" s="130"/>
      <c r="R8" s="141"/>
      <c r="S8" s="130"/>
      <c r="T8" s="130"/>
      <c r="U8" s="141"/>
      <c r="V8" s="130"/>
      <c r="W8" s="130"/>
      <c r="X8" s="141"/>
      <c r="Y8" s="130"/>
      <c r="Z8" s="130"/>
      <c r="AA8" s="130"/>
      <c r="AB8" s="141"/>
      <c r="AC8" s="130"/>
      <c r="AD8" s="130"/>
      <c r="AE8" s="141"/>
      <c r="AF8" s="130"/>
      <c r="AG8" s="130"/>
      <c r="AH8" s="130"/>
      <c r="AI8" s="141"/>
      <c r="AJ8" s="130"/>
      <c r="AK8" s="130"/>
      <c r="AL8" s="141"/>
      <c r="AM8" s="130"/>
    </row>
    <row r="9" spans="1:39" s="110" customFormat="1" ht="30" customHeight="1" thickBot="1" x14ac:dyDescent="0.3">
      <c r="B9" s="298">
        <v>12</v>
      </c>
      <c r="C9" s="250" t="s">
        <v>77</v>
      </c>
      <c r="D9" s="251"/>
      <c r="E9" s="251"/>
      <c r="F9" s="89"/>
      <c r="G9" s="90">
        <f>'1 | Grundeinstellungen'!$G$163</f>
        <v>1</v>
      </c>
      <c r="H9" s="159"/>
      <c r="I9" s="91"/>
      <c r="J9" s="300">
        <f>IF($G$9=0,"",IFERROR(J13*$G$12+J20*$G$19,0))</f>
        <v>0</v>
      </c>
      <c r="K9" s="300">
        <f t="shared" ref="K9:AM9" si="1">IF($G$9=0,"",IFERROR(K13*$G$12+K20*$G$19,0))</f>
        <v>0</v>
      </c>
      <c r="L9" s="300">
        <f t="shared" si="1"/>
        <v>0</v>
      </c>
      <c r="M9" s="300">
        <f t="shared" si="1"/>
        <v>0</v>
      </c>
      <c r="N9" s="300">
        <f t="shared" si="1"/>
        <v>0</v>
      </c>
      <c r="O9" s="300">
        <f t="shared" si="1"/>
        <v>0</v>
      </c>
      <c r="P9" s="300">
        <f t="shared" si="1"/>
        <v>0</v>
      </c>
      <c r="Q9" s="300">
        <f t="shared" si="1"/>
        <v>0</v>
      </c>
      <c r="R9" s="300">
        <f t="shared" si="1"/>
        <v>0</v>
      </c>
      <c r="S9" s="300">
        <f t="shared" si="1"/>
        <v>0</v>
      </c>
      <c r="T9" s="300">
        <f t="shared" si="1"/>
        <v>0</v>
      </c>
      <c r="U9" s="300">
        <f t="shared" si="1"/>
        <v>0</v>
      </c>
      <c r="V9" s="300">
        <f t="shared" si="1"/>
        <v>0</v>
      </c>
      <c r="W9" s="300">
        <f t="shared" si="1"/>
        <v>0</v>
      </c>
      <c r="X9" s="300">
        <f t="shared" si="1"/>
        <v>0</v>
      </c>
      <c r="Y9" s="300">
        <f t="shared" si="1"/>
        <v>0</v>
      </c>
      <c r="Z9" s="300">
        <f t="shared" si="1"/>
        <v>0</v>
      </c>
      <c r="AA9" s="300">
        <f t="shared" si="1"/>
        <v>0</v>
      </c>
      <c r="AB9" s="300">
        <f t="shared" si="1"/>
        <v>0</v>
      </c>
      <c r="AC9" s="300">
        <f t="shared" si="1"/>
        <v>0</v>
      </c>
      <c r="AD9" s="300">
        <f t="shared" si="1"/>
        <v>0</v>
      </c>
      <c r="AE9" s="300">
        <f t="shared" si="1"/>
        <v>0</v>
      </c>
      <c r="AF9" s="300">
        <f t="shared" si="1"/>
        <v>0</v>
      </c>
      <c r="AG9" s="300">
        <f t="shared" si="1"/>
        <v>0</v>
      </c>
      <c r="AH9" s="300">
        <f t="shared" si="1"/>
        <v>0</v>
      </c>
      <c r="AI9" s="300">
        <f t="shared" si="1"/>
        <v>0</v>
      </c>
      <c r="AJ9" s="300">
        <f t="shared" si="1"/>
        <v>0</v>
      </c>
      <c r="AK9" s="300">
        <f t="shared" si="1"/>
        <v>0</v>
      </c>
      <c r="AL9" s="300">
        <f t="shared" si="1"/>
        <v>0</v>
      </c>
      <c r="AM9" s="300">
        <f t="shared" si="1"/>
        <v>0</v>
      </c>
    </row>
    <row r="10" spans="1:39" s="110" customFormat="1" ht="43.5" hidden="1" thickBot="1" x14ac:dyDescent="0.3">
      <c r="B10" s="111"/>
      <c r="C10" s="181"/>
      <c r="D10" s="138"/>
      <c r="E10" s="92" t="s">
        <v>201</v>
      </c>
      <c r="F10" s="158"/>
      <c r="G10" s="90"/>
      <c r="H10" s="159"/>
      <c r="I10" s="91"/>
      <c r="J10" s="185" t="str">
        <f>CONCATENATE(IF(J12="","",J12),IF(AND(J12&lt;&gt;"",J19&lt;&gt;""),"; ",""),IF(J19="","",J19))</f>
        <v>wird ausgefüllt; wird ausgefüllt (wird ausgefüllt; wird ausgefüllt)</v>
      </c>
      <c r="K10" s="185" t="str">
        <f t="shared" ref="K10:AM10" si="2">CONCATENATE(IF(K12="","",K12),IF(AND(K12&lt;&gt;"",K19&lt;&gt;""),"; ",""),IF(K19="","",K19))</f>
        <v>wird ausgefüllt; wird ausgefüllt (wird ausgefüllt; wird ausgefüllt)</v>
      </c>
      <c r="L10" s="185" t="str">
        <f t="shared" si="2"/>
        <v>wird ausgefüllt; wird ausgefüllt (wird ausgefüllt; wird ausgefüllt)</v>
      </c>
      <c r="M10" s="185" t="str">
        <f t="shared" si="2"/>
        <v>wird ausgefüllt; wird ausgefüllt (wird ausgefüllt; wird ausgefüllt)</v>
      </c>
      <c r="N10" s="185" t="str">
        <f t="shared" si="2"/>
        <v>wird ausgefüllt; wird ausgefüllt (wird ausgefüllt; wird ausgefüllt)</v>
      </c>
      <c r="O10" s="185" t="str">
        <f t="shared" si="2"/>
        <v>wird ausgefüllt; wird ausgefüllt (wird ausgefüllt; wird ausgefüllt)</v>
      </c>
      <c r="P10" s="185" t="str">
        <f t="shared" si="2"/>
        <v>wird ausgefüllt; wird ausgefüllt (wird ausgefüllt; wird ausgefüllt)</v>
      </c>
      <c r="Q10" s="185" t="str">
        <f t="shared" si="2"/>
        <v>wird ausgefüllt; wird ausgefüllt (wird ausgefüllt; wird ausgefüllt)</v>
      </c>
      <c r="R10" s="185" t="str">
        <f t="shared" si="2"/>
        <v>wird ausgefüllt; wird ausgefüllt (wird ausgefüllt; wird ausgefüllt)</v>
      </c>
      <c r="S10" s="185" t="str">
        <f t="shared" si="2"/>
        <v>wird ausgefüllt; wird ausgefüllt (wird ausgefüllt; wird ausgefüllt)</v>
      </c>
      <c r="T10" s="185" t="str">
        <f t="shared" si="2"/>
        <v>wird ausgefüllt; wird ausgefüllt (wird ausgefüllt; wird ausgefüllt)</v>
      </c>
      <c r="U10" s="185" t="str">
        <f t="shared" si="2"/>
        <v>wird ausgefüllt; wird ausgefüllt (wird ausgefüllt; wird ausgefüllt)</v>
      </c>
      <c r="V10" s="185" t="str">
        <f t="shared" si="2"/>
        <v>wird ausgefüllt; wird ausgefüllt (wird ausgefüllt; wird ausgefüllt)</v>
      </c>
      <c r="W10" s="185" t="str">
        <f t="shared" si="2"/>
        <v>wird ausgefüllt; wird ausgefüllt (wird ausgefüllt; wird ausgefüllt)</v>
      </c>
      <c r="X10" s="185" t="str">
        <f t="shared" si="2"/>
        <v>wird ausgefüllt; wird ausgefüllt (wird ausgefüllt; wird ausgefüllt)</v>
      </c>
      <c r="Y10" s="185" t="str">
        <f t="shared" si="2"/>
        <v>wird ausgefüllt; wird ausgefüllt (wird ausgefüllt; wird ausgefüllt)</v>
      </c>
      <c r="Z10" s="185" t="str">
        <f t="shared" si="2"/>
        <v>wird ausgefüllt; wird ausgefüllt (wird ausgefüllt; wird ausgefüllt)</v>
      </c>
      <c r="AA10" s="185" t="str">
        <f t="shared" si="2"/>
        <v>wird ausgefüllt; wird ausgefüllt (wird ausgefüllt; wird ausgefüllt)</v>
      </c>
      <c r="AB10" s="185" t="str">
        <f t="shared" si="2"/>
        <v>wird ausgefüllt; wird ausgefüllt (wird ausgefüllt; wird ausgefüllt)</v>
      </c>
      <c r="AC10" s="185" t="str">
        <f t="shared" si="2"/>
        <v>wird ausgefüllt; wird ausgefüllt (wird ausgefüllt; wird ausgefüllt)</v>
      </c>
      <c r="AD10" s="185" t="str">
        <f t="shared" si="2"/>
        <v>wird ausgefüllt; wird ausgefüllt (wird ausgefüllt; wird ausgefüllt)</v>
      </c>
      <c r="AE10" s="185" t="str">
        <f t="shared" si="2"/>
        <v>wird ausgefüllt; wird ausgefüllt (wird ausgefüllt; wird ausgefüllt)</v>
      </c>
      <c r="AF10" s="185" t="str">
        <f t="shared" si="2"/>
        <v>wird ausgefüllt; wird ausgefüllt (wird ausgefüllt; wird ausgefüllt)</v>
      </c>
      <c r="AG10" s="185" t="str">
        <f t="shared" si="2"/>
        <v>wird ausgefüllt; wird ausgefüllt (wird ausgefüllt; wird ausgefüllt)</v>
      </c>
      <c r="AH10" s="185" t="str">
        <f t="shared" si="2"/>
        <v>wird ausgefüllt [wird berechnet]; wird ausgefüllt (wird ausgefüllt; wird ausgefüllt)</v>
      </c>
      <c r="AI10" s="185" t="e">
        <f t="shared" si="2"/>
        <v>#DIV/0!</v>
      </c>
      <c r="AJ10" s="185" t="str">
        <f t="shared" si="2"/>
        <v>wird ausgefüllt [wird berechnet]; wird ausgefüllt (wird ausgefüllt; wird ausgefüllt)</v>
      </c>
      <c r="AK10" s="185" t="str">
        <f t="shared" si="2"/>
        <v>wird ausgefüllt [wird berechnet]; wird ausgefüllt (wird ausgefüllt; wird ausgefüllt)</v>
      </c>
      <c r="AL10" s="185" t="str">
        <f t="shared" si="2"/>
        <v>wird ausgefüllt [wird berechnet]; wird ausgefüllt (wird ausgefüllt; wird ausgefüllt)</v>
      </c>
      <c r="AM10" s="185" t="str">
        <f t="shared" si="2"/>
        <v>wird ausgefüllt [wird berechnet]; wird ausgefüllt (wird ausgefüllt; wird ausgefüllt)</v>
      </c>
    </row>
    <row r="11" spans="1:39" s="121" customFormat="1" ht="7.5" customHeight="1" x14ac:dyDescent="0.25">
      <c r="B11" s="137"/>
      <c r="C11" s="138"/>
      <c r="D11" s="138"/>
      <c r="E11" s="138"/>
      <c r="F11" s="117"/>
      <c r="G11" s="139"/>
      <c r="H11" s="136"/>
      <c r="I11" s="117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</row>
    <row r="12" spans="1:39" s="110" customFormat="1" ht="30" customHeight="1" outlineLevel="1" x14ac:dyDescent="0.25">
      <c r="B12" s="111"/>
      <c r="C12" s="183">
        <v>1</v>
      </c>
      <c r="D12" s="183" t="s">
        <v>78</v>
      </c>
      <c r="E12" s="183"/>
      <c r="F12" s="158"/>
      <c r="G12" s="126">
        <f>'1 | Grundeinstellungen'!$G$164</f>
        <v>0.5</v>
      </c>
      <c r="H12" s="163">
        <f>'1 | Grundeinstellungen'!$H$164</f>
        <v>1</v>
      </c>
      <c r="I12" s="170"/>
      <c r="J12" s="129" t="str">
        <f>IF($G$12=0,"",J15)</f>
        <v>wird ausgefüllt</v>
      </c>
      <c r="K12" s="129" t="str">
        <f t="shared" ref="K12:AM12" si="3">IF($G$12=0,"",K15)</f>
        <v>wird ausgefüllt</v>
      </c>
      <c r="L12" s="129" t="str">
        <f t="shared" si="3"/>
        <v>wird ausgefüllt</v>
      </c>
      <c r="M12" s="129" t="str">
        <f t="shared" si="3"/>
        <v>wird ausgefüllt</v>
      </c>
      <c r="N12" s="129" t="str">
        <f t="shared" si="3"/>
        <v>wird ausgefüllt</v>
      </c>
      <c r="O12" s="129" t="str">
        <f t="shared" si="3"/>
        <v>wird ausgefüllt</v>
      </c>
      <c r="P12" s="129" t="str">
        <f t="shared" si="3"/>
        <v>wird ausgefüllt</v>
      </c>
      <c r="Q12" s="129" t="str">
        <f t="shared" si="3"/>
        <v>wird ausgefüllt</v>
      </c>
      <c r="R12" s="129" t="str">
        <f t="shared" si="3"/>
        <v>wird ausgefüllt</v>
      </c>
      <c r="S12" s="129" t="str">
        <f t="shared" si="3"/>
        <v>wird ausgefüllt</v>
      </c>
      <c r="T12" s="129" t="str">
        <f t="shared" si="3"/>
        <v>wird ausgefüllt</v>
      </c>
      <c r="U12" s="129" t="str">
        <f t="shared" si="3"/>
        <v>wird ausgefüllt</v>
      </c>
      <c r="V12" s="129" t="str">
        <f t="shared" si="3"/>
        <v>wird ausgefüllt</v>
      </c>
      <c r="W12" s="129" t="str">
        <f t="shared" si="3"/>
        <v>wird ausgefüllt</v>
      </c>
      <c r="X12" s="129" t="str">
        <f t="shared" si="3"/>
        <v>wird ausgefüllt</v>
      </c>
      <c r="Y12" s="129" t="str">
        <f t="shared" si="3"/>
        <v>wird ausgefüllt</v>
      </c>
      <c r="Z12" s="129" t="str">
        <f t="shared" si="3"/>
        <v>wird ausgefüllt</v>
      </c>
      <c r="AA12" s="129" t="str">
        <f t="shared" si="3"/>
        <v>wird ausgefüllt</v>
      </c>
      <c r="AB12" s="129" t="str">
        <f t="shared" si="3"/>
        <v>wird ausgefüllt</v>
      </c>
      <c r="AC12" s="129" t="str">
        <f t="shared" si="3"/>
        <v>wird ausgefüllt</v>
      </c>
      <c r="AD12" s="129" t="str">
        <f t="shared" si="3"/>
        <v>wird ausgefüllt</v>
      </c>
      <c r="AE12" s="129" t="str">
        <f t="shared" si="3"/>
        <v>wird ausgefüllt</v>
      </c>
      <c r="AF12" s="129" t="str">
        <f t="shared" si="3"/>
        <v>wird ausgefüllt</v>
      </c>
      <c r="AG12" s="129" t="str">
        <f t="shared" si="3"/>
        <v>wird ausgefüllt</v>
      </c>
      <c r="AH12" s="129" t="str">
        <f t="shared" si="3"/>
        <v>wird ausgefüllt [wird berechnet]</v>
      </c>
      <c r="AI12" s="129" t="e">
        <f t="shared" si="3"/>
        <v>#DIV/0!</v>
      </c>
      <c r="AJ12" s="129" t="str">
        <f t="shared" si="3"/>
        <v>wird ausgefüllt [wird berechnet]</v>
      </c>
      <c r="AK12" s="129" t="str">
        <f t="shared" si="3"/>
        <v>wird ausgefüllt [wird berechnet]</v>
      </c>
      <c r="AL12" s="129" t="str">
        <f t="shared" si="3"/>
        <v>wird ausgefüllt [wird berechnet]</v>
      </c>
      <c r="AM12" s="129" t="str">
        <f t="shared" si="3"/>
        <v>wird ausgefüllt [wird berechnet]</v>
      </c>
    </row>
    <row r="13" spans="1:39" s="150" customFormat="1" outlineLevel="1" x14ac:dyDescent="0.25">
      <c r="B13" s="151"/>
      <c r="C13" s="152"/>
      <c r="D13" s="152"/>
      <c r="E13" s="152"/>
      <c r="F13" s="112"/>
      <c r="G13" s="136"/>
      <c r="H13" s="127"/>
      <c r="I13" s="112"/>
      <c r="J13" s="176" t="str">
        <f>IF($G$12=0,0,J16)</f>
        <v/>
      </c>
      <c r="K13" s="176" t="str">
        <f t="shared" ref="K13:AM13" si="4">IF($G$12=0,0,K16)</f>
        <v/>
      </c>
      <c r="L13" s="176" t="str">
        <f t="shared" si="4"/>
        <v/>
      </c>
      <c r="M13" s="176" t="str">
        <f t="shared" si="4"/>
        <v/>
      </c>
      <c r="N13" s="176" t="str">
        <f t="shared" si="4"/>
        <v/>
      </c>
      <c r="O13" s="176" t="str">
        <f t="shared" si="4"/>
        <v/>
      </c>
      <c r="P13" s="176" t="str">
        <f t="shared" si="4"/>
        <v/>
      </c>
      <c r="Q13" s="176" t="str">
        <f t="shared" si="4"/>
        <v/>
      </c>
      <c r="R13" s="176" t="str">
        <f t="shared" si="4"/>
        <v/>
      </c>
      <c r="S13" s="176" t="str">
        <f t="shared" si="4"/>
        <v/>
      </c>
      <c r="T13" s="176" t="str">
        <f t="shared" si="4"/>
        <v/>
      </c>
      <c r="U13" s="176" t="str">
        <f t="shared" si="4"/>
        <v/>
      </c>
      <c r="V13" s="176" t="str">
        <f t="shared" si="4"/>
        <v/>
      </c>
      <c r="W13" s="176" t="str">
        <f t="shared" si="4"/>
        <v/>
      </c>
      <c r="X13" s="176" t="str">
        <f t="shared" si="4"/>
        <v/>
      </c>
      <c r="Y13" s="176" t="str">
        <f t="shared" si="4"/>
        <v/>
      </c>
      <c r="Z13" s="176" t="str">
        <f t="shared" si="4"/>
        <v/>
      </c>
      <c r="AA13" s="176" t="str">
        <f t="shared" si="4"/>
        <v/>
      </c>
      <c r="AB13" s="176" t="str">
        <f t="shared" si="4"/>
        <v/>
      </c>
      <c r="AC13" s="176" t="str">
        <f t="shared" si="4"/>
        <v/>
      </c>
      <c r="AD13" s="176" t="str">
        <f t="shared" si="4"/>
        <v/>
      </c>
      <c r="AE13" s="176" t="str">
        <f t="shared" si="4"/>
        <v/>
      </c>
      <c r="AF13" s="176" t="str">
        <f t="shared" si="4"/>
        <v/>
      </c>
      <c r="AG13" s="176" t="str">
        <f t="shared" si="4"/>
        <v/>
      </c>
      <c r="AH13" s="176" t="str">
        <f t="shared" si="4"/>
        <v/>
      </c>
      <c r="AI13" s="176" t="str">
        <f t="shared" si="4"/>
        <v/>
      </c>
      <c r="AJ13" s="176" t="str">
        <f t="shared" si="4"/>
        <v/>
      </c>
      <c r="AK13" s="176" t="str">
        <f t="shared" si="4"/>
        <v/>
      </c>
      <c r="AL13" s="176" t="str">
        <f t="shared" si="4"/>
        <v/>
      </c>
      <c r="AM13" s="176" t="str">
        <f t="shared" si="4"/>
        <v/>
      </c>
    </row>
    <row r="14" spans="1:39" s="121" customFormat="1" ht="7.5" customHeight="1" outlineLevel="1" x14ac:dyDescent="0.25">
      <c r="B14" s="137"/>
      <c r="C14" s="138"/>
      <c r="D14" s="138"/>
      <c r="E14" s="138"/>
      <c r="F14" s="117"/>
      <c r="G14" s="139"/>
      <c r="H14" s="136"/>
      <c r="I14" s="117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</row>
    <row r="15" spans="1:39" s="110" customFormat="1" ht="30" customHeight="1" outlineLevel="1" x14ac:dyDescent="0.25">
      <c r="B15" s="111"/>
      <c r="C15" s="131"/>
      <c r="D15" s="168" t="s">
        <v>198</v>
      </c>
      <c r="E15" s="161" t="s">
        <v>79</v>
      </c>
      <c r="F15" s="158"/>
      <c r="G15" s="159"/>
      <c r="H15" s="126">
        <f>'1 | Grundeinstellungen'!$H$165</f>
        <v>1</v>
      </c>
      <c r="I15" s="170"/>
      <c r="J15" s="148" t="str">
        <f>IF($H$15=0,"",CONCATENATE(IF(J16=1,'1 | Grundeinstellungen'!$J$165,IF(J16=2,'1 | Grundeinstellungen'!$K$165,IF('3d | Ressourcen_Energie'!J16=3,'1 | Grundeinstellungen'!$L$165,IF(J16="","wird ausgefüllt")))),IF('2 | Kennwerte'!O146="wird berechnet","",CONCATENATE(" ","[",TEXT('2 | Kennwerte'!I146,"0%"),"]")),IF(J17="","",CONCATENATE(" ","(",J17,")"))))</f>
        <v>wird ausgefüllt</v>
      </c>
      <c r="K15" s="148" t="str">
        <f>IF($H$15=0,"",CONCATENATE(IF(K16=1,'1 | Grundeinstellungen'!$J$165,IF(K16=2,'1 | Grundeinstellungen'!$K$165,IF('3d | Ressourcen_Energie'!K16=3,'1 | Grundeinstellungen'!$L$165,IF(K16="","wird ausgefüllt")))),IF('2 | Kennwerte'!P146="wird berechnet","",CONCATENATE(" ","[",TEXT('2 | Kennwerte'!J146,"0%"),"]")),IF(K17="","",CONCATENATE(" ","(",K17,")"))))</f>
        <v>wird ausgefüllt</v>
      </c>
      <c r="L15" s="148" t="str">
        <f>IF($H$15=0,"",CONCATENATE(IF(L16=1,'1 | Grundeinstellungen'!$J$165,IF(L16=2,'1 | Grundeinstellungen'!$K$165,IF('3d | Ressourcen_Energie'!L16=3,'1 | Grundeinstellungen'!$L$165,IF(L16="","wird ausgefüllt")))),IF('2 | Kennwerte'!Q146="wird berechnet","",CONCATENATE(" ","[",TEXT('2 | Kennwerte'!K146,"0%"),"]")),IF(L17="","",CONCATENATE(" ","(",L17,")"))))</f>
        <v>wird ausgefüllt</v>
      </c>
      <c r="M15" s="148" t="str">
        <f>IF($H$15=0,"",CONCATENATE(IF(M16=1,'1 | Grundeinstellungen'!$J$165,IF(M16=2,'1 | Grundeinstellungen'!$K$165,IF('3d | Ressourcen_Energie'!M16=3,'1 | Grundeinstellungen'!$L$165,IF(M16="","wird ausgefüllt")))),IF('2 | Kennwerte'!R146="wird berechnet","",CONCATENATE(" ","[",TEXT('2 | Kennwerte'!L146,"0%"),"]")),IF(M17="","",CONCATENATE(" ","(",M17,")"))))</f>
        <v>wird ausgefüllt</v>
      </c>
      <c r="N15" s="148" t="str">
        <f>IF($H$15=0,"",CONCATENATE(IF(N16=1,'1 | Grundeinstellungen'!$J$165,IF(N16=2,'1 | Grundeinstellungen'!$K$165,IF('3d | Ressourcen_Energie'!N16=3,'1 | Grundeinstellungen'!$L$165,IF(N16="","wird ausgefüllt")))),IF('2 | Kennwerte'!S146="wird berechnet","",CONCATENATE(" ","[",TEXT('2 | Kennwerte'!M146,"0%"),"]")),IF(N17="","",CONCATENATE(" ","(",N17,")"))))</f>
        <v>wird ausgefüllt</v>
      </c>
      <c r="O15" s="148" t="str">
        <f>IF($H$15=0,"",CONCATENATE(IF(O16=1,'1 | Grundeinstellungen'!$J$165,IF(O16=2,'1 | Grundeinstellungen'!$K$165,IF('3d | Ressourcen_Energie'!O16=3,'1 | Grundeinstellungen'!$L$165,IF(O16="","wird ausgefüllt")))),IF('2 | Kennwerte'!T146="wird berechnet","",CONCATENATE(" ","[",TEXT('2 | Kennwerte'!N146,"0%"),"]")),IF(O17="","",CONCATENATE(" ","(",O17,")"))))</f>
        <v>wird ausgefüllt</v>
      </c>
      <c r="P15" s="148" t="str">
        <f>IF($H$15=0,"",CONCATENATE(IF(P16=1,'1 | Grundeinstellungen'!$J$165,IF(P16=2,'1 | Grundeinstellungen'!$K$165,IF('3d | Ressourcen_Energie'!P16=3,'1 | Grundeinstellungen'!$L$165,IF(P16="","wird ausgefüllt")))),IF('2 | Kennwerte'!U146="wird berechnet","",CONCATENATE(" ","[",TEXT('2 | Kennwerte'!O146,"0%"),"]")),IF(P17="","",CONCATENATE(" ","(",P17,")"))))</f>
        <v>wird ausgefüllt</v>
      </c>
      <c r="Q15" s="148" t="str">
        <f>IF($H$15=0,"",CONCATENATE(IF(Q16=1,'1 | Grundeinstellungen'!$J$165,IF(Q16=2,'1 | Grundeinstellungen'!$K$165,IF('3d | Ressourcen_Energie'!Q16=3,'1 | Grundeinstellungen'!$L$165,IF(Q16="","wird ausgefüllt")))),IF('2 | Kennwerte'!V146="wird berechnet","",CONCATENATE(" ","[",TEXT('2 | Kennwerte'!P146,"0%"),"]")),IF(Q17="","",CONCATENATE(" ","(",Q17,")"))))</f>
        <v>wird ausgefüllt</v>
      </c>
      <c r="R15" s="148" t="str">
        <f>IF($H$15=0,"",CONCATENATE(IF(R16=1,'1 | Grundeinstellungen'!$J$165,IF(R16=2,'1 | Grundeinstellungen'!$K$165,IF('3d | Ressourcen_Energie'!R16=3,'1 | Grundeinstellungen'!$L$165,IF(R16="","wird ausgefüllt")))),IF('2 | Kennwerte'!W146="wird berechnet","",CONCATENATE(" ","[",TEXT('2 | Kennwerte'!Q146,"0%"),"]")),IF(R17="","",CONCATENATE(" ","(",R17,")"))))</f>
        <v>wird ausgefüllt</v>
      </c>
      <c r="S15" s="148" t="str">
        <f>IF($H$15=0,"",CONCATENATE(IF(S16=1,'1 | Grundeinstellungen'!$J$165,IF(S16=2,'1 | Grundeinstellungen'!$K$165,IF('3d | Ressourcen_Energie'!S16=3,'1 | Grundeinstellungen'!$L$165,IF(S16="","wird ausgefüllt")))),IF('2 | Kennwerte'!X146="wird berechnet","",CONCATENATE(" ","[",TEXT('2 | Kennwerte'!R146,"0%"),"]")),IF(S17="","",CONCATENATE(" ","(",S17,")"))))</f>
        <v>wird ausgefüllt</v>
      </c>
      <c r="T15" s="148" t="str">
        <f>IF($H$15=0,"",CONCATENATE(IF(T16=1,'1 | Grundeinstellungen'!$J$165,IF(T16=2,'1 | Grundeinstellungen'!$K$165,IF('3d | Ressourcen_Energie'!T16=3,'1 | Grundeinstellungen'!$L$165,IF(T16="","wird ausgefüllt")))),IF('2 | Kennwerte'!Y146="wird berechnet","",CONCATENATE(" ","[",TEXT('2 | Kennwerte'!S146,"0%"),"]")),IF(T17="","",CONCATENATE(" ","(",T17,")"))))</f>
        <v>wird ausgefüllt</v>
      </c>
      <c r="U15" s="148" t="str">
        <f>IF($H$15=0,"",CONCATENATE(IF(U16=1,'1 | Grundeinstellungen'!$J$165,IF(U16=2,'1 | Grundeinstellungen'!$K$165,IF('3d | Ressourcen_Energie'!U16=3,'1 | Grundeinstellungen'!$L$165,IF(U16="","wird ausgefüllt")))),IF('2 | Kennwerte'!Z146="wird berechnet","",CONCATENATE(" ","[",TEXT('2 | Kennwerte'!T146,"0%"),"]")),IF(U17="","",CONCATENATE(" ","(",U17,")"))))</f>
        <v>wird ausgefüllt</v>
      </c>
      <c r="V15" s="148" t="str">
        <f>IF($H$15=0,"",CONCATENATE(IF(V16=1,'1 | Grundeinstellungen'!$J$165,IF(V16=2,'1 | Grundeinstellungen'!$K$165,IF('3d | Ressourcen_Energie'!V16=3,'1 | Grundeinstellungen'!$L$165,IF(V16="","wird ausgefüllt")))),IF('2 | Kennwerte'!AA146="wird berechnet","",CONCATENATE(" ","[",TEXT('2 | Kennwerte'!U146,"0%"),"]")),IF(V17="","",CONCATENATE(" ","(",V17,")"))))</f>
        <v>wird ausgefüllt</v>
      </c>
      <c r="W15" s="148" t="str">
        <f>IF($H$15=0,"",CONCATENATE(IF(W16=1,'1 | Grundeinstellungen'!$J$165,IF(W16=2,'1 | Grundeinstellungen'!$K$165,IF('3d | Ressourcen_Energie'!W16=3,'1 | Grundeinstellungen'!$L$165,IF(W16="","wird ausgefüllt")))),IF('2 | Kennwerte'!AB146="wird berechnet","",CONCATENATE(" ","[",TEXT('2 | Kennwerte'!V146,"0%"),"]")),IF(W17="","",CONCATENATE(" ","(",W17,")"))))</f>
        <v>wird ausgefüllt</v>
      </c>
      <c r="X15" s="148" t="str">
        <f>IF($H$15=0,"",CONCATENATE(IF(X16=1,'1 | Grundeinstellungen'!$J$165,IF(X16=2,'1 | Grundeinstellungen'!$K$165,IF('3d | Ressourcen_Energie'!X16=3,'1 | Grundeinstellungen'!$L$165,IF(X16="","wird ausgefüllt")))),IF('2 | Kennwerte'!AC146="wird berechnet","",CONCATENATE(" ","[",TEXT('2 | Kennwerte'!W146,"0%"),"]")),IF(X17="","",CONCATENATE(" ","(",X17,")"))))</f>
        <v>wird ausgefüllt</v>
      </c>
      <c r="Y15" s="148" t="str">
        <f>IF($H$15=0,"",CONCATENATE(IF(Y16=1,'1 | Grundeinstellungen'!$J$165,IF(Y16=2,'1 | Grundeinstellungen'!$K$165,IF('3d | Ressourcen_Energie'!Y16=3,'1 | Grundeinstellungen'!$L$165,IF(Y16="","wird ausgefüllt")))),IF('2 | Kennwerte'!AD146="wird berechnet","",CONCATENATE(" ","[",TEXT('2 | Kennwerte'!X146,"0%"),"]")),IF(Y17="","",CONCATENATE(" ","(",Y17,")"))))</f>
        <v>wird ausgefüllt</v>
      </c>
      <c r="Z15" s="148" t="str">
        <f>IF($H$15=0,"",CONCATENATE(IF(Z16=1,'1 | Grundeinstellungen'!$J$165,IF(Z16=2,'1 | Grundeinstellungen'!$K$165,IF('3d | Ressourcen_Energie'!Z16=3,'1 | Grundeinstellungen'!$L$165,IF(Z16="","wird ausgefüllt")))),IF('2 | Kennwerte'!AE146="wird berechnet","",CONCATENATE(" ","[",TEXT('2 | Kennwerte'!Y146,"0%"),"]")),IF(Z17="","",CONCATENATE(" ","(",Z17,")"))))</f>
        <v>wird ausgefüllt</v>
      </c>
      <c r="AA15" s="148" t="str">
        <f>IF($H$15=0,"",CONCATENATE(IF(AA16=1,'1 | Grundeinstellungen'!$J$165,IF(AA16=2,'1 | Grundeinstellungen'!$K$165,IF('3d | Ressourcen_Energie'!AA16=3,'1 | Grundeinstellungen'!$L$165,IF(AA16="","wird ausgefüllt")))),IF('2 | Kennwerte'!AF146="wird berechnet","",CONCATENATE(" ","[",TEXT('2 | Kennwerte'!Z146,"0%"),"]")),IF(AA17="","",CONCATENATE(" ","(",AA17,")"))))</f>
        <v>wird ausgefüllt</v>
      </c>
      <c r="AB15" s="148" t="str">
        <f>IF($H$15=0,"",CONCATENATE(IF(AB16=1,'1 | Grundeinstellungen'!$J$165,IF(AB16=2,'1 | Grundeinstellungen'!$K$165,IF('3d | Ressourcen_Energie'!AB16=3,'1 | Grundeinstellungen'!$L$165,IF(AB16="","wird ausgefüllt")))),IF('2 | Kennwerte'!AG146="wird berechnet","",CONCATENATE(" ","[",TEXT('2 | Kennwerte'!AA146,"0%"),"]")),IF(AB17="","",CONCATENATE(" ","(",AB17,")"))))</f>
        <v>wird ausgefüllt</v>
      </c>
      <c r="AC15" s="148" t="str">
        <f>IF($H$15=0,"",CONCATENATE(IF(AC16=1,'1 | Grundeinstellungen'!$J$165,IF(AC16=2,'1 | Grundeinstellungen'!$K$165,IF('3d | Ressourcen_Energie'!AC16=3,'1 | Grundeinstellungen'!$L$165,IF(AC16="","wird ausgefüllt")))),IF('2 | Kennwerte'!AH146="wird berechnet","",CONCATENATE(" ","[",TEXT('2 | Kennwerte'!AB146,"0%"),"]")),IF(AC17="","",CONCATENATE(" ","(",AC17,")"))))</f>
        <v>wird ausgefüllt</v>
      </c>
      <c r="AD15" s="148" t="str">
        <f>IF($H$15=0,"",CONCATENATE(IF(AD16=1,'1 | Grundeinstellungen'!$J$165,IF(AD16=2,'1 | Grundeinstellungen'!$K$165,IF('3d | Ressourcen_Energie'!AD16=3,'1 | Grundeinstellungen'!$L$165,IF(AD16="","wird ausgefüllt")))),IF('2 | Kennwerte'!AI146="wird berechnet","",CONCATENATE(" ","[",TEXT('2 | Kennwerte'!AC146,"0%"),"]")),IF(AD17="","",CONCATENATE(" ","(",AD17,")"))))</f>
        <v>wird ausgefüllt</v>
      </c>
      <c r="AE15" s="148" t="str">
        <f>IF($H$15=0,"",CONCATENATE(IF(AE16=1,'1 | Grundeinstellungen'!$J$165,IF(AE16=2,'1 | Grundeinstellungen'!$K$165,IF('3d | Ressourcen_Energie'!AE16=3,'1 | Grundeinstellungen'!$L$165,IF(AE16="","wird ausgefüllt")))),IF('2 | Kennwerte'!AJ146="wird berechnet","",CONCATENATE(" ","[",TEXT('2 | Kennwerte'!AD146,"0%"),"]")),IF(AE17="","",CONCATENATE(" ","(",AE17,")"))))</f>
        <v>wird ausgefüllt</v>
      </c>
      <c r="AF15" s="148" t="str">
        <f>IF($H$15=0,"",CONCATENATE(IF(AF16=1,'1 | Grundeinstellungen'!$J$165,IF(AF16=2,'1 | Grundeinstellungen'!$K$165,IF('3d | Ressourcen_Energie'!AF16=3,'1 | Grundeinstellungen'!$L$165,IF(AF16="","wird ausgefüllt")))),IF('2 | Kennwerte'!AK146="wird berechnet","",CONCATENATE(" ","[",TEXT('2 | Kennwerte'!AE146,"0%"),"]")),IF(AF17="","",CONCATENATE(" ","(",AF17,")"))))</f>
        <v>wird ausgefüllt</v>
      </c>
      <c r="AG15" s="148" t="str">
        <f>IF($H$15=0,"",CONCATENATE(IF(AG16=1,'1 | Grundeinstellungen'!$J$165,IF(AG16=2,'1 | Grundeinstellungen'!$K$165,IF('3d | Ressourcen_Energie'!AG16=3,'1 | Grundeinstellungen'!$L$165,IF(AG16="","wird ausgefüllt")))),IF('2 | Kennwerte'!AL146="wird berechnet","",CONCATENATE(" ","[",TEXT('2 | Kennwerte'!AF146,"0%"),"]")),IF(AG17="","",CONCATENATE(" ","(",AG17,")"))))</f>
        <v>wird ausgefüllt</v>
      </c>
      <c r="AH15" s="148" t="str">
        <f>IF($H$15=0,"",CONCATENATE(IF(AH16=1,'1 | Grundeinstellungen'!$J$165,IF(AH16=2,'1 | Grundeinstellungen'!$K$165,IF('3d | Ressourcen_Energie'!AH16=3,'1 | Grundeinstellungen'!$L$165,IF(AH16="","wird ausgefüllt")))),IF('2 | Kennwerte'!AM146="wird berechnet","",CONCATENATE(" ","[",TEXT('2 | Kennwerte'!AG146,"0%"),"]")),IF(AH17="","",CONCATENATE(" ","(",AH17,")"))))</f>
        <v>wird ausgefüllt [wird berechnet]</v>
      </c>
      <c r="AI15" s="148" t="e">
        <f>IF($H$15=0,"",CONCATENATE(IF(AI16=1,'1 | Grundeinstellungen'!$J$165,IF(AI16=2,'1 | Grundeinstellungen'!$K$165,IF('3d | Ressourcen_Energie'!AI16=3,'1 | Grundeinstellungen'!$L$165,IF(AI16="","wird ausgefüllt")))),IF('2 | Kennwerte'!AN146="wird berechnet","",CONCATENATE(" ","[",TEXT('2 | Kennwerte'!AH146,"0%"),"]")),IF(AI17="","",CONCATENATE(" ","(",AI17,")"))))</f>
        <v>#DIV/0!</v>
      </c>
      <c r="AJ15" s="148" t="str">
        <f>IF($H$15=0,"",CONCATENATE(IF(AJ16=1,'1 | Grundeinstellungen'!$J$165,IF(AJ16=2,'1 | Grundeinstellungen'!$K$165,IF('3d | Ressourcen_Energie'!AJ16=3,'1 | Grundeinstellungen'!$L$165,IF(AJ16="","wird ausgefüllt")))),IF('2 | Kennwerte'!AO146="wird berechnet","",CONCATENATE(" ","[",TEXT('2 | Kennwerte'!AI146,"0%"),"]")),IF(AJ17="","",CONCATENATE(" ","(",AJ17,")"))))</f>
        <v>wird ausgefüllt [wird berechnet]</v>
      </c>
      <c r="AK15" s="148" t="str">
        <f>IF($H$15=0,"",CONCATENATE(IF(AK16=1,'1 | Grundeinstellungen'!$J$165,IF(AK16=2,'1 | Grundeinstellungen'!$K$165,IF('3d | Ressourcen_Energie'!AK16=3,'1 | Grundeinstellungen'!$L$165,IF(AK16="","wird ausgefüllt")))),IF('2 | Kennwerte'!AP146="wird berechnet","",CONCATENATE(" ","[",TEXT('2 | Kennwerte'!AJ146,"0%"),"]")),IF(AK17="","",CONCATENATE(" ","(",AK17,")"))))</f>
        <v>wird ausgefüllt [wird berechnet]</v>
      </c>
      <c r="AL15" s="148" t="str">
        <f>IF($H$15=0,"",CONCATENATE(IF(AL16=1,'1 | Grundeinstellungen'!$J$165,IF(AL16=2,'1 | Grundeinstellungen'!$K$165,IF('3d | Ressourcen_Energie'!AL16=3,'1 | Grundeinstellungen'!$L$165,IF(AL16="","wird ausgefüllt")))),IF('2 | Kennwerte'!AQ146="wird berechnet","",CONCATENATE(" ","[",TEXT('2 | Kennwerte'!AK146,"0%"),"]")),IF(AL17="","",CONCATENATE(" ","(",AL17,")"))))</f>
        <v>wird ausgefüllt [wird berechnet]</v>
      </c>
      <c r="AM15" s="148" t="str">
        <f>IF($H$15=0,"",CONCATENATE(IF(AM16=1,'1 | Grundeinstellungen'!$J$165,IF(AM16=2,'1 | Grundeinstellungen'!$K$165,IF('3d | Ressourcen_Energie'!AM16=3,'1 | Grundeinstellungen'!$L$165,IF(AM16="","wird ausgefüllt")))),IF('2 | Kennwerte'!AR146="wird berechnet","",CONCATENATE(" ","[",TEXT('2 | Kennwerte'!AL146,"0%"),"]")),IF(AM17="","",CONCATENATE(" ","(",AM17,")"))))</f>
        <v>wird ausgefüllt [wird berechnet]</v>
      </c>
    </row>
    <row r="16" spans="1:39" s="121" customFormat="1" outlineLevel="1" x14ac:dyDescent="0.25">
      <c r="B16" s="137"/>
      <c r="C16" s="138"/>
      <c r="D16" s="138"/>
      <c r="E16" s="156" t="s">
        <v>197</v>
      </c>
      <c r="F16" s="157"/>
      <c r="G16" s="139"/>
      <c r="H16" s="136"/>
      <c r="I16" s="171"/>
      <c r="J16" s="148" t="str">
        <f>IF('2 | Kennwerte'!I147="","",'2 | Kennwerte'!I147)</f>
        <v/>
      </c>
      <c r="K16" s="148" t="str">
        <f>IF('2 | Kennwerte'!J147="","",'2 | Kennwerte'!J147)</f>
        <v/>
      </c>
      <c r="L16" s="148" t="str">
        <f>IF('2 | Kennwerte'!K147="","",'2 | Kennwerte'!K147)</f>
        <v/>
      </c>
      <c r="M16" s="148" t="str">
        <f>IF('2 | Kennwerte'!L147="","",'2 | Kennwerte'!L147)</f>
        <v/>
      </c>
      <c r="N16" s="148" t="str">
        <f>IF('2 | Kennwerte'!M147="","",'2 | Kennwerte'!M147)</f>
        <v/>
      </c>
      <c r="O16" s="148" t="str">
        <f>IF('2 | Kennwerte'!N147="","",'2 | Kennwerte'!N147)</f>
        <v/>
      </c>
      <c r="P16" s="148" t="str">
        <f>IF('2 | Kennwerte'!O147="","",'2 | Kennwerte'!O147)</f>
        <v/>
      </c>
      <c r="Q16" s="148" t="str">
        <f>IF('2 | Kennwerte'!P147="","",'2 | Kennwerte'!P147)</f>
        <v/>
      </c>
      <c r="R16" s="148" t="str">
        <f>IF('2 | Kennwerte'!Q147="","",'2 | Kennwerte'!Q147)</f>
        <v/>
      </c>
      <c r="S16" s="148" t="str">
        <f>IF('2 | Kennwerte'!R147="","",'2 | Kennwerte'!R147)</f>
        <v/>
      </c>
      <c r="T16" s="148" t="str">
        <f>IF('2 | Kennwerte'!S147="","",'2 | Kennwerte'!S147)</f>
        <v/>
      </c>
      <c r="U16" s="148" t="str">
        <f>IF('2 | Kennwerte'!T147="","",'2 | Kennwerte'!T147)</f>
        <v/>
      </c>
      <c r="V16" s="148" t="str">
        <f>IF('2 | Kennwerte'!U147="","",'2 | Kennwerte'!U147)</f>
        <v/>
      </c>
      <c r="W16" s="148" t="str">
        <f>IF('2 | Kennwerte'!V147="","",'2 | Kennwerte'!V147)</f>
        <v/>
      </c>
      <c r="X16" s="148" t="str">
        <f>IF('2 | Kennwerte'!W147="","",'2 | Kennwerte'!W147)</f>
        <v/>
      </c>
      <c r="Y16" s="148" t="str">
        <f>IF('2 | Kennwerte'!X147="","",'2 | Kennwerte'!X147)</f>
        <v/>
      </c>
      <c r="Z16" s="148" t="str">
        <f>IF('2 | Kennwerte'!Y147="","",'2 | Kennwerte'!Y147)</f>
        <v/>
      </c>
      <c r="AA16" s="148" t="str">
        <f>IF('2 | Kennwerte'!Z147="","",'2 | Kennwerte'!Z147)</f>
        <v/>
      </c>
      <c r="AB16" s="148" t="str">
        <f>IF('2 | Kennwerte'!AA147="","",'2 | Kennwerte'!AA147)</f>
        <v/>
      </c>
      <c r="AC16" s="148" t="str">
        <f>IF('2 | Kennwerte'!AB147="","",'2 | Kennwerte'!AB147)</f>
        <v/>
      </c>
      <c r="AD16" s="148" t="str">
        <f>IF('2 | Kennwerte'!AC147="","",'2 | Kennwerte'!AC147)</f>
        <v/>
      </c>
      <c r="AE16" s="148" t="str">
        <f>IF('2 | Kennwerte'!AD147="","",'2 | Kennwerte'!AD147)</f>
        <v/>
      </c>
      <c r="AF16" s="148" t="str">
        <f>IF('2 | Kennwerte'!AE147="","",'2 | Kennwerte'!AE147)</f>
        <v/>
      </c>
      <c r="AG16" s="148" t="str">
        <f>IF('2 | Kennwerte'!AF147="","",'2 | Kennwerte'!AF147)</f>
        <v/>
      </c>
      <c r="AH16" s="148" t="str">
        <f>IF('2 | Kennwerte'!AG147="","",'2 | Kennwerte'!AG147)</f>
        <v/>
      </c>
      <c r="AI16" s="148" t="str">
        <f>IF('2 | Kennwerte'!AH147="","",'2 | Kennwerte'!AH147)</f>
        <v/>
      </c>
      <c r="AJ16" s="148" t="str">
        <f>IF('2 | Kennwerte'!AI147="","",'2 | Kennwerte'!AI147)</f>
        <v/>
      </c>
      <c r="AK16" s="148" t="str">
        <f>IF('2 | Kennwerte'!AJ147="","",'2 | Kennwerte'!AJ147)</f>
        <v/>
      </c>
      <c r="AL16" s="148" t="str">
        <f>IF('2 | Kennwerte'!AK147="","",'2 | Kennwerte'!AK147)</f>
        <v/>
      </c>
      <c r="AM16" s="148" t="str">
        <f>IF('2 | Kennwerte'!AL147="","",'2 | Kennwerte'!AL147)</f>
        <v/>
      </c>
    </row>
    <row r="17" spans="2:39" s="145" customFormat="1" ht="30" customHeight="1" outlineLevel="1" x14ac:dyDescent="0.25">
      <c r="B17" s="146"/>
      <c r="C17" s="147"/>
      <c r="D17" s="169"/>
      <c r="E17" s="162" t="s">
        <v>200</v>
      </c>
      <c r="F17" s="160"/>
      <c r="G17" s="178"/>
      <c r="H17" s="179"/>
      <c r="I17" s="1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</row>
    <row r="18" spans="2:39" s="110" customFormat="1" x14ac:dyDescent="0.25">
      <c r="B18" s="111"/>
      <c r="C18" s="131"/>
      <c r="D18" s="131"/>
      <c r="E18" s="131"/>
      <c r="F18" s="112"/>
      <c r="G18" s="122"/>
      <c r="H18" s="122"/>
      <c r="I18" s="112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</row>
    <row r="19" spans="2:39" s="110" customFormat="1" ht="45" customHeight="1" outlineLevel="1" x14ac:dyDescent="0.25">
      <c r="B19" s="111"/>
      <c r="C19" s="183">
        <v>2</v>
      </c>
      <c r="D19" s="183" t="s">
        <v>47</v>
      </c>
      <c r="E19" s="183"/>
      <c r="F19" s="158"/>
      <c r="G19" s="126">
        <f>'1 | Grundeinstellungen'!$G$167</f>
        <v>0.5</v>
      </c>
      <c r="H19" s="163">
        <f>'1 | Grundeinstellungen'!$H$167</f>
        <v>1</v>
      </c>
      <c r="I19" s="170"/>
      <c r="J19" s="129" t="str">
        <f>IF($G$19=0,"",CONCATENATE(IF(AND(J20&lt;1.5,J20&gt;0),'1 | Grundeinstellungen'!$J$167,IF(AND(J20&gt;=1.5,J20&lt;2.5),'1 | Grundeinstellungen'!$K$167,IF(J20&gt;=2.5,'1 | Grundeinstellungen'!$L$167,IF(J20=0,"wird ausgefüllt")))),IF(OR(J22&lt;&gt;"",J25&lt;&gt;"")," (",""),IF(J22="","",J22),IF(AND(J22&lt;&gt;"",J25&lt;&gt;""),"; ",""),IF(J25="","",J25),IF(OR(J22&lt;&gt;"",J25&lt;&gt;""),")","")))</f>
        <v>wird ausgefüllt (wird ausgefüllt; wird ausgefüllt)</v>
      </c>
      <c r="K19" s="129" t="str">
        <f>IF($G$19=0,"",CONCATENATE(IF(AND(K20&lt;1.5,K20&gt;0),'1 | Grundeinstellungen'!$J$167,IF(AND(K20&gt;=1.5,K20&lt;2.5),'1 | Grundeinstellungen'!$K$167,IF(K20&gt;=2.5,'1 | Grundeinstellungen'!$L$167,IF(K20=0,"wird ausgefüllt")))),IF(OR(K22&lt;&gt;"",K25&lt;&gt;"")," (",""),IF(K22="","",K22),IF(AND(K22&lt;&gt;"",K25&lt;&gt;""),"; ",""),IF(K25="","",K25),IF(OR(K22&lt;&gt;"",K25&lt;&gt;""),")","")))</f>
        <v>wird ausgefüllt (wird ausgefüllt; wird ausgefüllt)</v>
      </c>
      <c r="L19" s="129" t="str">
        <f>IF($G$19=0,"",CONCATENATE(IF(AND(L20&lt;1.5,L20&gt;0),'1 | Grundeinstellungen'!$J$167,IF(AND(L20&gt;=1.5,L20&lt;2.5),'1 | Grundeinstellungen'!$K$167,IF(L20&gt;=2.5,'1 | Grundeinstellungen'!$L$167,IF(L20=0,"wird ausgefüllt")))),IF(OR(L22&lt;&gt;"",L25&lt;&gt;"")," (",""),IF(L22="","",L22),IF(AND(L22&lt;&gt;"",L25&lt;&gt;""),"; ",""),IF(L25="","",L25),IF(OR(L22&lt;&gt;"",L25&lt;&gt;""),")","")))</f>
        <v>wird ausgefüllt (wird ausgefüllt; wird ausgefüllt)</v>
      </c>
      <c r="M19" s="129" t="str">
        <f>IF($G$19=0,"",CONCATENATE(IF(AND(M20&lt;1.5,M20&gt;0),'1 | Grundeinstellungen'!$J$167,IF(AND(M20&gt;=1.5,M20&lt;2.5),'1 | Grundeinstellungen'!$K$167,IF(M20&gt;=2.5,'1 | Grundeinstellungen'!$L$167,IF(M20=0,"wird ausgefüllt")))),IF(OR(M22&lt;&gt;"",M25&lt;&gt;"")," (",""),IF(M22="","",M22),IF(AND(M22&lt;&gt;"",M25&lt;&gt;""),"; ",""),IF(M25="","",M25),IF(OR(M22&lt;&gt;"",M25&lt;&gt;""),")","")))</f>
        <v>wird ausgefüllt (wird ausgefüllt; wird ausgefüllt)</v>
      </c>
      <c r="N19" s="129" t="str">
        <f>IF($G$19=0,"",CONCATENATE(IF(AND(N20&lt;1.5,N20&gt;0),'1 | Grundeinstellungen'!$J$167,IF(AND(N20&gt;=1.5,N20&lt;2.5),'1 | Grundeinstellungen'!$K$167,IF(N20&gt;=2.5,'1 | Grundeinstellungen'!$L$167,IF(N20=0,"wird ausgefüllt")))),IF(OR(N22&lt;&gt;"",N25&lt;&gt;"")," (",""),IF(N22="","",N22),IF(AND(N22&lt;&gt;"",N25&lt;&gt;""),"; ",""),IF(N25="","",N25),IF(OR(N22&lt;&gt;"",N25&lt;&gt;""),")","")))</f>
        <v>wird ausgefüllt (wird ausgefüllt; wird ausgefüllt)</v>
      </c>
      <c r="O19" s="129" t="str">
        <f>IF($G$19=0,"",CONCATENATE(IF(AND(O20&lt;1.5,O20&gt;0),'1 | Grundeinstellungen'!$J$167,IF(AND(O20&gt;=1.5,O20&lt;2.5),'1 | Grundeinstellungen'!$K$167,IF(O20&gt;=2.5,'1 | Grundeinstellungen'!$L$167,IF(O20=0,"wird ausgefüllt")))),IF(OR(O22&lt;&gt;"",O25&lt;&gt;"")," (",""),IF(O22="","",O22),IF(AND(O22&lt;&gt;"",O25&lt;&gt;""),"; ",""),IF(O25="","",O25),IF(OR(O22&lt;&gt;"",O25&lt;&gt;""),")","")))</f>
        <v>wird ausgefüllt (wird ausgefüllt; wird ausgefüllt)</v>
      </c>
      <c r="P19" s="129" t="str">
        <f>IF($G$19=0,"",CONCATENATE(IF(AND(P20&lt;1.5,P20&gt;0),'1 | Grundeinstellungen'!$J$167,IF(AND(P20&gt;=1.5,P20&lt;2.5),'1 | Grundeinstellungen'!$K$167,IF(P20&gt;=2.5,'1 | Grundeinstellungen'!$L$167,IF(P20=0,"wird ausgefüllt")))),IF(OR(P22&lt;&gt;"",P25&lt;&gt;"")," (",""),IF(P22="","",P22),IF(AND(P22&lt;&gt;"",P25&lt;&gt;""),"; ",""),IF(P25="","",P25),IF(OR(P22&lt;&gt;"",P25&lt;&gt;""),")","")))</f>
        <v>wird ausgefüllt (wird ausgefüllt; wird ausgefüllt)</v>
      </c>
      <c r="Q19" s="129" t="str">
        <f>IF($G$19=0,"",CONCATENATE(IF(AND(Q20&lt;1.5,Q20&gt;0),'1 | Grundeinstellungen'!$J$167,IF(AND(Q20&gt;=1.5,Q20&lt;2.5),'1 | Grundeinstellungen'!$K$167,IF(Q20&gt;=2.5,'1 | Grundeinstellungen'!$L$167,IF(Q20=0,"wird ausgefüllt")))),IF(OR(Q22&lt;&gt;"",Q25&lt;&gt;"")," (",""),IF(Q22="","",Q22),IF(AND(Q22&lt;&gt;"",Q25&lt;&gt;""),"; ",""),IF(Q25="","",Q25),IF(OR(Q22&lt;&gt;"",Q25&lt;&gt;""),")","")))</f>
        <v>wird ausgefüllt (wird ausgefüllt; wird ausgefüllt)</v>
      </c>
      <c r="R19" s="129" t="str">
        <f>IF($G$19=0,"",CONCATENATE(IF(AND(R20&lt;1.5,R20&gt;0),'1 | Grundeinstellungen'!$J$167,IF(AND(R20&gt;=1.5,R20&lt;2.5),'1 | Grundeinstellungen'!$K$167,IF(R20&gt;=2.5,'1 | Grundeinstellungen'!$L$167,IF(R20=0,"wird ausgefüllt")))),IF(OR(R22&lt;&gt;"",R25&lt;&gt;"")," (",""),IF(R22="","",R22),IF(AND(R22&lt;&gt;"",R25&lt;&gt;""),"; ",""),IF(R25="","",R25),IF(OR(R22&lt;&gt;"",R25&lt;&gt;""),")","")))</f>
        <v>wird ausgefüllt (wird ausgefüllt; wird ausgefüllt)</v>
      </c>
      <c r="S19" s="129" t="str">
        <f>IF($G$19=0,"",CONCATENATE(IF(AND(S20&lt;1.5,S20&gt;0),'1 | Grundeinstellungen'!$J$167,IF(AND(S20&gt;=1.5,S20&lt;2.5),'1 | Grundeinstellungen'!$K$167,IF(S20&gt;=2.5,'1 | Grundeinstellungen'!$L$167,IF(S20=0,"wird ausgefüllt")))),IF(OR(S22&lt;&gt;"",S25&lt;&gt;"")," (",""),IF(S22="","",S22),IF(AND(S22&lt;&gt;"",S25&lt;&gt;""),"; ",""),IF(S25="","",S25),IF(OR(S22&lt;&gt;"",S25&lt;&gt;""),")","")))</f>
        <v>wird ausgefüllt (wird ausgefüllt; wird ausgefüllt)</v>
      </c>
      <c r="T19" s="129" t="str">
        <f>IF($G$19=0,"",CONCATENATE(IF(AND(T20&lt;1.5,T20&gt;0),'1 | Grundeinstellungen'!$J$167,IF(AND(T20&gt;=1.5,T20&lt;2.5),'1 | Grundeinstellungen'!$K$167,IF(T20&gt;=2.5,'1 | Grundeinstellungen'!$L$167,IF(T20=0,"wird ausgefüllt")))),IF(OR(T22&lt;&gt;"",T25&lt;&gt;"")," (",""),IF(T22="","",T22),IF(AND(T22&lt;&gt;"",T25&lt;&gt;""),"; ",""),IF(T25="","",T25),IF(OR(T22&lt;&gt;"",T25&lt;&gt;""),")","")))</f>
        <v>wird ausgefüllt (wird ausgefüllt; wird ausgefüllt)</v>
      </c>
      <c r="U19" s="129" t="str">
        <f>IF($G$19=0,"",CONCATENATE(IF(AND(U20&lt;1.5,U20&gt;0),'1 | Grundeinstellungen'!$J$167,IF(AND(U20&gt;=1.5,U20&lt;2.5),'1 | Grundeinstellungen'!$K$167,IF(U20&gt;=2.5,'1 | Grundeinstellungen'!$L$167,IF(U20=0,"wird ausgefüllt")))),IF(OR(U22&lt;&gt;"",U25&lt;&gt;"")," (",""),IF(U22="","",U22),IF(AND(U22&lt;&gt;"",U25&lt;&gt;""),"; ",""),IF(U25="","",U25),IF(OR(U22&lt;&gt;"",U25&lt;&gt;""),")","")))</f>
        <v>wird ausgefüllt (wird ausgefüllt; wird ausgefüllt)</v>
      </c>
      <c r="V19" s="129" t="str">
        <f>IF($G$19=0,"",CONCATENATE(IF(AND(V20&lt;1.5,V20&gt;0),'1 | Grundeinstellungen'!$J$167,IF(AND(V20&gt;=1.5,V20&lt;2.5),'1 | Grundeinstellungen'!$K$167,IF(V20&gt;=2.5,'1 | Grundeinstellungen'!$L$167,IF(V20=0,"wird ausgefüllt")))),IF(OR(V22&lt;&gt;"",V25&lt;&gt;"")," (",""),IF(V22="","",V22),IF(AND(V22&lt;&gt;"",V25&lt;&gt;""),"; ",""),IF(V25="","",V25),IF(OR(V22&lt;&gt;"",V25&lt;&gt;""),")","")))</f>
        <v>wird ausgefüllt (wird ausgefüllt; wird ausgefüllt)</v>
      </c>
      <c r="W19" s="129" t="str">
        <f>IF($G$19=0,"",CONCATENATE(IF(AND(W20&lt;1.5,W20&gt;0),'1 | Grundeinstellungen'!$J$167,IF(AND(W20&gt;=1.5,W20&lt;2.5),'1 | Grundeinstellungen'!$K$167,IF(W20&gt;=2.5,'1 | Grundeinstellungen'!$L$167,IF(W20=0,"wird ausgefüllt")))),IF(OR(W22&lt;&gt;"",W25&lt;&gt;"")," (",""),IF(W22="","",W22),IF(AND(W22&lt;&gt;"",W25&lt;&gt;""),"; ",""),IF(W25="","",W25),IF(OR(W22&lt;&gt;"",W25&lt;&gt;""),")","")))</f>
        <v>wird ausgefüllt (wird ausgefüllt; wird ausgefüllt)</v>
      </c>
      <c r="X19" s="129" t="str">
        <f>IF($G$19=0,"",CONCATENATE(IF(AND(X20&lt;1.5,X20&gt;0),'1 | Grundeinstellungen'!$J$167,IF(AND(X20&gt;=1.5,X20&lt;2.5),'1 | Grundeinstellungen'!$K$167,IF(X20&gt;=2.5,'1 | Grundeinstellungen'!$L$167,IF(X20=0,"wird ausgefüllt")))),IF(OR(X22&lt;&gt;"",X25&lt;&gt;"")," (",""),IF(X22="","",X22),IF(AND(X22&lt;&gt;"",X25&lt;&gt;""),"; ",""),IF(X25="","",X25),IF(OR(X22&lt;&gt;"",X25&lt;&gt;""),")","")))</f>
        <v>wird ausgefüllt (wird ausgefüllt; wird ausgefüllt)</v>
      </c>
      <c r="Y19" s="129" t="str">
        <f>IF($G$19=0,"",CONCATENATE(IF(AND(Y20&lt;1.5,Y20&gt;0),'1 | Grundeinstellungen'!$J$167,IF(AND(Y20&gt;=1.5,Y20&lt;2.5),'1 | Grundeinstellungen'!$K$167,IF(Y20&gt;=2.5,'1 | Grundeinstellungen'!$L$167,IF(Y20=0,"wird ausgefüllt")))),IF(OR(Y22&lt;&gt;"",Y25&lt;&gt;"")," (",""),IF(Y22="","",Y22),IF(AND(Y22&lt;&gt;"",Y25&lt;&gt;""),"; ",""),IF(Y25="","",Y25),IF(OR(Y22&lt;&gt;"",Y25&lt;&gt;""),")","")))</f>
        <v>wird ausgefüllt (wird ausgefüllt; wird ausgefüllt)</v>
      </c>
      <c r="Z19" s="129" t="str">
        <f>IF($G$19=0,"",CONCATENATE(IF(AND(Z20&lt;1.5,Z20&gt;0),'1 | Grundeinstellungen'!$J$167,IF(AND(Z20&gt;=1.5,Z20&lt;2.5),'1 | Grundeinstellungen'!$K$167,IF(Z20&gt;=2.5,'1 | Grundeinstellungen'!$L$167,IF(Z20=0,"wird ausgefüllt")))),IF(OR(Z22&lt;&gt;"",Z25&lt;&gt;"")," (",""),IF(Z22="","",Z22),IF(AND(Z22&lt;&gt;"",Z25&lt;&gt;""),"; ",""),IF(Z25="","",Z25),IF(OR(Z22&lt;&gt;"",Z25&lt;&gt;""),")","")))</f>
        <v>wird ausgefüllt (wird ausgefüllt; wird ausgefüllt)</v>
      </c>
      <c r="AA19" s="129" t="str">
        <f>IF($G$19=0,"",CONCATENATE(IF(AND(AA20&lt;1.5,AA20&gt;0),'1 | Grundeinstellungen'!$J$167,IF(AND(AA20&gt;=1.5,AA20&lt;2.5),'1 | Grundeinstellungen'!$K$167,IF(AA20&gt;=2.5,'1 | Grundeinstellungen'!$L$167,IF(AA20=0,"wird ausgefüllt")))),IF(OR(AA22&lt;&gt;"",AA25&lt;&gt;"")," (",""),IF(AA22="","",AA22),IF(AND(AA22&lt;&gt;"",AA25&lt;&gt;""),"; ",""),IF(AA25="","",AA25),IF(OR(AA22&lt;&gt;"",AA25&lt;&gt;""),")","")))</f>
        <v>wird ausgefüllt (wird ausgefüllt; wird ausgefüllt)</v>
      </c>
      <c r="AB19" s="129" t="str">
        <f>IF($G$19=0,"",CONCATENATE(IF(AND(AB20&lt;1.5,AB20&gt;0),'1 | Grundeinstellungen'!$J$167,IF(AND(AB20&gt;=1.5,AB20&lt;2.5),'1 | Grundeinstellungen'!$K$167,IF(AB20&gt;=2.5,'1 | Grundeinstellungen'!$L$167,IF(AB20=0,"wird ausgefüllt")))),IF(OR(AB22&lt;&gt;"",AB25&lt;&gt;"")," (",""),IF(AB22="","",AB22),IF(AND(AB22&lt;&gt;"",AB25&lt;&gt;""),"; ",""),IF(AB25="","",AB25),IF(OR(AB22&lt;&gt;"",AB25&lt;&gt;""),")","")))</f>
        <v>wird ausgefüllt (wird ausgefüllt; wird ausgefüllt)</v>
      </c>
      <c r="AC19" s="129" t="str">
        <f>IF($G$19=0,"",CONCATENATE(IF(AND(AC20&lt;1.5,AC20&gt;0),'1 | Grundeinstellungen'!$J$167,IF(AND(AC20&gt;=1.5,AC20&lt;2.5),'1 | Grundeinstellungen'!$K$167,IF(AC20&gt;=2.5,'1 | Grundeinstellungen'!$L$167,IF(AC20=0,"wird ausgefüllt")))),IF(OR(AC22&lt;&gt;"",AC25&lt;&gt;"")," (",""),IF(AC22="","",AC22),IF(AND(AC22&lt;&gt;"",AC25&lt;&gt;""),"; ",""),IF(AC25="","",AC25),IF(OR(AC22&lt;&gt;"",AC25&lt;&gt;""),")","")))</f>
        <v>wird ausgefüllt (wird ausgefüllt; wird ausgefüllt)</v>
      </c>
      <c r="AD19" s="129" t="str">
        <f>IF($G$19=0,"",CONCATENATE(IF(AND(AD20&lt;1.5,AD20&gt;0),'1 | Grundeinstellungen'!$J$167,IF(AND(AD20&gt;=1.5,AD20&lt;2.5),'1 | Grundeinstellungen'!$K$167,IF(AD20&gt;=2.5,'1 | Grundeinstellungen'!$L$167,IF(AD20=0,"wird ausgefüllt")))),IF(OR(AD22&lt;&gt;"",AD25&lt;&gt;"")," (",""),IF(AD22="","",AD22),IF(AND(AD22&lt;&gt;"",AD25&lt;&gt;""),"; ",""),IF(AD25="","",AD25),IF(OR(AD22&lt;&gt;"",AD25&lt;&gt;""),")","")))</f>
        <v>wird ausgefüllt (wird ausgefüllt; wird ausgefüllt)</v>
      </c>
      <c r="AE19" s="129" t="str">
        <f>IF($G$19=0,"",CONCATENATE(IF(AND(AE20&lt;1.5,AE20&gt;0),'1 | Grundeinstellungen'!$J$167,IF(AND(AE20&gt;=1.5,AE20&lt;2.5),'1 | Grundeinstellungen'!$K$167,IF(AE20&gt;=2.5,'1 | Grundeinstellungen'!$L$167,IF(AE20=0,"wird ausgefüllt")))),IF(OR(AE22&lt;&gt;"",AE25&lt;&gt;"")," (",""),IF(AE22="","",AE22),IF(AND(AE22&lt;&gt;"",AE25&lt;&gt;""),"; ",""),IF(AE25="","",AE25),IF(OR(AE22&lt;&gt;"",AE25&lt;&gt;""),")","")))</f>
        <v>wird ausgefüllt (wird ausgefüllt; wird ausgefüllt)</v>
      </c>
      <c r="AF19" s="129" t="str">
        <f>IF($G$19=0,"",CONCATENATE(IF(AND(AF20&lt;1.5,AF20&gt;0),'1 | Grundeinstellungen'!$J$167,IF(AND(AF20&gt;=1.5,AF20&lt;2.5),'1 | Grundeinstellungen'!$K$167,IF(AF20&gt;=2.5,'1 | Grundeinstellungen'!$L$167,IF(AF20=0,"wird ausgefüllt")))),IF(OR(AF22&lt;&gt;"",AF25&lt;&gt;"")," (",""),IF(AF22="","",AF22),IF(AND(AF22&lt;&gt;"",AF25&lt;&gt;""),"; ",""),IF(AF25="","",AF25),IF(OR(AF22&lt;&gt;"",AF25&lt;&gt;""),")","")))</f>
        <v>wird ausgefüllt (wird ausgefüllt; wird ausgefüllt)</v>
      </c>
      <c r="AG19" s="129" t="str">
        <f>IF($G$19=0,"",CONCATENATE(IF(AND(AG20&lt;1.5,AG20&gt;0),'1 | Grundeinstellungen'!$J$167,IF(AND(AG20&gt;=1.5,AG20&lt;2.5),'1 | Grundeinstellungen'!$K$167,IF(AG20&gt;=2.5,'1 | Grundeinstellungen'!$L$167,IF(AG20=0,"wird ausgefüllt")))),IF(OR(AG22&lt;&gt;"",AG25&lt;&gt;"")," (",""),IF(AG22="","",AG22),IF(AND(AG22&lt;&gt;"",AG25&lt;&gt;""),"; ",""),IF(AG25="","",AG25),IF(OR(AG22&lt;&gt;"",AG25&lt;&gt;""),")","")))</f>
        <v>wird ausgefüllt (wird ausgefüllt; wird ausgefüllt)</v>
      </c>
      <c r="AH19" s="129" t="str">
        <f>IF($G$19=0,"",CONCATENATE(IF(AND(AH20&lt;1.5,AH20&gt;0),'1 | Grundeinstellungen'!$J$167,IF(AND(AH20&gt;=1.5,AH20&lt;2.5),'1 | Grundeinstellungen'!$K$167,IF(AH20&gt;=2.5,'1 | Grundeinstellungen'!$L$167,IF(AH20=0,"wird ausgefüllt")))),IF(OR(AH22&lt;&gt;"",AH25&lt;&gt;"")," (",""),IF(AH22="","",AH22),IF(AND(AH22&lt;&gt;"",AH25&lt;&gt;""),"; ",""),IF(AH25="","",AH25),IF(OR(AH22&lt;&gt;"",AH25&lt;&gt;""),")","")))</f>
        <v>wird ausgefüllt (wird ausgefüllt; wird ausgefüllt)</v>
      </c>
      <c r="AI19" s="129" t="str">
        <f>IF($G$19=0,"",CONCATENATE(IF(AND(AI20&lt;1.5,AI20&gt;0),'1 | Grundeinstellungen'!$J$167,IF(AND(AI20&gt;=1.5,AI20&lt;2.5),'1 | Grundeinstellungen'!$K$167,IF(AI20&gt;=2.5,'1 | Grundeinstellungen'!$L$167,IF(AI20=0,"wird ausgefüllt")))),IF(OR(AI22&lt;&gt;"",AI25&lt;&gt;"")," (",""),IF(AI22="","",AI22),IF(AND(AI22&lt;&gt;"",AI25&lt;&gt;""),"; ",""),IF(AI25="","",AI25),IF(OR(AI22&lt;&gt;"",AI25&lt;&gt;""),")","")))</f>
        <v>wird ausgefüllt (wird ausgefüllt; wird ausgefüllt)</v>
      </c>
      <c r="AJ19" s="129" t="str">
        <f>IF($G$19=0,"",CONCATENATE(IF(AND(AJ20&lt;1.5,AJ20&gt;0),'1 | Grundeinstellungen'!$J$167,IF(AND(AJ20&gt;=1.5,AJ20&lt;2.5),'1 | Grundeinstellungen'!$K$167,IF(AJ20&gt;=2.5,'1 | Grundeinstellungen'!$L$167,IF(AJ20=0,"wird ausgefüllt")))),IF(OR(AJ22&lt;&gt;"",AJ25&lt;&gt;"")," (",""),IF(AJ22="","",AJ22),IF(AND(AJ22&lt;&gt;"",AJ25&lt;&gt;""),"; ",""),IF(AJ25="","",AJ25),IF(OR(AJ22&lt;&gt;"",AJ25&lt;&gt;""),")","")))</f>
        <v>wird ausgefüllt (wird ausgefüllt; wird ausgefüllt)</v>
      </c>
      <c r="AK19" s="129" t="str">
        <f>IF($G$19=0,"",CONCATENATE(IF(AND(AK20&lt;1.5,AK20&gt;0),'1 | Grundeinstellungen'!$J$167,IF(AND(AK20&gt;=1.5,AK20&lt;2.5),'1 | Grundeinstellungen'!$K$167,IF(AK20&gt;=2.5,'1 | Grundeinstellungen'!$L$167,IF(AK20=0,"wird ausgefüllt")))),IF(OR(AK22&lt;&gt;"",AK25&lt;&gt;"")," (",""),IF(AK22="","",AK22),IF(AND(AK22&lt;&gt;"",AK25&lt;&gt;""),"; ",""),IF(AK25="","",AK25),IF(OR(AK22&lt;&gt;"",AK25&lt;&gt;""),")","")))</f>
        <v>wird ausgefüllt (wird ausgefüllt; wird ausgefüllt)</v>
      </c>
      <c r="AL19" s="129" t="str">
        <f>IF($G$19=0,"",CONCATENATE(IF(AND(AL20&lt;1.5,AL20&gt;0),'1 | Grundeinstellungen'!$J$167,IF(AND(AL20&gt;=1.5,AL20&lt;2.5),'1 | Grundeinstellungen'!$K$167,IF(AL20&gt;=2.5,'1 | Grundeinstellungen'!$L$167,IF(AL20=0,"wird ausgefüllt")))),IF(OR(AL22&lt;&gt;"",AL25&lt;&gt;"")," (",""),IF(AL22="","",AL22),IF(AND(AL22&lt;&gt;"",AL25&lt;&gt;""),"; ",""),IF(AL25="","",AL25),IF(OR(AL22&lt;&gt;"",AL25&lt;&gt;""),")","")))</f>
        <v>wird ausgefüllt (wird ausgefüllt; wird ausgefüllt)</v>
      </c>
      <c r="AM19" s="129" t="str">
        <f>IF($G$19=0,"",CONCATENATE(IF(AND(AM20&lt;1.5,AM20&gt;0),'1 | Grundeinstellungen'!$J$167,IF(AND(AM20&gt;=1.5,AM20&lt;2.5),'1 | Grundeinstellungen'!$K$167,IF(AM20&gt;=2.5,'1 | Grundeinstellungen'!$L$167,IF(AM20=0,"wird ausgefüllt")))),IF(OR(AM22&lt;&gt;"",AM25&lt;&gt;"")," (",""),IF(AM22="","",AM22),IF(AND(AM22&lt;&gt;"",AM25&lt;&gt;""),"; ",""),IF(AM25="","",AM25),IF(OR(AM22&lt;&gt;"",AM25&lt;&gt;""),")","")))</f>
        <v>wird ausgefüllt (wird ausgefüllt; wird ausgefüllt)</v>
      </c>
    </row>
    <row r="20" spans="2:39" s="150" customFormat="1" outlineLevel="1" x14ac:dyDescent="0.25">
      <c r="B20" s="151"/>
      <c r="C20" s="152"/>
      <c r="D20" s="152"/>
      <c r="E20" s="152"/>
      <c r="F20" s="112"/>
      <c r="G20" s="136"/>
      <c r="H20" s="127"/>
      <c r="I20" s="112"/>
      <c r="J20" s="176">
        <f>IF($G$19=0,0,IFERROR(J23*$H$22+J26*$H$25,0))</f>
        <v>0</v>
      </c>
      <c r="K20" s="176">
        <f t="shared" ref="K20:AM20" si="5">IF($G$19=0,0,IFERROR(K23*$H$22+K26*$H$25,0))</f>
        <v>0</v>
      </c>
      <c r="L20" s="176">
        <f t="shared" si="5"/>
        <v>0</v>
      </c>
      <c r="M20" s="176">
        <f t="shared" si="5"/>
        <v>0</v>
      </c>
      <c r="N20" s="176">
        <f t="shared" si="5"/>
        <v>0</v>
      </c>
      <c r="O20" s="176">
        <f t="shared" si="5"/>
        <v>0</v>
      </c>
      <c r="P20" s="176">
        <f t="shared" si="5"/>
        <v>0</v>
      </c>
      <c r="Q20" s="176">
        <f t="shared" si="5"/>
        <v>0</v>
      </c>
      <c r="R20" s="176">
        <f t="shared" si="5"/>
        <v>0</v>
      </c>
      <c r="S20" s="176">
        <f t="shared" si="5"/>
        <v>0</v>
      </c>
      <c r="T20" s="176">
        <f t="shared" si="5"/>
        <v>0</v>
      </c>
      <c r="U20" s="176">
        <f t="shared" si="5"/>
        <v>0</v>
      </c>
      <c r="V20" s="176">
        <f t="shared" si="5"/>
        <v>0</v>
      </c>
      <c r="W20" s="176">
        <f t="shared" si="5"/>
        <v>0</v>
      </c>
      <c r="X20" s="176">
        <f t="shared" si="5"/>
        <v>0</v>
      </c>
      <c r="Y20" s="176">
        <f t="shared" si="5"/>
        <v>0</v>
      </c>
      <c r="Z20" s="176">
        <f t="shared" si="5"/>
        <v>0</v>
      </c>
      <c r="AA20" s="176">
        <f t="shared" si="5"/>
        <v>0</v>
      </c>
      <c r="AB20" s="176">
        <f t="shared" si="5"/>
        <v>0</v>
      </c>
      <c r="AC20" s="176">
        <f t="shared" si="5"/>
        <v>0</v>
      </c>
      <c r="AD20" s="176">
        <f t="shared" si="5"/>
        <v>0</v>
      </c>
      <c r="AE20" s="176">
        <f t="shared" si="5"/>
        <v>0</v>
      </c>
      <c r="AF20" s="176">
        <f t="shared" si="5"/>
        <v>0</v>
      </c>
      <c r="AG20" s="176">
        <f t="shared" si="5"/>
        <v>0</v>
      </c>
      <c r="AH20" s="176">
        <f t="shared" si="5"/>
        <v>0</v>
      </c>
      <c r="AI20" s="176">
        <f t="shared" si="5"/>
        <v>0</v>
      </c>
      <c r="AJ20" s="176">
        <f t="shared" si="5"/>
        <v>0</v>
      </c>
      <c r="AK20" s="176">
        <f t="shared" si="5"/>
        <v>0</v>
      </c>
      <c r="AL20" s="176">
        <f t="shared" si="5"/>
        <v>0</v>
      </c>
      <c r="AM20" s="176">
        <f t="shared" si="5"/>
        <v>0</v>
      </c>
    </row>
    <row r="21" spans="2:39" s="121" customFormat="1" ht="7.5" customHeight="1" outlineLevel="1" x14ac:dyDescent="0.25">
      <c r="B21" s="137"/>
      <c r="C21" s="138"/>
      <c r="D21" s="138"/>
      <c r="E21" s="138"/>
      <c r="F21" s="117"/>
      <c r="G21" s="139"/>
      <c r="H21" s="136"/>
      <c r="I21" s="117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</row>
    <row r="22" spans="2:39" s="110" customFormat="1" ht="30" customHeight="1" outlineLevel="1" x14ac:dyDescent="0.25">
      <c r="B22" s="111"/>
      <c r="C22" s="131"/>
      <c r="D22" s="168" t="s">
        <v>198</v>
      </c>
      <c r="E22" s="161" t="s">
        <v>80</v>
      </c>
      <c r="F22" s="158"/>
      <c r="G22" s="159"/>
      <c r="H22" s="126">
        <f>'1 | Grundeinstellungen'!$H$168</f>
        <v>0.5</v>
      </c>
      <c r="I22" s="170"/>
      <c r="J22" s="148" t="str">
        <f>IF($H$22=0,"",CONCATENATE(IF(J23=1,'1 | Grundeinstellungen'!$J$168,IF(J23=2,'1 | Grundeinstellungen'!$K$168,IF('3d | Ressourcen_Energie'!J23=3,'1 | Grundeinstellungen'!$L$168,IF(J23="","wird ausgefüllt")))),IF(J24="","",CONCATENATE(" (",J24,")"))))</f>
        <v>wird ausgefüllt</v>
      </c>
      <c r="K22" s="148" t="str">
        <f>IF($H$22=0,"",CONCATENATE(IF(K23=1,'1 | Grundeinstellungen'!$J$168,IF(K23=2,'1 | Grundeinstellungen'!$K$168,IF('3d | Ressourcen_Energie'!K23=3,'1 | Grundeinstellungen'!$L$168,IF(K23="","wird ausgefüllt")))),IF(K24="","",CONCATENATE(" (",K24,")"))))</f>
        <v>wird ausgefüllt</v>
      </c>
      <c r="L22" s="148" t="str">
        <f>IF($H$22=0,"",CONCATENATE(IF(L23=1,'1 | Grundeinstellungen'!$J$168,IF(L23=2,'1 | Grundeinstellungen'!$K$168,IF('3d | Ressourcen_Energie'!L23=3,'1 | Grundeinstellungen'!$L$168,IF(L23="","wird ausgefüllt")))),IF(L24="","",CONCATENATE(" (",L24,")"))))</f>
        <v>wird ausgefüllt</v>
      </c>
      <c r="M22" s="148" t="str">
        <f>IF($H$22=0,"",CONCATENATE(IF(M23=1,'1 | Grundeinstellungen'!$J$168,IF(M23=2,'1 | Grundeinstellungen'!$K$168,IF('3d | Ressourcen_Energie'!M23=3,'1 | Grundeinstellungen'!$L$168,IF(M23="","wird ausgefüllt")))),IF(M24="","",CONCATENATE(" (",M24,")"))))</f>
        <v>wird ausgefüllt</v>
      </c>
      <c r="N22" s="148" t="str">
        <f>IF($H$22=0,"",CONCATENATE(IF(N23=1,'1 | Grundeinstellungen'!$J$168,IF(N23=2,'1 | Grundeinstellungen'!$K$168,IF('3d | Ressourcen_Energie'!N23=3,'1 | Grundeinstellungen'!$L$168,IF(N23="","wird ausgefüllt")))),IF(N24="","",CONCATENATE(" (",N24,")"))))</f>
        <v>wird ausgefüllt</v>
      </c>
      <c r="O22" s="148" t="str">
        <f>IF($H$22=0,"",CONCATENATE(IF(O23=1,'1 | Grundeinstellungen'!$J$168,IF(O23=2,'1 | Grundeinstellungen'!$K$168,IF('3d | Ressourcen_Energie'!O23=3,'1 | Grundeinstellungen'!$L$168,IF(O23="","wird ausgefüllt")))),IF(O24="","",CONCATENATE(" (",O24,")"))))</f>
        <v>wird ausgefüllt</v>
      </c>
      <c r="P22" s="148" t="str">
        <f>IF($H$22=0,"",CONCATENATE(IF(P23=1,'1 | Grundeinstellungen'!$J$168,IF(P23=2,'1 | Grundeinstellungen'!$K$168,IF('3d | Ressourcen_Energie'!P23=3,'1 | Grundeinstellungen'!$L$168,IF(P23="","wird ausgefüllt")))),IF(P24="","",CONCATENATE(" (",P24,")"))))</f>
        <v>wird ausgefüllt</v>
      </c>
      <c r="Q22" s="148" t="str">
        <f>IF($H$22=0,"",CONCATENATE(IF(Q23=1,'1 | Grundeinstellungen'!$J$168,IF(Q23=2,'1 | Grundeinstellungen'!$K$168,IF('3d | Ressourcen_Energie'!Q23=3,'1 | Grundeinstellungen'!$L$168,IF(Q23="","wird ausgefüllt")))),IF(Q24="","",CONCATENATE(" (",Q24,")"))))</f>
        <v>wird ausgefüllt</v>
      </c>
      <c r="R22" s="148" t="str">
        <f>IF($H$22=0,"",CONCATENATE(IF(R23=1,'1 | Grundeinstellungen'!$J$168,IF(R23=2,'1 | Grundeinstellungen'!$K$168,IF('3d | Ressourcen_Energie'!R23=3,'1 | Grundeinstellungen'!$L$168,IF(R23="","wird ausgefüllt")))),IF(R24="","",CONCATENATE(" (",R24,")"))))</f>
        <v>wird ausgefüllt</v>
      </c>
      <c r="S22" s="148" t="str">
        <f>IF($H$22=0,"",CONCATENATE(IF(S23=1,'1 | Grundeinstellungen'!$J$168,IF(S23=2,'1 | Grundeinstellungen'!$K$168,IF('3d | Ressourcen_Energie'!S23=3,'1 | Grundeinstellungen'!$L$168,IF(S23="","wird ausgefüllt")))),IF(S24="","",CONCATENATE(" (",S24,")"))))</f>
        <v>wird ausgefüllt</v>
      </c>
      <c r="T22" s="148" t="str">
        <f>IF($H$22=0,"",CONCATENATE(IF(T23=1,'1 | Grundeinstellungen'!$J$168,IF(T23=2,'1 | Grundeinstellungen'!$K$168,IF('3d | Ressourcen_Energie'!T23=3,'1 | Grundeinstellungen'!$L$168,IF(T23="","wird ausgefüllt")))),IF(T24="","",CONCATENATE(" (",T24,")"))))</f>
        <v>wird ausgefüllt</v>
      </c>
      <c r="U22" s="148" t="str">
        <f>IF($H$22=0,"",CONCATENATE(IF(U23=1,'1 | Grundeinstellungen'!$J$168,IF(U23=2,'1 | Grundeinstellungen'!$K$168,IF('3d | Ressourcen_Energie'!U23=3,'1 | Grundeinstellungen'!$L$168,IF(U23="","wird ausgefüllt")))),IF(U24="","",CONCATENATE(" (",U24,")"))))</f>
        <v>wird ausgefüllt</v>
      </c>
      <c r="V22" s="148" t="str">
        <f>IF($H$22=0,"",CONCATENATE(IF(V23=1,'1 | Grundeinstellungen'!$J$168,IF(V23=2,'1 | Grundeinstellungen'!$K$168,IF('3d | Ressourcen_Energie'!V23=3,'1 | Grundeinstellungen'!$L$168,IF(V23="","wird ausgefüllt")))),IF(V24="","",CONCATENATE(" (",V24,")"))))</f>
        <v>wird ausgefüllt</v>
      </c>
      <c r="W22" s="148" t="str">
        <f>IF($H$22=0,"",CONCATENATE(IF(W23=1,'1 | Grundeinstellungen'!$J$168,IF(W23=2,'1 | Grundeinstellungen'!$K$168,IF('3d | Ressourcen_Energie'!W23=3,'1 | Grundeinstellungen'!$L$168,IF(W23="","wird ausgefüllt")))),IF(W24="","",CONCATENATE(" (",W24,")"))))</f>
        <v>wird ausgefüllt</v>
      </c>
      <c r="X22" s="148" t="str">
        <f>IF($H$22=0,"",CONCATENATE(IF(X23=1,'1 | Grundeinstellungen'!$J$168,IF(X23=2,'1 | Grundeinstellungen'!$K$168,IF('3d | Ressourcen_Energie'!X23=3,'1 | Grundeinstellungen'!$L$168,IF(X23="","wird ausgefüllt")))),IF(X24="","",CONCATENATE(" (",X24,")"))))</f>
        <v>wird ausgefüllt</v>
      </c>
      <c r="Y22" s="148" t="str">
        <f>IF($H$22=0,"",CONCATENATE(IF(Y23=1,'1 | Grundeinstellungen'!$J$168,IF(Y23=2,'1 | Grundeinstellungen'!$K$168,IF('3d | Ressourcen_Energie'!Y23=3,'1 | Grundeinstellungen'!$L$168,IF(Y23="","wird ausgefüllt")))),IF(Y24="","",CONCATENATE(" (",Y24,")"))))</f>
        <v>wird ausgefüllt</v>
      </c>
      <c r="Z22" s="148" t="str">
        <f>IF($H$22=0,"",CONCATENATE(IF(Z23=1,'1 | Grundeinstellungen'!$J$168,IF(Z23=2,'1 | Grundeinstellungen'!$K$168,IF('3d | Ressourcen_Energie'!Z23=3,'1 | Grundeinstellungen'!$L$168,IF(Z23="","wird ausgefüllt")))),IF(Z24="","",CONCATENATE(" (",Z24,")"))))</f>
        <v>wird ausgefüllt</v>
      </c>
      <c r="AA22" s="148" t="str">
        <f>IF($H$22=0,"",CONCATENATE(IF(AA23=1,'1 | Grundeinstellungen'!$J$168,IF(AA23=2,'1 | Grundeinstellungen'!$K$168,IF('3d | Ressourcen_Energie'!AA23=3,'1 | Grundeinstellungen'!$L$168,IF(AA23="","wird ausgefüllt")))),IF(AA24="","",CONCATENATE(" (",AA24,")"))))</f>
        <v>wird ausgefüllt</v>
      </c>
      <c r="AB22" s="148" t="str">
        <f>IF($H$22=0,"",CONCATENATE(IF(AB23=1,'1 | Grundeinstellungen'!$J$168,IF(AB23=2,'1 | Grundeinstellungen'!$K$168,IF('3d | Ressourcen_Energie'!AB23=3,'1 | Grundeinstellungen'!$L$168,IF(AB23="","wird ausgefüllt")))),IF(AB24="","",CONCATENATE(" (",AB24,")"))))</f>
        <v>wird ausgefüllt</v>
      </c>
      <c r="AC22" s="148" t="str">
        <f>IF($H$22=0,"",CONCATENATE(IF(AC23=1,'1 | Grundeinstellungen'!$J$168,IF(AC23=2,'1 | Grundeinstellungen'!$K$168,IF('3d | Ressourcen_Energie'!AC23=3,'1 | Grundeinstellungen'!$L$168,IF(AC23="","wird ausgefüllt")))),IF(AC24="","",CONCATENATE(" (",AC24,")"))))</f>
        <v>wird ausgefüllt</v>
      </c>
      <c r="AD22" s="148" t="str">
        <f>IF($H$22=0,"",CONCATENATE(IF(AD23=1,'1 | Grundeinstellungen'!$J$168,IF(AD23=2,'1 | Grundeinstellungen'!$K$168,IF('3d | Ressourcen_Energie'!AD23=3,'1 | Grundeinstellungen'!$L$168,IF(AD23="","wird ausgefüllt")))),IF(AD24="","",CONCATENATE(" (",AD24,")"))))</f>
        <v>wird ausgefüllt</v>
      </c>
      <c r="AE22" s="148" t="str">
        <f>IF($H$22=0,"",CONCATENATE(IF(AE23=1,'1 | Grundeinstellungen'!$J$168,IF(AE23=2,'1 | Grundeinstellungen'!$K$168,IF('3d | Ressourcen_Energie'!AE23=3,'1 | Grundeinstellungen'!$L$168,IF(AE23="","wird ausgefüllt")))),IF(AE24="","",CONCATENATE(" (",AE24,")"))))</f>
        <v>wird ausgefüllt</v>
      </c>
      <c r="AF22" s="148" t="str">
        <f>IF($H$22=0,"",CONCATENATE(IF(AF23=1,'1 | Grundeinstellungen'!$J$168,IF(AF23=2,'1 | Grundeinstellungen'!$K$168,IF('3d | Ressourcen_Energie'!AF23=3,'1 | Grundeinstellungen'!$L$168,IF(AF23="","wird ausgefüllt")))),IF(AF24="","",CONCATENATE(" (",AF24,")"))))</f>
        <v>wird ausgefüllt</v>
      </c>
      <c r="AG22" s="148" t="str">
        <f>IF($H$22=0,"",CONCATENATE(IF(AG23=1,'1 | Grundeinstellungen'!$J$168,IF(AG23=2,'1 | Grundeinstellungen'!$K$168,IF('3d | Ressourcen_Energie'!AG23=3,'1 | Grundeinstellungen'!$L$168,IF(AG23="","wird ausgefüllt")))),IF(AG24="","",CONCATENATE(" (",AG24,")"))))</f>
        <v>wird ausgefüllt</v>
      </c>
      <c r="AH22" s="148" t="str">
        <f>IF($H$22=0,"",CONCATENATE(IF(AH23=1,'1 | Grundeinstellungen'!$J$168,IF(AH23=2,'1 | Grundeinstellungen'!$K$168,IF('3d | Ressourcen_Energie'!AH23=3,'1 | Grundeinstellungen'!$L$168,IF(AH23="","wird ausgefüllt")))),IF(AH24="","",CONCATENATE(" (",AH24,")"))))</f>
        <v>wird ausgefüllt</v>
      </c>
      <c r="AI22" s="148" t="str">
        <f>IF($H$22=0,"",CONCATENATE(IF(AI23=1,'1 | Grundeinstellungen'!$J$168,IF(AI23=2,'1 | Grundeinstellungen'!$K$168,IF('3d | Ressourcen_Energie'!AI23=3,'1 | Grundeinstellungen'!$L$168,IF(AI23="","wird ausgefüllt")))),IF(AI24="","",CONCATENATE(" (",AI24,")"))))</f>
        <v>wird ausgefüllt</v>
      </c>
      <c r="AJ22" s="148" t="str">
        <f>IF($H$22=0,"",CONCATENATE(IF(AJ23=1,'1 | Grundeinstellungen'!$J$168,IF(AJ23=2,'1 | Grundeinstellungen'!$K$168,IF('3d | Ressourcen_Energie'!AJ23=3,'1 | Grundeinstellungen'!$L$168,IF(AJ23="","wird ausgefüllt")))),IF(AJ24="","",CONCATENATE(" (",AJ24,")"))))</f>
        <v>wird ausgefüllt</v>
      </c>
      <c r="AK22" s="148" t="str">
        <f>IF($H$22=0,"",CONCATENATE(IF(AK23=1,'1 | Grundeinstellungen'!$J$168,IF(AK23=2,'1 | Grundeinstellungen'!$K$168,IF('3d | Ressourcen_Energie'!AK23=3,'1 | Grundeinstellungen'!$L$168,IF(AK23="","wird ausgefüllt")))),IF(AK24="","",CONCATENATE(" (",AK24,")"))))</f>
        <v>wird ausgefüllt</v>
      </c>
      <c r="AL22" s="148" t="str">
        <f>IF($H$22=0,"",CONCATENATE(IF(AL23=1,'1 | Grundeinstellungen'!$J$168,IF(AL23=2,'1 | Grundeinstellungen'!$K$168,IF('3d | Ressourcen_Energie'!AL23=3,'1 | Grundeinstellungen'!$L$168,IF(AL23="","wird ausgefüllt")))),IF(AL24="","",CONCATENATE(" (",AL24,")"))))</f>
        <v>wird ausgefüllt</v>
      </c>
      <c r="AM22" s="148" t="str">
        <f>IF($H$22=0,"",CONCATENATE(IF(AM23=1,'1 | Grundeinstellungen'!$J$168,IF(AM23=2,'1 | Grundeinstellungen'!$K$168,IF('3d | Ressourcen_Energie'!AM23=3,'1 | Grundeinstellungen'!$L$168,IF(AM23="","wird ausgefüllt")))),IF(AM24="","",CONCATENATE(" (",AM24,")"))))</f>
        <v>wird ausgefüllt</v>
      </c>
    </row>
    <row r="23" spans="2:39" s="121" customFormat="1" outlineLevel="1" x14ac:dyDescent="0.25">
      <c r="B23" s="137"/>
      <c r="C23" s="138"/>
      <c r="D23" s="138"/>
      <c r="E23" s="156" t="s">
        <v>197</v>
      </c>
      <c r="F23" s="157"/>
      <c r="G23" s="139"/>
      <c r="H23" s="136"/>
      <c r="I23" s="17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</row>
    <row r="24" spans="2:39" s="145" customFormat="1" ht="30" customHeight="1" outlineLevel="1" x14ac:dyDescent="0.25">
      <c r="B24" s="146"/>
      <c r="C24" s="147"/>
      <c r="D24" s="169"/>
      <c r="E24" s="162" t="s">
        <v>200</v>
      </c>
      <c r="F24" s="160"/>
      <c r="G24" s="178"/>
      <c r="H24" s="179"/>
      <c r="I24" s="1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</row>
    <row r="25" spans="2:39" s="110" customFormat="1" ht="30" customHeight="1" outlineLevel="1" x14ac:dyDescent="0.25">
      <c r="B25" s="111"/>
      <c r="C25" s="131"/>
      <c r="D25" s="168" t="s">
        <v>199</v>
      </c>
      <c r="E25" s="161" t="s">
        <v>81</v>
      </c>
      <c r="F25" s="158"/>
      <c r="G25" s="159"/>
      <c r="H25" s="126">
        <f>'1 | Grundeinstellungen'!$H$169</f>
        <v>0.5</v>
      </c>
      <c r="I25" s="170"/>
      <c r="J25" s="148" t="str">
        <f>IF($H$25=0,"",CONCATENATE(IF(J26=1,'1 | Grundeinstellungen'!$J$169,IF(J26=2,'1 | Grundeinstellungen'!$K$169,IF('3d | Ressourcen_Energie'!J26=3,'1 | Grundeinstellungen'!$L$169,IF(J26="","wird ausgefüllt")))),IF(J27="","",CONCATENATE(" (",J27,")"))))</f>
        <v>wird ausgefüllt</v>
      </c>
      <c r="K25" s="148" t="str">
        <f>IF($H$25=0,"",CONCATENATE(IF(K26=1,'1 | Grundeinstellungen'!$J$169,IF(K26=2,'1 | Grundeinstellungen'!$K$169,IF('3d | Ressourcen_Energie'!K26=3,'1 | Grundeinstellungen'!$L$169,IF(K26="","wird ausgefüllt")))),IF(K27="","",CONCATENATE(" (",K27,")"))))</f>
        <v>wird ausgefüllt</v>
      </c>
      <c r="L25" s="148" t="str">
        <f>IF($H$25=0,"",CONCATENATE(IF(L26=1,'1 | Grundeinstellungen'!$J$169,IF(L26=2,'1 | Grundeinstellungen'!$K$169,IF('3d | Ressourcen_Energie'!L26=3,'1 | Grundeinstellungen'!$L$169,IF(L26="","wird ausgefüllt")))),IF(L27="","",CONCATENATE(" (",L27,")"))))</f>
        <v>wird ausgefüllt</v>
      </c>
      <c r="M25" s="148" t="str">
        <f>IF($H$25=0,"",CONCATENATE(IF(M26=1,'1 | Grundeinstellungen'!$J$169,IF(M26=2,'1 | Grundeinstellungen'!$K$169,IF('3d | Ressourcen_Energie'!M26=3,'1 | Grundeinstellungen'!$L$169,IF(M26="","wird ausgefüllt")))),IF(M27="","",CONCATENATE(" (",M27,")"))))</f>
        <v>wird ausgefüllt</v>
      </c>
      <c r="N25" s="148" t="str">
        <f>IF($H$25=0,"",CONCATENATE(IF(N26=1,'1 | Grundeinstellungen'!$J$169,IF(N26=2,'1 | Grundeinstellungen'!$K$169,IF('3d | Ressourcen_Energie'!N26=3,'1 | Grundeinstellungen'!$L$169,IF(N26="","wird ausgefüllt")))),IF(N27="","",CONCATENATE(" (",N27,")"))))</f>
        <v>wird ausgefüllt</v>
      </c>
      <c r="O25" s="148" t="str">
        <f>IF($H$25=0,"",CONCATENATE(IF(O26=1,'1 | Grundeinstellungen'!$J$169,IF(O26=2,'1 | Grundeinstellungen'!$K$169,IF('3d | Ressourcen_Energie'!O26=3,'1 | Grundeinstellungen'!$L$169,IF(O26="","wird ausgefüllt")))),IF(O27="","",CONCATENATE(" (",O27,")"))))</f>
        <v>wird ausgefüllt</v>
      </c>
      <c r="P25" s="148" t="str">
        <f>IF($H$25=0,"",CONCATENATE(IF(P26=1,'1 | Grundeinstellungen'!$J$169,IF(P26=2,'1 | Grundeinstellungen'!$K$169,IF('3d | Ressourcen_Energie'!P26=3,'1 | Grundeinstellungen'!$L$169,IF(P26="","wird ausgefüllt")))),IF(P27="","",CONCATENATE(" (",P27,")"))))</f>
        <v>wird ausgefüllt</v>
      </c>
      <c r="Q25" s="148" t="str">
        <f>IF($H$25=0,"",CONCATENATE(IF(Q26=1,'1 | Grundeinstellungen'!$J$169,IF(Q26=2,'1 | Grundeinstellungen'!$K$169,IF('3d | Ressourcen_Energie'!Q26=3,'1 | Grundeinstellungen'!$L$169,IF(Q26="","wird ausgefüllt")))),IF(Q27="","",CONCATENATE(" (",Q27,")"))))</f>
        <v>wird ausgefüllt</v>
      </c>
      <c r="R25" s="148" t="str">
        <f>IF($H$25=0,"",CONCATENATE(IF(R26=1,'1 | Grundeinstellungen'!$J$169,IF(R26=2,'1 | Grundeinstellungen'!$K$169,IF('3d | Ressourcen_Energie'!R26=3,'1 | Grundeinstellungen'!$L$169,IF(R26="","wird ausgefüllt")))),IF(R27="","",CONCATENATE(" (",R27,")"))))</f>
        <v>wird ausgefüllt</v>
      </c>
      <c r="S25" s="148" t="str">
        <f>IF($H$25=0,"",CONCATENATE(IF(S26=1,'1 | Grundeinstellungen'!$J$169,IF(S26=2,'1 | Grundeinstellungen'!$K$169,IF('3d | Ressourcen_Energie'!S26=3,'1 | Grundeinstellungen'!$L$169,IF(S26="","wird ausgefüllt")))),IF(S27="","",CONCATENATE(" (",S27,")"))))</f>
        <v>wird ausgefüllt</v>
      </c>
      <c r="T25" s="148" t="str">
        <f>IF($H$25=0,"",CONCATENATE(IF(T26=1,'1 | Grundeinstellungen'!$J$169,IF(T26=2,'1 | Grundeinstellungen'!$K$169,IF('3d | Ressourcen_Energie'!T26=3,'1 | Grundeinstellungen'!$L$169,IF(T26="","wird ausgefüllt")))),IF(T27="","",CONCATENATE(" (",T27,")"))))</f>
        <v>wird ausgefüllt</v>
      </c>
      <c r="U25" s="148" t="str">
        <f>IF($H$25=0,"",CONCATENATE(IF(U26=1,'1 | Grundeinstellungen'!$J$169,IF(U26=2,'1 | Grundeinstellungen'!$K$169,IF('3d | Ressourcen_Energie'!U26=3,'1 | Grundeinstellungen'!$L$169,IF(U26="","wird ausgefüllt")))),IF(U27="","",CONCATENATE(" (",U27,")"))))</f>
        <v>wird ausgefüllt</v>
      </c>
      <c r="V25" s="148" t="str">
        <f>IF($H$25=0,"",CONCATENATE(IF(V26=1,'1 | Grundeinstellungen'!$J$169,IF(V26=2,'1 | Grundeinstellungen'!$K$169,IF('3d | Ressourcen_Energie'!V26=3,'1 | Grundeinstellungen'!$L$169,IF(V26="","wird ausgefüllt")))),IF(V27="","",CONCATENATE(" (",V27,")"))))</f>
        <v>wird ausgefüllt</v>
      </c>
      <c r="W25" s="148" t="str">
        <f>IF($H$25=0,"",CONCATENATE(IF(W26=1,'1 | Grundeinstellungen'!$J$169,IF(W26=2,'1 | Grundeinstellungen'!$K$169,IF('3d | Ressourcen_Energie'!W26=3,'1 | Grundeinstellungen'!$L$169,IF(W26="","wird ausgefüllt")))),IF(W27="","",CONCATENATE(" (",W27,")"))))</f>
        <v>wird ausgefüllt</v>
      </c>
      <c r="X25" s="148" t="str">
        <f>IF($H$25=0,"",CONCATENATE(IF(X26=1,'1 | Grundeinstellungen'!$J$169,IF(X26=2,'1 | Grundeinstellungen'!$K$169,IF('3d | Ressourcen_Energie'!X26=3,'1 | Grundeinstellungen'!$L$169,IF(X26="","wird ausgefüllt")))),IF(X27="","",CONCATENATE(" (",X27,")"))))</f>
        <v>wird ausgefüllt</v>
      </c>
      <c r="Y25" s="148" t="str">
        <f>IF($H$25=0,"",CONCATENATE(IF(Y26=1,'1 | Grundeinstellungen'!$J$169,IF(Y26=2,'1 | Grundeinstellungen'!$K$169,IF('3d | Ressourcen_Energie'!Y26=3,'1 | Grundeinstellungen'!$L$169,IF(Y26="","wird ausgefüllt")))),IF(Y27="","",CONCATENATE(" (",Y27,")"))))</f>
        <v>wird ausgefüllt</v>
      </c>
      <c r="Z25" s="148" t="str">
        <f>IF($H$25=0,"",CONCATENATE(IF(Z26=1,'1 | Grundeinstellungen'!$J$169,IF(Z26=2,'1 | Grundeinstellungen'!$K$169,IF('3d | Ressourcen_Energie'!Z26=3,'1 | Grundeinstellungen'!$L$169,IF(Z26="","wird ausgefüllt")))),IF(Z27="","",CONCATENATE(" (",Z27,")"))))</f>
        <v>wird ausgefüllt</v>
      </c>
      <c r="AA25" s="148" t="str">
        <f>IF($H$25=0,"",CONCATENATE(IF(AA26=1,'1 | Grundeinstellungen'!$J$169,IF(AA26=2,'1 | Grundeinstellungen'!$K$169,IF('3d | Ressourcen_Energie'!AA26=3,'1 | Grundeinstellungen'!$L$169,IF(AA26="","wird ausgefüllt")))),IF(AA27="","",CONCATENATE(" (",AA27,")"))))</f>
        <v>wird ausgefüllt</v>
      </c>
      <c r="AB25" s="148" t="str">
        <f>IF($H$25=0,"",CONCATENATE(IF(AB26=1,'1 | Grundeinstellungen'!$J$169,IF(AB26=2,'1 | Grundeinstellungen'!$K$169,IF('3d | Ressourcen_Energie'!AB26=3,'1 | Grundeinstellungen'!$L$169,IF(AB26="","wird ausgefüllt")))),IF(AB27="","",CONCATENATE(" (",AB27,")"))))</f>
        <v>wird ausgefüllt</v>
      </c>
      <c r="AC25" s="148" t="str">
        <f>IF($H$25=0,"",CONCATENATE(IF(AC26=1,'1 | Grundeinstellungen'!$J$169,IF(AC26=2,'1 | Grundeinstellungen'!$K$169,IF('3d | Ressourcen_Energie'!AC26=3,'1 | Grundeinstellungen'!$L$169,IF(AC26="","wird ausgefüllt")))),IF(AC27="","",CONCATENATE(" (",AC27,")"))))</f>
        <v>wird ausgefüllt</v>
      </c>
      <c r="AD25" s="148" t="str">
        <f>IF($H$25=0,"",CONCATENATE(IF(AD26=1,'1 | Grundeinstellungen'!$J$169,IF(AD26=2,'1 | Grundeinstellungen'!$K$169,IF('3d | Ressourcen_Energie'!AD26=3,'1 | Grundeinstellungen'!$L$169,IF(AD26="","wird ausgefüllt")))),IF(AD27="","",CONCATENATE(" (",AD27,")"))))</f>
        <v>wird ausgefüllt</v>
      </c>
      <c r="AE25" s="148" t="str">
        <f>IF($H$25=0,"",CONCATENATE(IF(AE26=1,'1 | Grundeinstellungen'!$J$169,IF(AE26=2,'1 | Grundeinstellungen'!$K$169,IF('3d | Ressourcen_Energie'!AE26=3,'1 | Grundeinstellungen'!$L$169,IF(AE26="","wird ausgefüllt")))),IF(AE27="","",CONCATENATE(" (",AE27,")"))))</f>
        <v>wird ausgefüllt</v>
      </c>
      <c r="AF25" s="148" t="str">
        <f>IF($H$25=0,"",CONCATENATE(IF(AF26=1,'1 | Grundeinstellungen'!$J$169,IF(AF26=2,'1 | Grundeinstellungen'!$K$169,IF('3d | Ressourcen_Energie'!AF26=3,'1 | Grundeinstellungen'!$L$169,IF(AF26="","wird ausgefüllt")))),IF(AF27="","",CONCATENATE(" (",AF27,")"))))</f>
        <v>wird ausgefüllt</v>
      </c>
      <c r="AG25" s="148" t="str">
        <f>IF($H$25=0,"",CONCATENATE(IF(AG26=1,'1 | Grundeinstellungen'!$J$169,IF(AG26=2,'1 | Grundeinstellungen'!$K$169,IF('3d | Ressourcen_Energie'!AG26=3,'1 | Grundeinstellungen'!$L$169,IF(AG26="","wird ausgefüllt")))),IF(AG27="","",CONCATENATE(" (",AG27,")"))))</f>
        <v>wird ausgefüllt</v>
      </c>
      <c r="AH25" s="148" t="str">
        <f>IF($H$25=0,"",CONCATENATE(IF(AH26=1,'1 | Grundeinstellungen'!$J$169,IF(AH26=2,'1 | Grundeinstellungen'!$K$169,IF('3d | Ressourcen_Energie'!AH26=3,'1 | Grundeinstellungen'!$L$169,IF(AH26="","wird ausgefüllt")))),IF(AH27="","",CONCATENATE(" (",AH27,")"))))</f>
        <v>wird ausgefüllt</v>
      </c>
      <c r="AI25" s="148" t="str">
        <f>IF($H$25=0,"",CONCATENATE(IF(AI26=1,'1 | Grundeinstellungen'!$J$169,IF(AI26=2,'1 | Grundeinstellungen'!$K$169,IF('3d | Ressourcen_Energie'!AI26=3,'1 | Grundeinstellungen'!$L$169,IF(AI26="","wird ausgefüllt")))),IF(AI27="","",CONCATENATE(" (",AI27,")"))))</f>
        <v>wird ausgefüllt</v>
      </c>
      <c r="AJ25" s="148" t="str">
        <f>IF($H$25=0,"",CONCATENATE(IF(AJ26=1,'1 | Grundeinstellungen'!$J$169,IF(AJ26=2,'1 | Grundeinstellungen'!$K$169,IF('3d | Ressourcen_Energie'!AJ26=3,'1 | Grundeinstellungen'!$L$169,IF(AJ26="","wird ausgefüllt")))),IF(AJ27="","",CONCATENATE(" (",AJ27,")"))))</f>
        <v>wird ausgefüllt</v>
      </c>
      <c r="AK25" s="148" t="str">
        <f>IF($H$25=0,"",CONCATENATE(IF(AK26=1,'1 | Grundeinstellungen'!$J$169,IF(AK26=2,'1 | Grundeinstellungen'!$K$169,IF('3d | Ressourcen_Energie'!AK26=3,'1 | Grundeinstellungen'!$L$169,IF(AK26="","wird ausgefüllt")))),IF(AK27="","",CONCATENATE(" (",AK27,")"))))</f>
        <v>wird ausgefüllt</v>
      </c>
      <c r="AL25" s="148" t="str">
        <f>IF($H$25=0,"",CONCATENATE(IF(AL26=1,'1 | Grundeinstellungen'!$J$169,IF(AL26=2,'1 | Grundeinstellungen'!$K$169,IF('3d | Ressourcen_Energie'!AL26=3,'1 | Grundeinstellungen'!$L$169,IF(AL26="","wird ausgefüllt")))),IF(AL27="","",CONCATENATE(" (",AL27,")"))))</f>
        <v>wird ausgefüllt</v>
      </c>
      <c r="AM25" s="148" t="str">
        <f>IF($H$25=0,"",CONCATENATE(IF(AM26=1,'1 | Grundeinstellungen'!$J$169,IF(AM26=2,'1 | Grundeinstellungen'!$K$169,IF('3d | Ressourcen_Energie'!AM26=3,'1 | Grundeinstellungen'!$L$169,IF(AM26="","wird ausgefüllt")))),IF(AM27="","",CONCATENATE(" (",AM27,")"))))</f>
        <v>wird ausgefüllt</v>
      </c>
    </row>
    <row r="26" spans="2:39" s="121" customFormat="1" outlineLevel="1" x14ac:dyDescent="0.25">
      <c r="B26" s="137"/>
      <c r="C26" s="138"/>
      <c r="D26" s="138"/>
      <c r="E26" s="156" t="s">
        <v>197</v>
      </c>
      <c r="F26" s="157"/>
      <c r="G26" s="139"/>
      <c r="H26" s="136"/>
      <c r="I26" s="17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</row>
    <row r="27" spans="2:39" s="145" customFormat="1" ht="30" customHeight="1" outlineLevel="1" x14ac:dyDescent="0.25">
      <c r="B27" s="146"/>
      <c r="C27" s="147"/>
      <c r="D27" s="169"/>
      <c r="E27" s="162" t="s">
        <v>200</v>
      </c>
      <c r="F27" s="160"/>
      <c r="G27" s="178"/>
      <c r="H27" s="179"/>
      <c r="I27" s="1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</row>
    <row r="28" spans="2:39" s="110" customFormat="1" ht="15.75" thickBot="1" x14ac:dyDescent="0.3">
      <c r="B28" s="111"/>
      <c r="C28" s="131"/>
      <c r="D28" s="131"/>
      <c r="E28" s="131"/>
      <c r="F28" s="112"/>
      <c r="G28" s="122"/>
      <c r="H28" s="122"/>
      <c r="I28" s="112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</row>
    <row r="29" spans="2:39" s="110" customFormat="1" ht="30" customHeight="1" thickBot="1" x14ac:dyDescent="0.3">
      <c r="B29" s="298">
        <v>13</v>
      </c>
      <c r="C29" s="250" t="s">
        <v>82</v>
      </c>
      <c r="D29" s="134"/>
      <c r="E29" s="251"/>
      <c r="F29" s="93"/>
      <c r="G29" s="94">
        <f>'1 | Grundeinstellungen'!$G$171</f>
        <v>0.99990000000000001</v>
      </c>
      <c r="H29" s="95"/>
      <c r="I29" s="96"/>
      <c r="J29" s="300">
        <f>IF($G$29=0,"",IFERROR(J33*$G$32+J43*$G$42+J53*$G$52,0))</f>
        <v>0</v>
      </c>
      <c r="K29" s="300">
        <f t="shared" ref="K29:AM29" si="6">IF($G$29=0,"",IFERROR(K33*$G$32+K43*$G$42+K53*$G$52,0))</f>
        <v>0</v>
      </c>
      <c r="L29" s="300">
        <f t="shared" si="6"/>
        <v>0</v>
      </c>
      <c r="M29" s="300">
        <f t="shared" si="6"/>
        <v>0</v>
      </c>
      <c r="N29" s="300">
        <f t="shared" si="6"/>
        <v>0</v>
      </c>
      <c r="O29" s="300">
        <f t="shared" si="6"/>
        <v>0</v>
      </c>
      <c r="P29" s="300">
        <f t="shared" si="6"/>
        <v>0</v>
      </c>
      <c r="Q29" s="300">
        <f t="shared" si="6"/>
        <v>0</v>
      </c>
      <c r="R29" s="300">
        <f t="shared" si="6"/>
        <v>0</v>
      </c>
      <c r="S29" s="300">
        <f t="shared" si="6"/>
        <v>0</v>
      </c>
      <c r="T29" s="300">
        <f t="shared" si="6"/>
        <v>0</v>
      </c>
      <c r="U29" s="300">
        <f t="shared" si="6"/>
        <v>0</v>
      </c>
      <c r="V29" s="300">
        <f t="shared" si="6"/>
        <v>0</v>
      </c>
      <c r="W29" s="300">
        <f t="shared" si="6"/>
        <v>0</v>
      </c>
      <c r="X29" s="300">
        <f t="shared" si="6"/>
        <v>0</v>
      </c>
      <c r="Y29" s="300">
        <f t="shared" si="6"/>
        <v>0</v>
      </c>
      <c r="Z29" s="300">
        <f t="shared" si="6"/>
        <v>0</v>
      </c>
      <c r="AA29" s="300">
        <f t="shared" si="6"/>
        <v>0</v>
      </c>
      <c r="AB29" s="300">
        <f t="shared" si="6"/>
        <v>0</v>
      </c>
      <c r="AC29" s="300">
        <f t="shared" si="6"/>
        <v>0</v>
      </c>
      <c r="AD29" s="300">
        <f t="shared" si="6"/>
        <v>0</v>
      </c>
      <c r="AE29" s="300">
        <f t="shared" si="6"/>
        <v>0</v>
      </c>
      <c r="AF29" s="300">
        <f t="shared" si="6"/>
        <v>0</v>
      </c>
      <c r="AG29" s="300">
        <f t="shared" si="6"/>
        <v>0</v>
      </c>
      <c r="AH29" s="300">
        <f t="shared" si="6"/>
        <v>0</v>
      </c>
      <c r="AI29" s="300">
        <f t="shared" si="6"/>
        <v>0</v>
      </c>
      <c r="AJ29" s="300">
        <f t="shared" si="6"/>
        <v>0</v>
      </c>
      <c r="AK29" s="300">
        <f t="shared" si="6"/>
        <v>0</v>
      </c>
      <c r="AL29" s="300">
        <f t="shared" si="6"/>
        <v>0</v>
      </c>
      <c r="AM29" s="300">
        <f t="shared" si="6"/>
        <v>0</v>
      </c>
    </row>
    <row r="30" spans="2:39" s="110" customFormat="1" ht="114.75" hidden="1" thickBot="1" x14ac:dyDescent="0.3">
      <c r="B30" s="111"/>
      <c r="C30" s="181"/>
      <c r="D30" s="138"/>
      <c r="E30" s="92" t="s">
        <v>201</v>
      </c>
      <c r="F30" s="158"/>
      <c r="G30" s="90"/>
      <c r="H30" s="159"/>
      <c r="I30" s="91"/>
      <c r="J30" s="185" t="str">
        <f>CONCATENATE(IF(J32="","",J32),IF(AND(J32&lt;&gt;"",J42&lt;&gt;""),"; ",""),IF(AND(J32&lt;&gt;"",J52&lt;&gt;"",J42=""),"; ",""),IF(AND(J32&lt;&gt;"",J62&lt;&gt;"",J42="",J52=""),"; ",""),IF(J42="","",J42),IF(AND(J42&lt;&gt;"",J52&lt;&gt;""),"; ",""),IF(AND(J42&lt;&gt;"",J62&lt;&gt;"",J52=""),"; ",""),IF(J52="","",J52),IF(AND(J52&lt;&gt;"",J62&lt;&gt;""),"; ",""),IF(J62="","",J62))</f>
        <v>wird ausgefüllt (wird ausgefüllt; wird ausgefüllt [wird berechnet]); wird ausgefüllt (wird ausgefüllt; wird ausgefüllt); wird ausgefüllt (wird ausgefüllt; wird ausgefüllt)</v>
      </c>
      <c r="K30" s="185" t="str">
        <f t="shared" ref="K30:AM30" si="7">CONCATENATE(IF(K32="","",K32),IF(AND(K32&lt;&gt;"",K42&lt;&gt;""),"; ",""),IF(AND(K32&lt;&gt;"",K52&lt;&gt;"",K42=""),"; ",""),IF(AND(K32&lt;&gt;"",K62&lt;&gt;"",K42="",K52=""),"; ",""),IF(K42="","",K42),IF(AND(K42&lt;&gt;"",K52&lt;&gt;""),"; ",""),IF(AND(K42&lt;&gt;"",K62&lt;&gt;"",K52=""),"; ",""),IF(K52="","",K52),IF(AND(K52&lt;&gt;"",K62&lt;&gt;""),"; ",""),IF(K62="","",K62))</f>
        <v>wird ausgefüllt (wird ausgefüllt; wird ausgefüllt [wird berechnet]); wird ausgefüllt (wird ausgefüllt; wird ausgefüllt); wird ausgefüllt (wird ausgefüllt; wird ausgefüllt)</v>
      </c>
      <c r="L30" s="185" t="str">
        <f t="shared" si="7"/>
        <v>wird ausgefüllt (wird ausgefüllt; wird ausgefüllt [wird berechnet]); wird ausgefüllt (wird ausgefüllt; wird ausgefüllt); wird ausgefüllt (wird ausgefüllt; wird ausgefüllt)</v>
      </c>
      <c r="M30" s="185" t="str">
        <f t="shared" si="7"/>
        <v>wird ausgefüllt (wird ausgefüllt; wird ausgefüllt [wird berechnet]); wird ausgefüllt (wird ausgefüllt; wird ausgefüllt); wird ausgefüllt (wird ausgefüllt; wird ausgefüllt)</v>
      </c>
      <c r="N30" s="185" t="str">
        <f t="shared" si="7"/>
        <v>wird ausgefüllt (wird ausgefüllt; wird ausgefüllt [wird berechnet]); wird ausgefüllt (wird ausgefüllt; wird ausgefüllt); wird ausgefüllt (wird ausgefüllt; wird ausgefüllt)</v>
      </c>
      <c r="O30" s="185" t="str">
        <f t="shared" si="7"/>
        <v>wird ausgefüllt (wird ausgefüllt; wird ausgefüllt [wird berechnet]); wird ausgefüllt (wird ausgefüllt; wird ausgefüllt); wird ausgefüllt (wird ausgefüllt; wird ausgefüllt)</v>
      </c>
      <c r="P30" s="185" t="str">
        <f t="shared" si="7"/>
        <v>wird ausgefüllt (wird ausgefüllt; wird ausgefüllt [wird berechnet]); wird ausgefüllt (wird ausgefüllt; wird ausgefüllt); wird ausgefüllt (wird ausgefüllt; wird ausgefüllt)</v>
      </c>
      <c r="Q30" s="185" t="str">
        <f t="shared" si="7"/>
        <v>wird ausgefüllt (wird ausgefüllt; wird ausgefüllt [wird berechnet]); wird ausgefüllt (wird ausgefüllt; wird ausgefüllt); wird ausgefüllt (wird ausgefüllt; wird ausgefüllt)</v>
      </c>
      <c r="R30" s="185" t="str">
        <f t="shared" si="7"/>
        <v>wird ausgefüllt (wird ausgefüllt; wird ausgefüllt [wird berechnet]); wird ausgefüllt (wird ausgefüllt; wird ausgefüllt); wird ausgefüllt (wird ausgefüllt; wird ausgefüllt)</v>
      </c>
      <c r="S30" s="185" t="str">
        <f t="shared" si="7"/>
        <v>wird ausgefüllt (wird ausgefüllt; wird ausgefüllt [wird berechnet]); wird ausgefüllt (wird ausgefüllt; wird ausgefüllt); wird ausgefüllt (wird ausgefüllt; wird ausgefüllt)</v>
      </c>
      <c r="T30" s="185" t="str">
        <f t="shared" si="7"/>
        <v>wird ausgefüllt (wird ausgefüllt; wird ausgefüllt [wird berechnet]); wird ausgefüllt (wird ausgefüllt; wird ausgefüllt); wird ausgefüllt (wird ausgefüllt; wird ausgefüllt)</v>
      </c>
      <c r="U30" s="185" t="str">
        <f t="shared" si="7"/>
        <v>wird ausgefüllt (wird ausgefüllt; wird ausgefüllt [wird berechnet]); wird ausgefüllt (wird ausgefüllt; wird ausgefüllt); wird ausgefüllt (wird ausgefüllt; wird ausgefüllt)</v>
      </c>
      <c r="V30" s="185" t="str">
        <f t="shared" si="7"/>
        <v>wird ausgefüllt (wird ausgefüllt; wird ausgefüllt [wird berechnet]); wird ausgefüllt (wird ausgefüllt; wird ausgefüllt); wird ausgefüllt (wird ausgefüllt; wird ausgefüllt)</v>
      </c>
      <c r="W30" s="185" t="str">
        <f t="shared" si="7"/>
        <v>wird ausgefüllt (wird ausgefüllt; wird ausgefüllt [wird berechnet]); wird ausgefüllt (wird ausgefüllt; wird ausgefüllt); wird ausgefüllt (wird ausgefüllt; wird ausgefüllt)</v>
      </c>
      <c r="X30" s="185" t="str">
        <f t="shared" si="7"/>
        <v>wird ausgefüllt (wird ausgefüllt; wird ausgefüllt [wird berechnet]); wird ausgefüllt (wird ausgefüllt; wird ausgefüllt); wird ausgefüllt (wird ausgefüllt; wird ausgefüllt)</v>
      </c>
      <c r="Y30" s="185" t="str">
        <f t="shared" si="7"/>
        <v>wird ausgefüllt (wird ausgefüllt; wird ausgefüllt [wird berechnet]); wird ausgefüllt (wird ausgefüllt; wird ausgefüllt); wird ausgefüllt (wird ausgefüllt; wird ausgefüllt)</v>
      </c>
      <c r="Z30" s="185" t="str">
        <f t="shared" si="7"/>
        <v>wird ausgefüllt (wird ausgefüllt; wird ausgefüllt [wird berechnet]); wird ausgefüllt (wird ausgefüllt; wird ausgefüllt); wird ausgefüllt (wird ausgefüllt; wird ausgefüllt)</v>
      </c>
      <c r="AA30" s="185" t="str">
        <f t="shared" si="7"/>
        <v>wird ausgefüllt (wird ausgefüllt; wird ausgefüllt [wird berechnet]); wird ausgefüllt (wird ausgefüllt; wird ausgefüllt); wird ausgefüllt (wird ausgefüllt; wird ausgefüllt)</v>
      </c>
      <c r="AB30" s="185" t="str">
        <f t="shared" si="7"/>
        <v>wird ausgefüllt (wird ausgefüllt; wird ausgefüllt [wird berechnet]); wird ausgefüllt (wird ausgefüllt; wird ausgefüllt); wird ausgefüllt (wird ausgefüllt; wird ausgefüllt)</v>
      </c>
      <c r="AC30" s="185" t="str">
        <f t="shared" si="7"/>
        <v>wird ausgefüllt (wird ausgefüllt; wird ausgefüllt [wird berechnet]); wird ausgefüllt (wird ausgefüllt; wird ausgefüllt); wird ausgefüllt (wird ausgefüllt; wird ausgefüllt)</v>
      </c>
      <c r="AD30" s="185" t="str">
        <f t="shared" si="7"/>
        <v>wird ausgefüllt (wird ausgefüllt; wird ausgefüllt [wird berechnet]); wird ausgefüllt (wird ausgefüllt; wird ausgefüllt); wird ausgefüllt (wird ausgefüllt; wird ausgefüllt)</v>
      </c>
      <c r="AE30" s="185" t="str">
        <f t="shared" si="7"/>
        <v>wird ausgefüllt (wird ausgefüllt; wird ausgefüllt [wird berechnet]); wird ausgefüllt (wird ausgefüllt; wird ausgefüllt); wird ausgefüllt (wird ausgefüllt; wird ausgefüllt)</v>
      </c>
      <c r="AF30" s="185" t="str">
        <f t="shared" si="7"/>
        <v>wird ausgefüllt (wird ausgefüllt; wird ausgefüllt [wird berechnet]); wird ausgefüllt (wird ausgefüllt; wird ausgefüllt); wird ausgefüllt (wird ausgefüllt; wird ausgefüllt)</v>
      </c>
      <c r="AG30" s="185" t="str">
        <f t="shared" si="7"/>
        <v>wird ausgefüllt (wird ausgefüllt; wird ausgefüllt [wird berechnet]); wird ausgefüllt (wird ausgefüllt; wird ausgefüllt); wird ausgefüllt (wird ausgefüllt; wird ausgefüllt)</v>
      </c>
      <c r="AH30" s="185" t="str">
        <f t="shared" si="7"/>
        <v>wird ausgefüllt (wird ausgefüllt; wird ausgefüllt [wird berechnet]); wird ausgefüllt (wird ausgefüllt; wird ausgefüllt); wird ausgefüllt (wird ausgefüllt; wird ausgefüllt)</v>
      </c>
      <c r="AI30" s="185" t="str">
        <f t="shared" si="7"/>
        <v>wird ausgefüllt (wird ausgefüllt; wird ausgefüllt [wird berechnet]); wird ausgefüllt (wird ausgefüllt; wird ausgefüllt); wird ausgefüllt (wird ausgefüllt; wird ausgefüllt)</v>
      </c>
      <c r="AJ30" s="185" t="str">
        <f t="shared" si="7"/>
        <v>wird ausgefüllt (wird ausgefüllt; wird ausgefüllt [wird berechnet]); wird ausgefüllt (wird ausgefüllt; wird ausgefüllt); wird ausgefüllt (wird ausgefüllt; wird ausgefüllt)</v>
      </c>
      <c r="AK30" s="185" t="str">
        <f t="shared" si="7"/>
        <v>wird ausgefüllt (wird ausgefüllt; wird ausgefüllt [wird berechnet]); wird ausgefüllt (wird ausgefüllt; wird ausgefüllt); wird ausgefüllt (wird ausgefüllt; wird ausgefüllt)</v>
      </c>
      <c r="AL30" s="185" t="str">
        <f t="shared" si="7"/>
        <v>wird ausgefüllt (wird ausgefüllt; wird ausgefüllt [wird berechnet]); wird ausgefüllt (wird ausgefüllt; wird ausgefüllt); wird ausgefüllt (wird ausgefüllt; wird ausgefüllt)</v>
      </c>
      <c r="AM30" s="185" t="str">
        <f t="shared" si="7"/>
        <v>wird ausgefüllt (wird ausgefüllt; wird ausgefüllt [wird berechnet]); wird ausgefüllt (wird ausgefüllt; wird ausgefüllt); wird ausgefüllt (wird ausgefüllt; wird ausgefüllt)</v>
      </c>
    </row>
    <row r="31" spans="2:39" s="121" customFormat="1" ht="7.5" customHeight="1" x14ac:dyDescent="0.25">
      <c r="B31" s="137"/>
      <c r="C31" s="138"/>
      <c r="D31" s="138"/>
      <c r="E31" s="138"/>
      <c r="F31" s="117"/>
      <c r="G31" s="139"/>
      <c r="H31" s="136"/>
      <c r="I31" s="117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</row>
    <row r="32" spans="2:39" s="110" customFormat="1" ht="45" customHeight="1" outlineLevel="1" x14ac:dyDescent="0.25">
      <c r="B32" s="111"/>
      <c r="C32" s="183">
        <v>1</v>
      </c>
      <c r="D32" s="183" t="s">
        <v>83</v>
      </c>
      <c r="E32" s="161"/>
      <c r="F32" s="170"/>
      <c r="G32" s="126">
        <f>'1 | Grundeinstellungen'!$G$172</f>
        <v>0.33329999999999999</v>
      </c>
      <c r="H32" s="98">
        <f>'1 | Grundeinstellungen'!$H$172</f>
        <v>1</v>
      </c>
      <c r="I32" s="170"/>
      <c r="J32" s="129" t="str">
        <f>IF($G$32=0,"",CONCATENATE(IF(AND(J33&lt;1.5,J33&gt;0),'1 | Grundeinstellungen'!$J$172,IF(AND(J33&gt;=1.5,J33&lt;2.5),'1 | Grundeinstellungen'!$K$172,IF(J33&gt;=2.5,'1 | Grundeinstellungen'!$L$172,IF(J33=0,"wird ausgefüllt")))),IF(OR(J35&lt;&gt;"",J38&lt;&gt;"")," (",""),IF(J35="","",J35),IF(AND(J35&lt;&gt;"",J38&lt;&gt;""),"; ",""),IF(J38="","",J38),IF(OR(J35&lt;&gt;"",J38&lt;&gt;""),")","")))</f>
        <v>wird ausgefüllt (wird ausgefüllt; wird ausgefüllt [wird berechnet])</v>
      </c>
      <c r="K32" s="129" t="str">
        <f>IF($G$32=0,"",CONCATENATE(IF(AND(K33&lt;1.5,K33&gt;0),'1 | Grundeinstellungen'!$J$172,IF(AND(K33&gt;=1.5,K33&lt;2.5),'1 | Grundeinstellungen'!$K$172,IF(K33&gt;=2.5,'1 | Grundeinstellungen'!$L$172,IF(K33=0,"wird ausgefüllt")))),IF(OR(K35&lt;&gt;"",K38&lt;&gt;"")," (",""),IF(K35="","",K35),IF(AND(K35&lt;&gt;"",K38&lt;&gt;""),"; ",""),IF(K38="","",K38),IF(OR(K35&lt;&gt;"",K38&lt;&gt;""),")","")))</f>
        <v>wird ausgefüllt (wird ausgefüllt; wird ausgefüllt [wird berechnet])</v>
      </c>
      <c r="L32" s="129" t="str">
        <f>IF($G$32=0,"",CONCATENATE(IF(AND(L33&lt;1.5,L33&gt;0),'1 | Grundeinstellungen'!$J$172,IF(AND(L33&gt;=1.5,L33&lt;2.5),'1 | Grundeinstellungen'!$K$172,IF(L33&gt;=2.5,'1 | Grundeinstellungen'!$L$172,IF(L33=0,"wird ausgefüllt")))),IF(OR(L35&lt;&gt;"",L38&lt;&gt;"")," (",""),IF(L35="","",L35),IF(AND(L35&lt;&gt;"",L38&lt;&gt;""),"; ",""),IF(L38="","",L38),IF(OR(L35&lt;&gt;"",L38&lt;&gt;""),")","")))</f>
        <v>wird ausgefüllt (wird ausgefüllt; wird ausgefüllt [wird berechnet])</v>
      </c>
      <c r="M32" s="129" t="str">
        <f>IF($G$32=0,"",CONCATENATE(IF(AND(M33&lt;1.5,M33&gt;0),'1 | Grundeinstellungen'!$J$172,IF(AND(M33&gt;=1.5,M33&lt;2.5),'1 | Grundeinstellungen'!$K$172,IF(M33&gt;=2.5,'1 | Grundeinstellungen'!$L$172,IF(M33=0,"wird ausgefüllt")))),IF(OR(M35&lt;&gt;"",M38&lt;&gt;"")," (",""),IF(M35="","",M35),IF(AND(M35&lt;&gt;"",M38&lt;&gt;""),"; ",""),IF(M38="","",M38),IF(OR(M35&lt;&gt;"",M38&lt;&gt;""),")","")))</f>
        <v>wird ausgefüllt (wird ausgefüllt; wird ausgefüllt [wird berechnet])</v>
      </c>
      <c r="N32" s="129" t="str">
        <f>IF($G$32=0,"",CONCATENATE(IF(AND(N33&lt;1.5,N33&gt;0),'1 | Grundeinstellungen'!$J$172,IF(AND(N33&gt;=1.5,N33&lt;2.5),'1 | Grundeinstellungen'!$K$172,IF(N33&gt;=2.5,'1 | Grundeinstellungen'!$L$172,IF(N33=0,"wird ausgefüllt")))),IF(OR(N35&lt;&gt;"",N38&lt;&gt;"")," (",""),IF(N35="","",N35),IF(AND(N35&lt;&gt;"",N38&lt;&gt;""),"; ",""),IF(N38="","",N38),IF(OR(N35&lt;&gt;"",N38&lt;&gt;""),")","")))</f>
        <v>wird ausgefüllt (wird ausgefüllt; wird ausgefüllt [wird berechnet])</v>
      </c>
      <c r="O32" s="129" t="str">
        <f>IF($G$32=0,"",CONCATENATE(IF(AND(O33&lt;1.5,O33&gt;0),'1 | Grundeinstellungen'!$J$172,IF(AND(O33&gt;=1.5,O33&lt;2.5),'1 | Grundeinstellungen'!$K$172,IF(O33&gt;=2.5,'1 | Grundeinstellungen'!$L$172,IF(O33=0,"wird ausgefüllt")))),IF(OR(O35&lt;&gt;"",O38&lt;&gt;"")," (",""),IF(O35="","",O35),IF(AND(O35&lt;&gt;"",O38&lt;&gt;""),"; ",""),IF(O38="","",O38),IF(OR(O35&lt;&gt;"",O38&lt;&gt;""),")","")))</f>
        <v>wird ausgefüllt (wird ausgefüllt; wird ausgefüllt [wird berechnet])</v>
      </c>
      <c r="P32" s="129" t="str">
        <f>IF($G$32=0,"",CONCATENATE(IF(AND(P33&lt;1.5,P33&gt;0),'1 | Grundeinstellungen'!$J$172,IF(AND(P33&gt;=1.5,P33&lt;2.5),'1 | Grundeinstellungen'!$K$172,IF(P33&gt;=2.5,'1 | Grundeinstellungen'!$L$172,IF(P33=0,"wird ausgefüllt")))),IF(OR(P35&lt;&gt;"",P38&lt;&gt;"")," (",""),IF(P35="","",P35),IF(AND(P35&lt;&gt;"",P38&lt;&gt;""),"; ",""),IF(P38="","",P38),IF(OR(P35&lt;&gt;"",P38&lt;&gt;""),")","")))</f>
        <v>wird ausgefüllt (wird ausgefüllt; wird ausgefüllt [wird berechnet])</v>
      </c>
      <c r="Q32" s="129" t="str">
        <f>IF($G$32=0,"",CONCATENATE(IF(AND(Q33&lt;1.5,Q33&gt;0),'1 | Grundeinstellungen'!$J$172,IF(AND(Q33&gt;=1.5,Q33&lt;2.5),'1 | Grundeinstellungen'!$K$172,IF(Q33&gt;=2.5,'1 | Grundeinstellungen'!$L$172,IF(Q33=0,"wird ausgefüllt")))),IF(OR(Q35&lt;&gt;"",Q38&lt;&gt;"")," (",""),IF(Q35="","",Q35),IF(AND(Q35&lt;&gt;"",Q38&lt;&gt;""),"; ",""),IF(Q38="","",Q38),IF(OR(Q35&lt;&gt;"",Q38&lt;&gt;""),")","")))</f>
        <v>wird ausgefüllt (wird ausgefüllt; wird ausgefüllt [wird berechnet])</v>
      </c>
      <c r="R32" s="129" t="str">
        <f>IF($G$32=0,"",CONCATENATE(IF(AND(R33&lt;1.5,R33&gt;0),'1 | Grundeinstellungen'!$J$172,IF(AND(R33&gt;=1.5,R33&lt;2.5),'1 | Grundeinstellungen'!$K$172,IF(R33&gt;=2.5,'1 | Grundeinstellungen'!$L$172,IF(R33=0,"wird ausgefüllt")))),IF(OR(R35&lt;&gt;"",R38&lt;&gt;"")," (",""),IF(R35="","",R35),IF(AND(R35&lt;&gt;"",R38&lt;&gt;""),"; ",""),IF(R38="","",R38),IF(OR(R35&lt;&gt;"",R38&lt;&gt;""),")","")))</f>
        <v>wird ausgefüllt (wird ausgefüllt; wird ausgefüllt [wird berechnet])</v>
      </c>
      <c r="S32" s="129" t="str">
        <f>IF($G$32=0,"",CONCATENATE(IF(AND(S33&lt;1.5,S33&gt;0),'1 | Grundeinstellungen'!$J$172,IF(AND(S33&gt;=1.5,S33&lt;2.5),'1 | Grundeinstellungen'!$K$172,IF(S33&gt;=2.5,'1 | Grundeinstellungen'!$L$172,IF(S33=0,"wird ausgefüllt")))),IF(OR(S35&lt;&gt;"",S38&lt;&gt;"")," (",""),IF(S35="","",S35),IF(AND(S35&lt;&gt;"",S38&lt;&gt;""),"; ",""),IF(S38="","",S38),IF(OR(S35&lt;&gt;"",S38&lt;&gt;""),")","")))</f>
        <v>wird ausgefüllt (wird ausgefüllt; wird ausgefüllt [wird berechnet])</v>
      </c>
      <c r="T32" s="129" t="str">
        <f>IF($G$32=0,"",CONCATENATE(IF(AND(T33&lt;1.5,T33&gt;0),'1 | Grundeinstellungen'!$J$172,IF(AND(T33&gt;=1.5,T33&lt;2.5),'1 | Grundeinstellungen'!$K$172,IF(T33&gt;=2.5,'1 | Grundeinstellungen'!$L$172,IF(T33=0,"wird ausgefüllt")))),IF(OR(T35&lt;&gt;"",T38&lt;&gt;"")," (",""),IF(T35="","",T35),IF(AND(T35&lt;&gt;"",T38&lt;&gt;""),"; ",""),IF(T38="","",T38),IF(OR(T35&lt;&gt;"",T38&lt;&gt;""),")","")))</f>
        <v>wird ausgefüllt (wird ausgefüllt; wird ausgefüllt [wird berechnet])</v>
      </c>
      <c r="U32" s="129" t="str">
        <f>IF($G$32=0,"",CONCATENATE(IF(AND(U33&lt;1.5,U33&gt;0),'1 | Grundeinstellungen'!$J$172,IF(AND(U33&gt;=1.5,U33&lt;2.5),'1 | Grundeinstellungen'!$K$172,IF(U33&gt;=2.5,'1 | Grundeinstellungen'!$L$172,IF(U33=0,"wird ausgefüllt")))),IF(OR(U35&lt;&gt;"",U38&lt;&gt;"")," (",""),IF(U35="","",U35),IF(AND(U35&lt;&gt;"",U38&lt;&gt;""),"; ",""),IF(U38="","",U38),IF(OR(U35&lt;&gt;"",U38&lt;&gt;""),")","")))</f>
        <v>wird ausgefüllt (wird ausgefüllt; wird ausgefüllt [wird berechnet])</v>
      </c>
      <c r="V32" s="129" t="str">
        <f>IF($G$32=0,"",CONCATENATE(IF(AND(V33&lt;1.5,V33&gt;0),'1 | Grundeinstellungen'!$J$172,IF(AND(V33&gt;=1.5,V33&lt;2.5),'1 | Grundeinstellungen'!$K$172,IF(V33&gt;=2.5,'1 | Grundeinstellungen'!$L$172,IF(V33=0,"wird ausgefüllt")))),IF(OR(V35&lt;&gt;"",V38&lt;&gt;"")," (",""),IF(V35="","",V35),IF(AND(V35&lt;&gt;"",V38&lt;&gt;""),"; ",""),IF(V38="","",V38),IF(OR(V35&lt;&gt;"",V38&lt;&gt;""),")","")))</f>
        <v>wird ausgefüllt (wird ausgefüllt; wird ausgefüllt [wird berechnet])</v>
      </c>
      <c r="W32" s="129" t="str">
        <f>IF($G$32=0,"",CONCATENATE(IF(AND(W33&lt;1.5,W33&gt;0),'1 | Grundeinstellungen'!$J$172,IF(AND(W33&gt;=1.5,W33&lt;2.5),'1 | Grundeinstellungen'!$K$172,IF(W33&gt;=2.5,'1 | Grundeinstellungen'!$L$172,IF(W33=0,"wird ausgefüllt")))),IF(OR(W35&lt;&gt;"",W38&lt;&gt;"")," (",""),IF(W35="","",W35),IF(AND(W35&lt;&gt;"",W38&lt;&gt;""),"; ",""),IF(W38="","",W38),IF(OR(W35&lt;&gt;"",W38&lt;&gt;""),")","")))</f>
        <v>wird ausgefüllt (wird ausgefüllt; wird ausgefüllt [wird berechnet])</v>
      </c>
      <c r="X32" s="129" t="str">
        <f>IF($G$32=0,"",CONCATENATE(IF(AND(X33&lt;1.5,X33&gt;0),'1 | Grundeinstellungen'!$J$172,IF(AND(X33&gt;=1.5,X33&lt;2.5),'1 | Grundeinstellungen'!$K$172,IF(X33&gt;=2.5,'1 | Grundeinstellungen'!$L$172,IF(X33=0,"wird ausgefüllt")))),IF(OR(X35&lt;&gt;"",X38&lt;&gt;"")," (",""),IF(X35="","",X35),IF(AND(X35&lt;&gt;"",X38&lt;&gt;""),"; ",""),IF(X38="","",X38),IF(OR(X35&lt;&gt;"",X38&lt;&gt;""),")","")))</f>
        <v>wird ausgefüllt (wird ausgefüllt; wird ausgefüllt [wird berechnet])</v>
      </c>
      <c r="Y32" s="129" t="str">
        <f>IF($G$32=0,"",CONCATENATE(IF(AND(Y33&lt;1.5,Y33&gt;0),'1 | Grundeinstellungen'!$J$172,IF(AND(Y33&gt;=1.5,Y33&lt;2.5),'1 | Grundeinstellungen'!$K$172,IF(Y33&gt;=2.5,'1 | Grundeinstellungen'!$L$172,IF(Y33=0,"wird ausgefüllt")))),IF(OR(Y35&lt;&gt;"",Y38&lt;&gt;"")," (",""),IF(Y35="","",Y35),IF(AND(Y35&lt;&gt;"",Y38&lt;&gt;""),"; ",""),IF(Y38="","",Y38),IF(OR(Y35&lt;&gt;"",Y38&lt;&gt;""),")","")))</f>
        <v>wird ausgefüllt (wird ausgefüllt; wird ausgefüllt [wird berechnet])</v>
      </c>
      <c r="Z32" s="129" t="str">
        <f>IF($G$32=0,"",CONCATENATE(IF(AND(Z33&lt;1.5,Z33&gt;0),'1 | Grundeinstellungen'!$J$172,IF(AND(Z33&gt;=1.5,Z33&lt;2.5),'1 | Grundeinstellungen'!$K$172,IF(Z33&gt;=2.5,'1 | Grundeinstellungen'!$L$172,IF(Z33=0,"wird ausgefüllt")))),IF(OR(Z35&lt;&gt;"",Z38&lt;&gt;"")," (",""),IF(Z35="","",Z35),IF(AND(Z35&lt;&gt;"",Z38&lt;&gt;""),"; ",""),IF(Z38="","",Z38),IF(OR(Z35&lt;&gt;"",Z38&lt;&gt;""),")","")))</f>
        <v>wird ausgefüllt (wird ausgefüllt; wird ausgefüllt [wird berechnet])</v>
      </c>
      <c r="AA32" s="129" t="str">
        <f>IF($G$32=0,"",CONCATENATE(IF(AND(AA33&lt;1.5,AA33&gt;0),'1 | Grundeinstellungen'!$J$172,IF(AND(AA33&gt;=1.5,AA33&lt;2.5),'1 | Grundeinstellungen'!$K$172,IF(AA33&gt;=2.5,'1 | Grundeinstellungen'!$L$172,IF(AA33=0,"wird ausgefüllt")))),IF(OR(AA35&lt;&gt;"",AA38&lt;&gt;"")," (",""),IF(AA35="","",AA35),IF(AND(AA35&lt;&gt;"",AA38&lt;&gt;""),"; ",""),IF(AA38="","",AA38),IF(OR(AA35&lt;&gt;"",AA38&lt;&gt;""),")","")))</f>
        <v>wird ausgefüllt (wird ausgefüllt; wird ausgefüllt [wird berechnet])</v>
      </c>
      <c r="AB32" s="129" t="str">
        <f>IF($G$32=0,"",CONCATENATE(IF(AND(AB33&lt;1.5,AB33&gt;0),'1 | Grundeinstellungen'!$J$172,IF(AND(AB33&gt;=1.5,AB33&lt;2.5),'1 | Grundeinstellungen'!$K$172,IF(AB33&gt;=2.5,'1 | Grundeinstellungen'!$L$172,IF(AB33=0,"wird ausgefüllt")))),IF(OR(AB35&lt;&gt;"",AB38&lt;&gt;"")," (",""),IF(AB35="","",AB35),IF(AND(AB35&lt;&gt;"",AB38&lt;&gt;""),"; ",""),IF(AB38="","",AB38),IF(OR(AB35&lt;&gt;"",AB38&lt;&gt;""),")","")))</f>
        <v>wird ausgefüllt (wird ausgefüllt; wird ausgefüllt [wird berechnet])</v>
      </c>
      <c r="AC32" s="129" t="str">
        <f>IF($G$32=0,"",CONCATENATE(IF(AND(AC33&lt;1.5,AC33&gt;0),'1 | Grundeinstellungen'!$J$172,IF(AND(AC33&gt;=1.5,AC33&lt;2.5),'1 | Grundeinstellungen'!$K$172,IF(AC33&gt;=2.5,'1 | Grundeinstellungen'!$L$172,IF(AC33=0,"wird ausgefüllt")))),IF(OR(AC35&lt;&gt;"",AC38&lt;&gt;"")," (",""),IF(AC35="","",AC35),IF(AND(AC35&lt;&gt;"",AC38&lt;&gt;""),"; ",""),IF(AC38="","",AC38),IF(OR(AC35&lt;&gt;"",AC38&lt;&gt;""),")","")))</f>
        <v>wird ausgefüllt (wird ausgefüllt; wird ausgefüllt [wird berechnet])</v>
      </c>
      <c r="AD32" s="129" t="str">
        <f>IF($G$32=0,"",CONCATENATE(IF(AND(AD33&lt;1.5,AD33&gt;0),'1 | Grundeinstellungen'!$J$172,IF(AND(AD33&gt;=1.5,AD33&lt;2.5),'1 | Grundeinstellungen'!$K$172,IF(AD33&gt;=2.5,'1 | Grundeinstellungen'!$L$172,IF(AD33=0,"wird ausgefüllt")))),IF(OR(AD35&lt;&gt;"",AD38&lt;&gt;"")," (",""),IF(AD35="","",AD35),IF(AND(AD35&lt;&gt;"",AD38&lt;&gt;""),"; ",""),IF(AD38="","",AD38),IF(OR(AD35&lt;&gt;"",AD38&lt;&gt;""),")","")))</f>
        <v>wird ausgefüllt (wird ausgefüllt; wird ausgefüllt [wird berechnet])</v>
      </c>
      <c r="AE32" s="129" t="str">
        <f>IF($G$32=0,"",CONCATENATE(IF(AND(AE33&lt;1.5,AE33&gt;0),'1 | Grundeinstellungen'!$J$172,IF(AND(AE33&gt;=1.5,AE33&lt;2.5),'1 | Grundeinstellungen'!$K$172,IF(AE33&gt;=2.5,'1 | Grundeinstellungen'!$L$172,IF(AE33=0,"wird ausgefüllt")))),IF(OR(AE35&lt;&gt;"",AE38&lt;&gt;"")," (",""),IF(AE35="","",AE35),IF(AND(AE35&lt;&gt;"",AE38&lt;&gt;""),"; ",""),IF(AE38="","",AE38),IF(OR(AE35&lt;&gt;"",AE38&lt;&gt;""),")","")))</f>
        <v>wird ausgefüllt (wird ausgefüllt; wird ausgefüllt [wird berechnet])</v>
      </c>
      <c r="AF32" s="129" t="str">
        <f>IF($G$32=0,"",CONCATENATE(IF(AND(AF33&lt;1.5,AF33&gt;0),'1 | Grundeinstellungen'!$J$172,IF(AND(AF33&gt;=1.5,AF33&lt;2.5),'1 | Grundeinstellungen'!$K$172,IF(AF33&gt;=2.5,'1 | Grundeinstellungen'!$L$172,IF(AF33=0,"wird ausgefüllt")))),IF(OR(AF35&lt;&gt;"",AF38&lt;&gt;"")," (",""),IF(AF35="","",AF35),IF(AND(AF35&lt;&gt;"",AF38&lt;&gt;""),"; ",""),IF(AF38="","",AF38),IF(OR(AF35&lt;&gt;"",AF38&lt;&gt;""),")","")))</f>
        <v>wird ausgefüllt (wird ausgefüllt; wird ausgefüllt [wird berechnet])</v>
      </c>
      <c r="AG32" s="129" t="str">
        <f>IF($G$32=0,"",CONCATENATE(IF(AND(AG33&lt;1.5,AG33&gt;0),'1 | Grundeinstellungen'!$J$172,IF(AND(AG33&gt;=1.5,AG33&lt;2.5),'1 | Grundeinstellungen'!$K$172,IF(AG33&gt;=2.5,'1 | Grundeinstellungen'!$L$172,IF(AG33=0,"wird ausgefüllt")))),IF(OR(AG35&lt;&gt;"",AG38&lt;&gt;"")," (",""),IF(AG35="","",AG35),IF(AND(AG35&lt;&gt;"",AG38&lt;&gt;""),"; ",""),IF(AG38="","",AG38),IF(OR(AG35&lt;&gt;"",AG38&lt;&gt;""),")","")))</f>
        <v>wird ausgefüllt (wird ausgefüllt; wird ausgefüllt [wird berechnet])</v>
      </c>
      <c r="AH32" s="129" t="str">
        <f>IF($G$32=0,"",CONCATENATE(IF(AND(AH33&lt;1.5,AH33&gt;0),'1 | Grundeinstellungen'!$J$172,IF(AND(AH33&gt;=1.5,AH33&lt;2.5),'1 | Grundeinstellungen'!$K$172,IF(AH33&gt;=2.5,'1 | Grundeinstellungen'!$L$172,IF(AH33=0,"wird ausgefüllt")))),IF(OR(AH35&lt;&gt;"",AH38&lt;&gt;"")," (",""),IF(AH35="","",AH35),IF(AND(AH35&lt;&gt;"",AH38&lt;&gt;""),"; ",""),IF(AH38="","",AH38),IF(OR(AH35&lt;&gt;"",AH38&lt;&gt;""),")","")))</f>
        <v>wird ausgefüllt (wird ausgefüllt; wird ausgefüllt [wird berechnet])</v>
      </c>
      <c r="AI32" s="129" t="str">
        <f>IF($G$32=0,"",CONCATENATE(IF(AND(AI33&lt;1.5,AI33&gt;0),'1 | Grundeinstellungen'!$J$172,IF(AND(AI33&gt;=1.5,AI33&lt;2.5),'1 | Grundeinstellungen'!$K$172,IF(AI33&gt;=2.5,'1 | Grundeinstellungen'!$L$172,IF(AI33=0,"wird ausgefüllt")))),IF(OR(AI35&lt;&gt;"",AI38&lt;&gt;"")," (",""),IF(AI35="","",AI35),IF(AND(AI35&lt;&gt;"",AI38&lt;&gt;""),"; ",""),IF(AI38="","",AI38),IF(OR(AI35&lt;&gt;"",AI38&lt;&gt;""),")","")))</f>
        <v>wird ausgefüllt (wird ausgefüllt; wird ausgefüllt [wird berechnet])</v>
      </c>
      <c r="AJ32" s="129" t="str">
        <f>IF($G$32=0,"",CONCATENATE(IF(AND(AJ33&lt;1.5,AJ33&gt;0),'1 | Grundeinstellungen'!$J$172,IF(AND(AJ33&gt;=1.5,AJ33&lt;2.5),'1 | Grundeinstellungen'!$K$172,IF(AJ33&gt;=2.5,'1 | Grundeinstellungen'!$L$172,IF(AJ33=0,"wird ausgefüllt")))),IF(OR(AJ35&lt;&gt;"",AJ38&lt;&gt;"")," (",""),IF(AJ35="","",AJ35),IF(AND(AJ35&lt;&gt;"",AJ38&lt;&gt;""),"; ",""),IF(AJ38="","",AJ38),IF(OR(AJ35&lt;&gt;"",AJ38&lt;&gt;""),")","")))</f>
        <v>wird ausgefüllt (wird ausgefüllt; wird ausgefüllt [wird berechnet])</v>
      </c>
      <c r="AK32" s="129" t="str">
        <f>IF($G$32=0,"",CONCATENATE(IF(AND(AK33&lt;1.5,AK33&gt;0),'1 | Grundeinstellungen'!$J$172,IF(AND(AK33&gt;=1.5,AK33&lt;2.5),'1 | Grundeinstellungen'!$K$172,IF(AK33&gt;=2.5,'1 | Grundeinstellungen'!$L$172,IF(AK33=0,"wird ausgefüllt")))),IF(OR(AK35&lt;&gt;"",AK38&lt;&gt;"")," (",""),IF(AK35="","",AK35),IF(AND(AK35&lt;&gt;"",AK38&lt;&gt;""),"; ",""),IF(AK38="","",AK38),IF(OR(AK35&lt;&gt;"",AK38&lt;&gt;""),")","")))</f>
        <v>wird ausgefüllt (wird ausgefüllt; wird ausgefüllt [wird berechnet])</v>
      </c>
      <c r="AL32" s="129" t="str">
        <f>IF($G$32=0,"",CONCATENATE(IF(AND(AL33&lt;1.5,AL33&gt;0),'1 | Grundeinstellungen'!$J$172,IF(AND(AL33&gt;=1.5,AL33&lt;2.5),'1 | Grundeinstellungen'!$K$172,IF(AL33&gt;=2.5,'1 | Grundeinstellungen'!$L$172,IF(AL33=0,"wird ausgefüllt")))),IF(OR(AL35&lt;&gt;"",AL38&lt;&gt;"")," (",""),IF(AL35="","",AL35),IF(AND(AL35&lt;&gt;"",AL38&lt;&gt;""),"; ",""),IF(AL38="","",AL38),IF(OR(AL35&lt;&gt;"",AL38&lt;&gt;""),")","")))</f>
        <v>wird ausgefüllt (wird ausgefüllt; wird ausgefüllt [wird berechnet])</v>
      </c>
      <c r="AM32" s="129" t="str">
        <f>IF($G$32=0,"",CONCATENATE(IF(AND(AM33&lt;1.5,AM33&gt;0),'1 | Grundeinstellungen'!$J$172,IF(AND(AM33&gt;=1.5,AM33&lt;2.5),'1 | Grundeinstellungen'!$K$172,IF(AM33&gt;=2.5,'1 | Grundeinstellungen'!$L$172,IF(AM33=0,"wird ausgefüllt")))),IF(OR(AM35&lt;&gt;"",AM38&lt;&gt;"")," (",""),IF(AM35="","",AM35),IF(AND(AM35&lt;&gt;"",AM38&lt;&gt;""),"; ",""),IF(AM38="","",AM38),IF(OR(AM35&lt;&gt;"",AM38&lt;&gt;""),")","")))</f>
        <v>wird ausgefüllt (wird ausgefüllt; wird ausgefüllt [wird berechnet])</v>
      </c>
    </row>
    <row r="33" spans="2:39" s="150" customFormat="1" outlineLevel="1" x14ac:dyDescent="0.25">
      <c r="B33" s="151"/>
      <c r="C33" s="152"/>
      <c r="D33" s="138"/>
      <c r="E33" s="138"/>
      <c r="F33" s="117"/>
      <c r="G33" s="136"/>
      <c r="H33" s="142"/>
      <c r="I33" s="112"/>
      <c r="J33" s="176">
        <f>IF($G$32=0,0,IFERROR(J36*$H$35+J39*$H$38,0))</f>
        <v>0</v>
      </c>
      <c r="K33" s="176">
        <f t="shared" ref="K33:AM33" si="8">IF($G$32=0,0,IFERROR(K36*$H$35+K39*$H$38,0))</f>
        <v>0</v>
      </c>
      <c r="L33" s="176">
        <f t="shared" si="8"/>
        <v>0</v>
      </c>
      <c r="M33" s="176">
        <f t="shared" si="8"/>
        <v>0</v>
      </c>
      <c r="N33" s="176">
        <f t="shared" si="8"/>
        <v>0</v>
      </c>
      <c r="O33" s="176">
        <f t="shared" si="8"/>
        <v>0</v>
      </c>
      <c r="P33" s="176">
        <f t="shared" si="8"/>
        <v>0</v>
      </c>
      <c r="Q33" s="176">
        <f t="shared" si="8"/>
        <v>0</v>
      </c>
      <c r="R33" s="176">
        <f t="shared" si="8"/>
        <v>0</v>
      </c>
      <c r="S33" s="176">
        <f t="shared" si="8"/>
        <v>0</v>
      </c>
      <c r="T33" s="176">
        <f t="shared" si="8"/>
        <v>0</v>
      </c>
      <c r="U33" s="176">
        <f t="shared" si="8"/>
        <v>0</v>
      </c>
      <c r="V33" s="176">
        <f t="shared" si="8"/>
        <v>0</v>
      </c>
      <c r="W33" s="176">
        <f t="shared" si="8"/>
        <v>0</v>
      </c>
      <c r="X33" s="176">
        <f t="shared" si="8"/>
        <v>0</v>
      </c>
      <c r="Y33" s="176">
        <f t="shared" si="8"/>
        <v>0</v>
      </c>
      <c r="Z33" s="176">
        <f t="shared" si="8"/>
        <v>0</v>
      </c>
      <c r="AA33" s="176">
        <f t="shared" si="8"/>
        <v>0</v>
      </c>
      <c r="AB33" s="176">
        <f t="shared" si="8"/>
        <v>0</v>
      </c>
      <c r="AC33" s="176">
        <f t="shared" si="8"/>
        <v>0</v>
      </c>
      <c r="AD33" s="176">
        <f t="shared" si="8"/>
        <v>0</v>
      </c>
      <c r="AE33" s="176">
        <f t="shared" si="8"/>
        <v>0</v>
      </c>
      <c r="AF33" s="176">
        <f t="shared" si="8"/>
        <v>0</v>
      </c>
      <c r="AG33" s="176">
        <f t="shared" si="8"/>
        <v>0</v>
      </c>
      <c r="AH33" s="176">
        <f t="shared" si="8"/>
        <v>0</v>
      </c>
      <c r="AI33" s="176">
        <f t="shared" si="8"/>
        <v>0</v>
      </c>
      <c r="AJ33" s="176">
        <f t="shared" si="8"/>
        <v>0</v>
      </c>
      <c r="AK33" s="176">
        <f t="shared" si="8"/>
        <v>0</v>
      </c>
      <c r="AL33" s="176">
        <f t="shared" si="8"/>
        <v>0</v>
      </c>
      <c r="AM33" s="176">
        <f t="shared" si="8"/>
        <v>0</v>
      </c>
    </row>
    <row r="34" spans="2:39" s="121" customFormat="1" ht="7.5" customHeight="1" outlineLevel="1" x14ac:dyDescent="0.25">
      <c r="B34" s="137"/>
      <c r="C34" s="138"/>
      <c r="D34" s="164"/>
      <c r="E34" s="164"/>
      <c r="F34" s="165"/>
      <c r="G34" s="166"/>
      <c r="H34" s="167"/>
      <c r="I34" s="165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</row>
    <row r="35" spans="2:39" s="110" customFormat="1" ht="30" customHeight="1" outlineLevel="1" x14ac:dyDescent="0.25">
      <c r="B35" s="111"/>
      <c r="C35" s="131"/>
      <c r="D35" s="152" t="s">
        <v>198</v>
      </c>
      <c r="E35" s="131" t="s">
        <v>66</v>
      </c>
      <c r="F35" s="112"/>
      <c r="G35" s="122"/>
      <c r="H35" s="126">
        <f>'1 | Grundeinstellungen'!$H$173</f>
        <v>0.5</v>
      </c>
      <c r="I35" s="112"/>
      <c r="J35" s="148" t="str">
        <f>IF($H$35=0,"",CONCATENATE(IF(J36=1,'1 | Grundeinstellungen'!$J$173,IF(J36=2,'1 | Grundeinstellungen'!$K$173,IF('3d | Ressourcen_Energie'!J36=3,'1 | Grundeinstellungen'!$L$173,IF(J36="","wird ausgefüllt")))),,IF('2 | Kennwerte'!I152="wird berechnet","",CONCATENATE(" ","[",TEXT('2 | Kennwerte'!I152,"0%"),"]")),IF(J37="","",CONCATENATE(" (",J37,")"))))</f>
        <v>wird ausgefüllt</v>
      </c>
      <c r="K35" s="148" t="str">
        <f>IF($H$35=0,"",CONCATENATE(IF(K36=1,'1 | Grundeinstellungen'!$J$173,IF(K36=2,'1 | Grundeinstellungen'!$K$173,IF('3d | Ressourcen_Energie'!K36=3,'1 | Grundeinstellungen'!$L$173,IF(K36="","wird ausgefüllt")))),,IF('2 | Kennwerte'!J152="wird berechnet","",CONCATENATE(" ","[",TEXT('2 | Kennwerte'!J152,"0%"),"]")),IF(K37="","",CONCATENATE(" (",K37,")"))))</f>
        <v>wird ausgefüllt</v>
      </c>
      <c r="L35" s="148" t="str">
        <f>IF($H$35=0,"",CONCATENATE(IF(L36=1,'1 | Grundeinstellungen'!$J$173,IF(L36=2,'1 | Grundeinstellungen'!$K$173,IF('3d | Ressourcen_Energie'!L36=3,'1 | Grundeinstellungen'!$L$173,IF(L36="","wird ausgefüllt")))),,IF('2 | Kennwerte'!K152="wird berechnet","",CONCATENATE(" ","[",TEXT('2 | Kennwerte'!K152,"0%"),"]")),IF(L37="","",CONCATENATE(" (",L37,")"))))</f>
        <v>wird ausgefüllt</v>
      </c>
      <c r="M35" s="148" t="str">
        <f>IF($H$35=0,"",CONCATENATE(IF(M36=1,'1 | Grundeinstellungen'!$J$173,IF(M36=2,'1 | Grundeinstellungen'!$K$173,IF('3d | Ressourcen_Energie'!M36=3,'1 | Grundeinstellungen'!$L$173,IF(M36="","wird ausgefüllt")))),,IF('2 | Kennwerte'!L152="wird berechnet","",CONCATENATE(" ","[",TEXT('2 | Kennwerte'!L152,"0%"),"]")),IF(M37="","",CONCATENATE(" (",M37,")"))))</f>
        <v>wird ausgefüllt</v>
      </c>
      <c r="N35" s="148" t="str">
        <f>IF($H$35=0,"",CONCATENATE(IF(N36=1,'1 | Grundeinstellungen'!$J$173,IF(N36=2,'1 | Grundeinstellungen'!$K$173,IF('3d | Ressourcen_Energie'!N36=3,'1 | Grundeinstellungen'!$L$173,IF(N36="","wird ausgefüllt")))),,IF('2 | Kennwerte'!M152="wird berechnet","",CONCATENATE(" ","[",TEXT('2 | Kennwerte'!M152,"0%"),"]")),IF(N37="","",CONCATENATE(" (",N37,")"))))</f>
        <v>wird ausgefüllt</v>
      </c>
      <c r="O35" s="148" t="str">
        <f>IF($H$35=0,"",CONCATENATE(IF(O36=1,'1 | Grundeinstellungen'!$J$173,IF(O36=2,'1 | Grundeinstellungen'!$K$173,IF('3d | Ressourcen_Energie'!O36=3,'1 | Grundeinstellungen'!$L$173,IF(O36="","wird ausgefüllt")))),,IF('2 | Kennwerte'!N152="wird berechnet","",CONCATENATE(" ","[",TEXT('2 | Kennwerte'!N152,"0%"),"]")),IF(O37="","",CONCATENATE(" (",O37,")"))))</f>
        <v>wird ausgefüllt</v>
      </c>
      <c r="P35" s="148" t="str">
        <f>IF($H$35=0,"",CONCATENATE(IF(P36=1,'1 | Grundeinstellungen'!$J$173,IF(P36=2,'1 | Grundeinstellungen'!$K$173,IF('3d | Ressourcen_Energie'!P36=3,'1 | Grundeinstellungen'!$L$173,IF(P36="","wird ausgefüllt")))),,IF('2 | Kennwerte'!O152="wird berechnet","",CONCATENATE(" ","[",TEXT('2 | Kennwerte'!O152,"0%"),"]")),IF(P37="","",CONCATENATE(" (",P37,")"))))</f>
        <v>wird ausgefüllt</v>
      </c>
      <c r="Q35" s="148" t="str">
        <f>IF($H$35=0,"",CONCATENATE(IF(Q36=1,'1 | Grundeinstellungen'!$J$173,IF(Q36=2,'1 | Grundeinstellungen'!$K$173,IF('3d | Ressourcen_Energie'!Q36=3,'1 | Grundeinstellungen'!$L$173,IF(Q36="","wird ausgefüllt")))),,IF('2 | Kennwerte'!P152="wird berechnet","",CONCATENATE(" ","[",TEXT('2 | Kennwerte'!P152,"0%"),"]")),IF(Q37="","",CONCATENATE(" (",Q37,")"))))</f>
        <v>wird ausgefüllt</v>
      </c>
      <c r="R35" s="148" t="str">
        <f>IF($H$35=0,"",CONCATENATE(IF(R36=1,'1 | Grundeinstellungen'!$J$173,IF(R36=2,'1 | Grundeinstellungen'!$K$173,IF('3d | Ressourcen_Energie'!R36=3,'1 | Grundeinstellungen'!$L$173,IF(R36="","wird ausgefüllt")))),,IF('2 | Kennwerte'!Q152="wird berechnet","",CONCATENATE(" ","[",TEXT('2 | Kennwerte'!Q152,"0%"),"]")),IF(R37="","",CONCATENATE(" (",R37,")"))))</f>
        <v>wird ausgefüllt</v>
      </c>
      <c r="S35" s="148" t="str">
        <f>IF($H$35=0,"",CONCATENATE(IF(S36=1,'1 | Grundeinstellungen'!$J$173,IF(S36=2,'1 | Grundeinstellungen'!$K$173,IF('3d | Ressourcen_Energie'!S36=3,'1 | Grundeinstellungen'!$L$173,IF(S36="","wird ausgefüllt")))),,IF('2 | Kennwerte'!R152="wird berechnet","",CONCATENATE(" ","[",TEXT('2 | Kennwerte'!R152,"0%"),"]")),IF(S37="","",CONCATENATE(" (",S37,")"))))</f>
        <v>wird ausgefüllt</v>
      </c>
      <c r="T35" s="148" t="str">
        <f>IF($H$35=0,"",CONCATENATE(IF(T36=1,'1 | Grundeinstellungen'!$J$173,IF(T36=2,'1 | Grundeinstellungen'!$K$173,IF('3d | Ressourcen_Energie'!T36=3,'1 | Grundeinstellungen'!$L$173,IF(T36="","wird ausgefüllt")))),,IF('2 | Kennwerte'!S152="wird berechnet","",CONCATENATE(" ","[",TEXT('2 | Kennwerte'!S152,"0%"),"]")),IF(T37="","",CONCATENATE(" (",T37,")"))))</f>
        <v>wird ausgefüllt</v>
      </c>
      <c r="U35" s="148" t="str">
        <f>IF($H$35=0,"",CONCATENATE(IF(U36=1,'1 | Grundeinstellungen'!$J$173,IF(U36=2,'1 | Grundeinstellungen'!$K$173,IF('3d | Ressourcen_Energie'!U36=3,'1 | Grundeinstellungen'!$L$173,IF(U36="","wird ausgefüllt")))),,IF('2 | Kennwerte'!T152="wird berechnet","",CONCATENATE(" ","[",TEXT('2 | Kennwerte'!T152,"0%"),"]")),IF(U37="","",CONCATENATE(" (",U37,")"))))</f>
        <v>wird ausgefüllt</v>
      </c>
      <c r="V35" s="148" t="str">
        <f>IF($H$35=0,"",CONCATENATE(IF(V36=1,'1 | Grundeinstellungen'!$J$173,IF(V36=2,'1 | Grundeinstellungen'!$K$173,IF('3d | Ressourcen_Energie'!V36=3,'1 | Grundeinstellungen'!$L$173,IF(V36="","wird ausgefüllt")))),,IF('2 | Kennwerte'!U152="wird berechnet","",CONCATENATE(" ","[",TEXT('2 | Kennwerte'!U152,"0%"),"]")),IF(V37="","",CONCATENATE(" (",V37,")"))))</f>
        <v>wird ausgefüllt</v>
      </c>
      <c r="W35" s="148" t="str">
        <f>IF($H$35=0,"",CONCATENATE(IF(W36=1,'1 | Grundeinstellungen'!$J$173,IF(W36=2,'1 | Grundeinstellungen'!$K$173,IF('3d | Ressourcen_Energie'!W36=3,'1 | Grundeinstellungen'!$L$173,IF(W36="","wird ausgefüllt")))),,IF('2 | Kennwerte'!V152="wird berechnet","",CONCATENATE(" ","[",TEXT('2 | Kennwerte'!V152,"0%"),"]")),IF(W37="","",CONCATENATE(" (",W37,")"))))</f>
        <v>wird ausgefüllt</v>
      </c>
      <c r="X35" s="148" t="str">
        <f>IF($H$35=0,"",CONCATENATE(IF(X36=1,'1 | Grundeinstellungen'!$J$173,IF(X36=2,'1 | Grundeinstellungen'!$K$173,IF('3d | Ressourcen_Energie'!X36=3,'1 | Grundeinstellungen'!$L$173,IF(X36="","wird ausgefüllt")))),,IF('2 | Kennwerte'!W152="wird berechnet","",CONCATENATE(" ","[",TEXT('2 | Kennwerte'!W152,"0%"),"]")),IF(X37="","",CONCATENATE(" (",X37,")"))))</f>
        <v>wird ausgefüllt</v>
      </c>
      <c r="Y35" s="148" t="str">
        <f>IF($H$35=0,"",CONCATENATE(IF(Y36=1,'1 | Grundeinstellungen'!$J$173,IF(Y36=2,'1 | Grundeinstellungen'!$K$173,IF('3d | Ressourcen_Energie'!Y36=3,'1 | Grundeinstellungen'!$L$173,IF(Y36="","wird ausgefüllt")))),,IF('2 | Kennwerte'!X152="wird berechnet","",CONCATENATE(" ","[",TEXT('2 | Kennwerte'!X152,"0%"),"]")),IF(Y37="","",CONCATENATE(" (",Y37,")"))))</f>
        <v>wird ausgefüllt</v>
      </c>
      <c r="Z35" s="148" t="str">
        <f>IF($H$35=0,"",CONCATENATE(IF(Z36=1,'1 | Grundeinstellungen'!$J$173,IF(Z36=2,'1 | Grundeinstellungen'!$K$173,IF('3d | Ressourcen_Energie'!Z36=3,'1 | Grundeinstellungen'!$L$173,IF(Z36="","wird ausgefüllt")))),,IF('2 | Kennwerte'!Y152="wird berechnet","",CONCATENATE(" ","[",TEXT('2 | Kennwerte'!Y152,"0%"),"]")),IF(Z37="","",CONCATENATE(" (",Z37,")"))))</f>
        <v>wird ausgefüllt</v>
      </c>
      <c r="AA35" s="148" t="str">
        <f>IF($H$35=0,"",CONCATENATE(IF(AA36=1,'1 | Grundeinstellungen'!$J$173,IF(AA36=2,'1 | Grundeinstellungen'!$K$173,IF('3d | Ressourcen_Energie'!AA36=3,'1 | Grundeinstellungen'!$L$173,IF(AA36="","wird ausgefüllt")))),,IF('2 | Kennwerte'!Z152="wird berechnet","",CONCATENATE(" ","[",TEXT('2 | Kennwerte'!Z152,"0%"),"]")),IF(AA37="","",CONCATENATE(" (",AA37,")"))))</f>
        <v>wird ausgefüllt</v>
      </c>
      <c r="AB35" s="148" t="str">
        <f>IF($H$35=0,"",CONCATENATE(IF(AB36=1,'1 | Grundeinstellungen'!$J$173,IF(AB36=2,'1 | Grundeinstellungen'!$K$173,IF('3d | Ressourcen_Energie'!AB36=3,'1 | Grundeinstellungen'!$L$173,IF(AB36="","wird ausgefüllt")))),,IF('2 | Kennwerte'!AA152="wird berechnet","",CONCATENATE(" ","[",TEXT('2 | Kennwerte'!AA152,"0%"),"]")),IF(AB37="","",CONCATENATE(" (",AB37,")"))))</f>
        <v>wird ausgefüllt</v>
      </c>
      <c r="AC35" s="148" t="str">
        <f>IF($H$35=0,"",CONCATENATE(IF(AC36=1,'1 | Grundeinstellungen'!$J$173,IF(AC36=2,'1 | Grundeinstellungen'!$K$173,IF('3d | Ressourcen_Energie'!AC36=3,'1 | Grundeinstellungen'!$L$173,IF(AC36="","wird ausgefüllt")))),,IF('2 | Kennwerte'!AB152="wird berechnet","",CONCATENATE(" ","[",TEXT('2 | Kennwerte'!AB152,"0%"),"]")),IF(AC37="","",CONCATENATE(" (",AC37,")"))))</f>
        <v>wird ausgefüllt</v>
      </c>
      <c r="AD35" s="148" t="str">
        <f>IF($H$35=0,"",CONCATENATE(IF(AD36=1,'1 | Grundeinstellungen'!$J$173,IF(AD36=2,'1 | Grundeinstellungen'!$K$173,IF('3d | Ressourcen_Energie'!AD36=3,'1 | Grundeinstellungen'!$L$173,IF(AD36="","wird ausgefüllt")))),,IF('2 | Kennwerte'!AC152="wird berechnet","",CONCATENATE(" ","[",TEXT('2 | Kennwerte'!AC152,"0%"),"]")),IF(AD37="","",CONCATENATE(" (",AD37,")"))))</f>
        <v>wird ausgefüllt</v>
      </c>
      <c r="AE35" s="148" t="str">
        <f>IF($H$35=0,"",CONCATENATE(IF(AE36=1,'1 | Grundeinstellungen'!$J$173,IF(AE36=2,'1 | Grundeinstellungen'!$K$173,IF('3d | Ressourcen_Energie'!AE36=3,'1 | Grundeinstellungen'!$L$173,IF(AE36="","wird ausgefüllt")))),,IF('2 | Kennwerte'!AD152="wird berechnet","",CONCATENATE(" ","[",TEXT('2 | Kennwerte'!AD152,"0%"),"]")),IF(AE37="","",CONCATENATE(" (",AE37,")"))))</f>
        <v>wird ausgefüllt</v>
      </c>
      <c r="AF35" s="148" t="str">
        <f>IF($H$35=0,"",CONCATENATE(IF(AF36=1,'1 | Grundeinstellungen'!$J$173,IF(AF36=2,'1 | Grundeinstellungen'!$K$173,IF('3d | Ressourcen_Energie'!AF36=3,'1 | Grundeinstellungen'!$L$173,IF(AF36="","wird ausgefüllt")))),,IF('2 | Kennwerte'!AE152="wird berechnet","",CONCATENATE(" ","[",TEXT('2 | Kennwerte'!AE152,"0%"),"]")),IF(AF37="","",CONCATENATE(" (",AF37,")"))))</f>
        <v>wird ausgefüllt</v>
      </c>
      <c r="AG35" s="148" t="str">
        <f>IF($H$35=0,"",CONCATENATE(IF(AG36=1,'1 | Grundeinstellungen'!$J$173,IF(AG36=2,'1 | Grundeinstellungen'!$K$173,IF('3d | Ressourcen_Energie'!AG36=3,'1 | Grundeinstellungen'!$L$173,IF(AG36="","wird ausgefüllt")))),,IF('2 | Kennwerte'!AF152="wird berechnet","",CONCATENATE(" ","[",TEXT('2 | Kennwerte'!AF152,"0%"),"]")),IF(AG37="","",CONCATENATE(" (",AG37,")"))))</f>
        <v>wird ausgefüllt</v>
      </c>
      <c r="AH35" s="148" t="str">
        <f>IF($H$35=0,"",CONCATENATE(IF(AH36=1,'1 | Grundeinstellungen'!$J$173,IF(AH36=2,'1 | Grundeinstellungen'!$K$173,IF('3d | Ressourcen_Energie'!AH36=3,'1 | Grundeinstellungen'!$L$173,IF(AH36="","wird ausgefüllt")))),,IF('2 | Kennwerte'!AG152="wird berechnet","",CONCATENATE(" ","[",TEXT('2 | Kennwerte'!AG152,"0%"),"]")),IF(AH37="","",CONCATENATE(" (",AH37,")"))))</f>
        <v>wird ausgefüllt</v>
      </c>
      <c r="AI35" s="148" t="str">
        <f>IF($H$35=0,"",CONCATENATE(IF(AI36=1,'1 | Grundeinstellungen'!$J$173,IF(AI36=2,'1 | Grundeinstellungen'!$K$173,IF('3d | Ressourcen_Energie'!AI36=3,'1 | Grundeinstellungen'!$L$173,IF(AI36="","wird ausgefüllt")))),,IF('2 | Kennwerte'!AH152="wird berechnet","",CONCATENATE(" ","[",TEXT('2 | Kennwerte'!AH152,"0%"),"]")),IF(AI37="","",CONCATENATE(" (",AI37,")"))))</f>
        <v>wird ausgefüllt</v>
      </c>
      <c r="AJ35" s="148" t="str">
        <f>IF($H$35=0,"",CONCATENATE(IF(AJ36=1,'1 | Grundeinstellungen'!$J$173,IF(AJ36=2,'1 | Grundeinstellungen'!$K$173,IF('3d | Ressourcen_Energie'!AJ36=3,'1 | Grundeinstellungen'!$L$173,IF(AJ36="","wird ausgefüllt")))),,IF('2 | Kennwerte'!AI152="wird berechnet","",CONCATENATE(" ","[",TEXT('2 | Kennwerte'!AI152,"0%"),"]")),IF(AJ37="","",CONCATENATE(" (",AJ37,")"))))</f>
        <v>wird ausgefüllt</v>
      </c>
      <c r="AK35" s="148" t="str">
        <f>IF($H$35=0,"",CONCATENATE(IF(AK36=1,'1 | Grundeinstellungen'!$J$173,IF(AK36=2,'1 | Grundeinstellungen'!$K$173,IF('3d | Ressourcen_Energie'!AK36=3,'1 | Grundeinstellungen'!$L$173,IF(AK36="","wird ausgefüllt")))),,IF('2 | Kennwerte'!AJ152="wird berechnet","",CONCATENATE(" ","[",TEXT('2 | Kennwerte'!AJ152,"0%"),"]")),IF(AK37="","",CONCATENATE(" (",AK37,")"))))</f>
        <v>wird ausgefüllt</v>
      </c>
      <c r="AL35" s="148" t="str">
        <f>IF($H$35=0,"",CONCATENATE(IF(AL36=1,'1 | Grundeinstellungen'!$J$173,IF(AL36=2,'1 | Grundeinstellungen'!$K$173,IF('3d | Ressourcen_Energie'!AL36=3,'1 | Grundeinstellungen'!$L$173,IF(AL36="","wird ausgefüllt")))),,IF('2 | Kennwerte'!AK152="wird berechnet","",CONCATENATE(" ","[",TEXT('2 | Kennwerte'!AK152,"0%"),"]")),IF(AL37="","",CONCATENATE(" (",AL37,")"))))</f>
        <v>wird ausgefüllt</v>
      </c>
      <c r="AM35" s="148" t="str">
        <f>IF($H$35=0,"",CONCATENATE(IF(AM36=1,'1 | Grundeinstellungen'!$J$173,IF(AM36=2,'1 | Grundeinstellungen'!$K$173,IF('3d | Ressourcen_Energie'!AM36=3,'1 | Grundeinstellungen'!$L$173,IF(AM36="","wird ausgefüllt")))),,IF('2 | Kennwerte'!AL152="wird berechnet","",CONCATENATE(" ","[",TEXT('2 | Kennwerte'!AL152,"0%"),"]")),IF(AM37="","",CONCATENATE(" (",AM37,")"))))</f>
        <v>wird ausgefüllt</v>
      </c>
    </row>
    <row r="36" spans="2:39" s="121" customFormat="1" outlineLevel="1" x14ac:dyDescent="0.25">
      <c r="B36" s="137"/>
      <c r="C36" s="138"/>
      <c r="D36" s="138"/>
      <c r="E36" s="156" t="s">
        <v>197</v>
      </c>
      <c r="F36" s="157"/>
      <c r="G36" s="139"/>
      <c r="H36" s="136"/>
      <c r="I36" s="171"/>
      <c r="J36" s="148" t="str">
        <f>IF('2 | Kennwerte'!I153="","",'2 | Kennwerte'!I153)</f>
        <v/>
      </c>
      <c r="K36" s="148" t="str">
        <f>IF('2 | Kennwerte'!J153="","",'2 | Kennwerte'!J153)</f>
        <v/>
      </c>
      <c r="L36" s="148" t="str">
        <f>IF('2 | Kennwerte'!K153="","",'2 | Kennwerte'!K153)</f>
        <v/>
      </c>
      <c r="M36" s="148" t="str">
        <f>IF('2 | Kennwerte'!L153="","",'2 | Kennwerte'!L153)</f>
        <v/>
      </c>
      <c r="N36" s="148" t="str">
        <f>IF('2 | Kennwerte'!M153="","",'2 | Kennwerte'!M153)</f>
        <v/>
      </c>
      <c r="O36" s="148" t="str">
        <f>IF('2 | Kennwerte'!N153="","",'2 | Kennwerte'!N153)</f>
        <v/>
      </c>
      <c r="P36" s="148" t="str">
        <f>IF('2 | Kennwerte'!O153="","",'2 | Kennwerte'!O153)</f>
        <v/>
      </c>
      <c r="Q36" s="148" t="str">
        <f>IF('2 | Kennwerte'!P153="","",'2 | Kennwerte'!P153)</f>
        <v/>
      </c>
      <c r="R36" s="148" t="str">
        <f>IF('2 | Kennwerte'!Q153="","",'2 | Kennwerte'!Q153)</f>
        <v/>
      </c>
      <c r="S36" s="148" t="str">
        <f>IF('2 | Kennwerte'!R153="","",'2 | Kennwerte'!R153)</f>
        <v/>
      </c>
      <c r="T36" s="148" t="str">
        <f>IF('2 | Kennwerte'!S153="","",'2 | Kennwerte'!S153)</f>
        <v/>
      </c>
      <c r="U36" s="148" t="str">
        <f>IF('2 | Kennwerte'!T153="","",'2 | Kennwerte'!T153)</f>
        <v/>
      </c>
      <c r="V36" s="148" t="str">
        <f>IF('2 | Kennwerte'!U153="","",'2 | Kennwerte'!U153)</f>
        <v/>
      </c>
      <c r="W36" s="148" t="str">
        <f>IF('2 | Kennwerte'!V153="","",'2 | Kennwerte'!V153)</f>
        <v/>
      </c>
      <c r="X36" s="148" t="str">
        <f>IF('2 | Kennwerte'!W153="","",'2 | Kennwerte'!W153)</f>
        <v/>
      </c>
      <c r="Y36" s="148" t="str">
        <f>IF('2 | Kennwerte'!X153="","",'2 | Kennwerte'!X153)</f>
        <v/>
      </c>
      <c r="Z36" s="148" t="str">
        <f>IF('2 | Kennwerte'!Y153="","",'2 | Kennwerte'!Y153)</f>
        <v/>
      </c>
      <c r="AA36" s="148" t="str">
        <f>IF('2 | Kennwerte'!Z153="","",'2 | Kennwerte'!Z153)</f>
        <v/>
      </c>
      <c r="AB36" s="148" t="str">
        <f>IF('2 | Kennwerte'!AA153="","",'2 | Kennwerte'!AA153)</f>
        <v/>
      </c>
      <c r="AC36" s="148" t="str">
        <f>IF('2 | Kennwerte'!AB153="","",'2 | Kennwerte'!AB153)</f>
        <v/>
      </c>
      <c r="AD36" s="148" t="str">
        <f>IF('2 | Kennwerte'!AC153="","",'2 | Kennwerte'!AC153)</f>
        <v/>
      </c>
      <c r="AE36" s="148" t="str">
        <f>IF('2 | Kennwerte'!AD153="","",'2 | Kennwerte'!AD153)</f>
        <v/>
      </c>
      <c r="AF36" s="148" t="str">
        <f>IF('2 | Kennwerte'!AE153="","",'2 | Kennwerte'!AE153)</f>
        <v/>
      </c>
      <c r="AG36" s="148" t="str">
        <f>IF('2 | Kennwerte'!AF153="","",'2 | Kennwerte'!AF153)</f>
        <v/>
      </c>
      <c r="AH36" s="148" t="str">
        <f>IF('2 | Kennwerte'!AG153="","",'2 | Kennwerte'!AG153)</f>
        <v/>
      </c>
      <c r="AI36" s="148" t="str">
        <f>IF('2 | Kennwerte'!AH153="","",'2 | Kennwerte'!AH153)</f>
        <v/>
      </c>
      <c r="AJ36" s="148" t="str">
        <f>IF('2 | Kennwerte'!AI153="","",'2 | Kennwerte'!AI153)</f>
        <v/>
      </c>
      <c r="AK36" s="148" t="str">
        <f>IF('2 | Kennwerte'!AJ153="","",'2 | Kennwerte'!AJ153)</f>
        <v/>
      </c>
      <c r="AL36" s="148" t="str">
        <f>IF('2 | Kennwerte'!AK153="","",'2 | Kennwerte'!AK153)</f>
        <v/>
      </c>
      <c r="AM36" s="148" t="str">
        <f>IF('2 | Kennwerte'!AL153="","",'2 | Kennwerte'!AL153)</f>
        <v/>
      </c>
    </row>
    <row r="37" spans="2:39" s="145" customFormat="1" ht="30" customHeight="1" outlineLevel="1" x14ac:dyDescent="0.25">
      <c r="B37" s="146"/>
      <c r="C37" s="147"/>
      <c r="D37" s="169"/>
      <c r="E37" s="162" t="s">
        <v>196</v>
      </c>
      <c r="F37" s="160"/>
      <c r="G37" s="178"/>
      <c r="H37" s="179"/>
      <c r="I37" s="1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</row>
    <row r="38" spans="2:39" s="110" customFormat="1" ht="30" customHeight="1" outlineLevel="1" x14ac:dyDescent="0.25">
      <c r="B38" s="111"/>
      <c r="C38" s="152"/>
      <c r="D38" s="152" t="s">
        <v>199</v>
      </c>
      <c r="E38" s="131" t="s">
        <v>67</v>
      </c>
      <c r="F38" s="112"/>
      <c r="G38" s="122"/>
      <c r="H38" s="126">
        <f>'1 | Grundeinstellungen'!$H$174</f>
        <v>0.5</v>
      </c>
      <c r="I38" s="112"/>
      <c r="J38" s="148" t="str">
        <f>IF($H$38=0,"",CONCATENATE(IF(J39=1,'1 | Grundeinstellungen'!$J$174,IF(J39=2,'1 | Grundeinstellungen'!$K$174,IF('3d | Ressourcen_Energie'!J39=3,'1 | Grundeinstellungen'!$L$174,IF(J39="","wird ausgefüllt")))),IF('2 | Kennwerte'!I163="","",CONCATENATE(" ","[",TEXT('2 | Kennwerte'!I163,"0,00"),"]")),IF(J40="","",CONCATENATE(" ","(",J40,")"))))</f>
        <v>wird ausgefüllt [wird berechnet]</v>
      </c>
      <c r="K38" s="148" t="str">
        <f>IF($H$38=0,"",CONCATENATE(IF(K39=1,'1 | Grundeinstellungen'!$J$174,IF(K39=2,'1 | Grundeinstellungen'!$K$174,IF('3d | Ressourcen_Energie'!K39=3,'1 | Grundeinstellungen'!$L$174,IF(K39="","wird ausgefüllt")))),IF('2 | Kennwerte'!J163="","",CONCATENATE(" ","[",TEXT('2 | Kennwerte'!J163,"0,00"),"]")),IF(K40="","",CONCATENATE(" ","(",K40,")"))))</f>
        <v>wird ausgefüllt [wird berechnet]</v>
      </c>
      <c r="L38" s="148" t="str">
        <f>IF($H$38=0,"",CONCATENATE(IF(L39=1,'1 | Grundeinstellungen'!$J$174,IF(L39=2,'1 | Grundeinstellungen'!$K$174,IF('3d | Ressourcen_Energie'!L39=3,'1 | Grundeinstellungen'!$L$174,IF(L39="","wird ausgefüllt")))),IF('2 | Kennwerte'!K163="","",CONCATENATE(" ","[",TEXT('2 | Kennwerte'!K163,"0,00"),"]")),IF(L40="","",CONCATENATE(" ","(",L40,")"))))</f>
        <v>wird ausgefüllt [wird berechnet]</v>
      </c>
      <c r="M38" s="148" t="str">
        <f>IF($H$38=0,"",CONCATENATE(IF(M39=1,'1 | Grundeinstellungen'!$J$174,IF(M39=2,'1 | Grundeinstellungen'!$K$174,IF('3d | Ressourcen_Energie'!M39=3,'1 | Grundeinstellungen'!$L$174,IF(M39="","wird ausgefüllt")))),IF('2 | Kennwerte'!L163="","",CONCATENATE(" ","[",TEXT('2 | Kennwerte'!L163,"0,00"),"]")),IF(M40="","",CONCATENATE(" ","(",M40,")"))))</f>
        <v>wird ausgefüllt [wird berechnet]</v>
      </c>
      <c r="N38" s="148" t="str">
        <f>IF($H$38=0,"",CONCATENATE(IF(N39=1,'1 | Grundeinstellungen'!$J$174,IF(N39=2,'1 | Grundeinstellungen'!$K$174,IF('3d | Ressourcen_Energie'!N39=3,'1 | Grundeinstellungen'!$L$174,IF(N39="","wird ausgefüllt")))),IF('2 | Kennwerte'!M163="","",CONCATENATE(" ","[",TEXT('2 | Kennwerte'!M163,"0,00"),"]")),IF(N40="","",CONCATENATE(" ","(",N40,")"))))</f>
        <v>wird ausgefüllt [wird berechnet]</v>
      </c>
      <c r="O38" s="148" t="str">
        <f>IF($H$38=0,"",CONCATENATE(IF(O39=1,'1 | Grundeinstellungen'!$J$174,IF(O39=2,'1 | Grundeinstellungen'!$K$174,IF('3d | Ressourcen_Energie'!O39=3,'1 | Grundeinstellungen'!$L$174,IF(O39="","wird ausgefüllt")))),IF('2 | Kennwerte'!N163="","",CONCATENATE(" ","[",TEXT('2 | Kennwerte'!N163,"0,00"),"]")),IF(O40="","",CONCATENATE(" ","(",O40,")"))))</f>
        <v>wird ausgefüllt [wird berechnet]</v>
      </c>
      <c r="P38" s="148" t="str">
        <f>IF($H$38=0,"",CONCATENATE(IF(P39=1,'1 | Grundeinstellungen'!$J$174,IF(P39=2,'1 | Grundeinstellungen'!$K$174,IF('3d | Ressourcen_Energie'!P39=3,'1 | Grundeinstellungen'!$L$174,IF(P39="","wird ausgefüllt")))),IF('2 | Kennwerte'!O163="","",CONCATENATE(" ","[",TEXT('2 | Kennwerte'!O163,"0,00"),"]")),IF(P40="","",CONCATENATE(" ","(",P40,")"))))</f>
        <v>wird ausgefüllt [wird berechnet]</v>
      </c>
      <c r="Q38" s="148" t="str">
        <f>IF($H$38=0,"",CONCATENATE(IF(Q39=1,'1 | Grundeinstellungen'!$J$174,IF(Q39=2,'1 | Grundeinstellungen'!$K$174,IF('3d | Ressourcen_Energie'!Q39=3,'1 | Grundeinstellungen'!$L$174,IF(Q39="","wird ausgefüllt")))),IF('2 | Kennwerte'!P163="","",CONCATENATE(" ","[",TEXT('2 | Kennwerte'!P163,"0,00"),"]")),IF(Q40="","",CONCATENATE(" ","(",Q40,")"))))</f>
        <v>wird ausgefüllt [wird berechnet]</v>
      </c>
      <c r="R38" s="148" t="str">
        <f>IF($H$38=0,"",CONCATENATE(IF(R39=1,'1 | Grundeinstellungen'!$J$174,IF(R39=2,'1 | Grundeinstellungen'!$K$174,IF('3d | Ressourcen_Energie'!R39=3,'1 | Grundeinstellungen'!$L$174,IF(R39="","wird ausgefüllt")))),IF('2 | Kennwerte'!Q163="","",CONCATENATE(" ","[",TEXT('2 | Kennwerte'!Q163,"0,00"),"]")),IF(R40="","",CONCATENATE(" ","(",R40,")"))))</f>
        <v>wird ausgefüllt [wird berechnet]</v>
      </c>
      <c r="S38" s="148" t="str">
        <f>IF($H$38=0,"",CONCATENATE(IF(S39=1,'1 | Grundeinstellungen'!$J$174,IF(S39=2,'1 | Grundeinstellungen'!$K$174,IF('3d | Ressourcen_Energie'!S39=3,'1 | Grundeinstellungen'!$L$174,IF(S39="","wird ausgefüllt")))),IF('2 | Kennwerte'!R163="","",CONCATENATE(" ","[",TEXT('2 | Kennwerte'!R163,"0,00"),"]")),IF(S40="","",CONCATENATE(" ","(",S40,")"))))</f>
        <v>wird ausgefüllt [wird berechnet]</v>
      </c>
      <c r="T38" s="148" t="str">
        <f>IF($H$38=0,"",CONCATENATE(IF(T39=1,'1 | Grundeinstellungen'!$J$174,IF(T39=2,'1 | Grundeinstellungen'!$K$174,IF('3d | Ressourcen_Energie'!T39=3,'1 | Grundeinstellungen'!$L$174,IF(T39="","wird ausgefüllt")))),IF('2 | Kennwerte'!S163="","",CONCATENATE(" ","[",TEXT('2 | Kennwerte'!S163,"0,00"),"]")),IF(T40="","",CONCATENATE(" ","(",T40,")"))))</f>
        <v>wird ausgefüllt [wird berechnet]</v>
      </c>
      <c r="U38" s="148" t="str">
        <f>IF($H$38=0,"",CONCATENATE(IF(U39=1,'1 | Grundeinstellungen'!$J$174,IF(U39=2,'1 | Grundeinstellungen'!$K$174,IF('3d | Ressourcen_Energie'!U39=3,'1 | Grundeinstellungen'!$L$174,IF(U39="","wird ausgefüllt")))),IF('2 | Kennwerte'!T163="","",CONCATENATE(" ","[",TEXT('2 | Kennwerte'!T163,"0,00"),"]")),IF(U40="","",CONCATENATE(" ","(",U40,")"))))</f>
        <v>wird ausgefüllt [wird berechnet]</v>
      </c>
      <c r="V38" s="148" t="str">
        <f>IF($H$38=0,"",CONCATENATE(IF(V39=1,'1 | Grundeinstellungen'!$J$174,IF(V39=2,'1 | Grundeinstellungen'!$K$174,IF('3d | Ressourcen_Energie'!V39=3,'1 | Grundeinstellungen'!$L$174,IF(V39="","wird ausgefüllt")))),IF('2 | Kennwerte'!U163="","",CONCATENATE(" ","[",TEXT('2 | Kennwerte'!U163,"0,00"),"]")),IF(V40="","",CONCATENATE(" ","(",V40,")"))))</f>
        <v>wird ausgefüllt [wird berechnet]</v>
      </c>
      <c r="W38" s="148" t="str">
        <f>IF($H$38=0,"",CONCATENATE(IF(W39=1,'1 | Grundeinstellungen'!$J$174,IF(W39=2,'1 | Grundeinstellungen'!$K$174,IF('3d | Ressourcen_Energie'!W39=3,'1 | Grundeinstellungen'!$L$174,IF(W39="","wird ausgefüllt")))),IF('2 | Kennwerte'!V163="","",CONCATENATE(" ","[",TEXT('2 | Kennwerte'!V163,"0,00"),"]")),IF(W40="","",CONCATENATE(" ","(",W40,")"))))</f>
        <v>wird ausgefüllt [wird berechnet]</v>
      </c>
      <c r="X38" s="148" t="str">
        <f>IF($H$38=0,"",CONCATENATE(IF(X39=1,'1 | Grundeinstellungen'!$J$174,IF(X39=2,'1 | Grundeinstellungen'!$K$174,IF('3d | Ressourcen_Energie'!X39=3,'1 | Grundeinstellungen'!$L$174,IF(X39="","wird ausgefüllt")))),IF('2 | Kennwerte'!W163="","",CONCATENATE(" ","[",TEXT('2 | Kennwerte'!W163,"0,00"),"]")),IF(X40="","",CONCATENATE(" ","(",X40,")"))))</f>
        <v>wird ausgefüllt [wird berechnet]</v>
      </c>
      <c r="Y38" s="148" t="str">
        <f>IF($H$38=0,"",CONCATENATE(IF(Y39=1,'1 | Grundeinstellungen'!$J$174,IF(Y39=2,'1 | Grundeinstellungen'!$K$174,IF('3d | Ressourcen_Energie'!Y39=3,'1 | Grundeinstellungen'!$L$174,IF(Y39="","wird ausgefüllt")))),IF('2 | Kennwerte'!X163="","",CONCATENATE(" ","[",TEXT('2 | Kennwerte'!X163,"0,00"),"]")),IF(Y40="","",CONCATENATE(" ","(",Y40,")"))))</f>
        <v>wird ausgefüllt [wird berechnet]</v>
      </c>
      <c r="Z38" s="148" t="str">
        <f>IF($H$38=0,"",CONCATENATE(IF(Z39=1,'1 | Grundeinstellungen'!$J$174,IF(Z39=2,'1 | Grundeinstellungen'!$K$174,IF('3d | Ressourcen_Energie'!Z39=3,'1 | Grundeinstellungen'!$L$174,IF(Z39="","wird ausgefüllt")))),IF('2 | Kennwerte'!Y163="","",CONCATENATE(" ","[",TEXT('2 | Kennwerte'!Y163,"0,00"),"]")),IF(Z40="","",CONCATENATE(" ","(",Z40,")"))))</f>
        <v>wird ausgefüllt [wird berechnet]</v>
      </c>
      <c r="AA38" s="148" t="str">
        <f>IF($H$38=0,"",CONCATENATE(IF(AA39=1,'1 | Grundeinstellungen'!$J$174,IF(AA39=2,'1 | Grundeinstellungen'!$K$174,IF('3d | Ressourcen_Energie'!AA39=3,'1 | Grundeinstellungen'!$L$174,IF(AA39="","wird ausgefüllt")))),IF('2 | Kennwerte'!Z163="","",CONCATENATE(" ","[",TEXT('2 | Kennwerte'!Z163,"0,00"),"]")),IF(AA40="","",CONCATENATE(" ","(",AA40,")"))))</f>
        <v>wird ausgefüllt [wird berechnet]</v>
      </c>
      <c r="AB38" s="148" t="str">
        <f>IF($H$38=0,"",CONCATENATE(IF(AB39=1,'1 | Grundeinstellungen'!$J$174,IF(AB39=2,'1 | Grundeinstellungen'!$K$174,IF('3d | Ressourcen_Energie'!AB39=3,'1 | Grundeinstellungen'!$L$174,IF(AB39="","wird ausgefüllt")))),IF('2 | Kennwerte'!AA163="","",CONCATENATE(" ","[",TEXT('2 | Kennwerte'!AA163,"0,00"),"]")),IF(AB40="","",CONCATENATE(" ","(",AB40,")"))))</f>
        <v>wird ausgefüllt [wird berechnet]</v>
      </c>
      <c r="AC38" s="148" t="str">
        <f>IF($H$38=0,"",CONCATENATE(IF(AC39=1,'1 | Grundeinstellungen'!$J$174,IF(AC39=2,'1 | Grundeinstellungen'!$K$174,IF('3d | Ressourcen_Energie'!AC39=3,'1 | Grundeinstellungen'!$L$174,IF(AC39="","wird ausgefüllt")))),IF('2 | Kennwerte'!AB163="","",CONCATENATE(" ","[",TEXT('2 | Kennwerte'!AB163,"0,00"),"]")),IF(AC40="","",CONCATENATE(" ","(",AC40,")"))))</f>
        <v>wird ausgefüllt [wird berechnet]</v>
      </c>
      <c r="AD38" s="148" t="str">
        <f>IF($H$38=0,"",CONCATENATE(IF(AD39=1,'1 | Grundeinstellungen'!$J$174,IF(AD39=2,'1 | Grundeinstellungen'!$K$174,IF('3d | Ressourcen_Energie'!AD39=3,'1 | Grundeinstellungen'!$L$174,IF(AD39="","wird ausgefüllt")))),IF('2 | Kennwerte'!AC163="","",CONCATENATE(" ","[",TEXT('2 | Kennwerte'!AC163,"0,00"),"]")),IF(AD40="","",CONCATENATE(" ","(",AD40,")"))))</f>
        <v>wird ausgefüllt [wird berechnet]</v>
      </c>
      <c r="AE38" s="148" t="str">
        <f>IF($H$38=0,"",CONCATENATE(IF(AE39=1,'1 | Grundeinstellungen'!$J$174,IF(AE39=2,'1 | Grundeinstellungen'!$K$174,IF('3d | Ressourcen_Energie'!AE39=3,'1 | Grundeinstellungen'!$L$174,IF(AE39="","wird ausgefüllt")))),IF('2 | Kennwerte'!AD163="","",CONCATENATE(" ","[",TEXT('2 | Kennwerte'!AD163,"0,00"),"]")),IF(AE40="","",CONCATENATE(" ","(",AE40,")"))))</f>
        <v>wird ausgefüllt [wird berechnet]</v>
      </c>
      <c r="AF38" s="148" t="str">
        <f>IF($H$38=0,"",CONCATENATE(IF(AF39=1,'1 | Grundeinstellungen'!$J$174,IF(AF39=2,'1 | Grundeinstellungen'!$K$174,IF('3d | Ressourcen_Energie'!AF39=3,'1 | Grundeinstellungen'!$L$174,IF(AF39="","wird ausgefüllt")))),IF('2 | Kennwerte'!AE163="","",CONCATENATE(" ","[",TEXT('2 | Kennwerte'!AE163,"0,00"),"]")),IF(AF40="","",CONCATENATE(" ","(",AF40,")"))))</f>
        <v>wird ausgefüllt [wird berechnet]</v>
      </c>
      <c r="AG38" s="148" t="str">
        <f>IF($H$38=0,"",CONCATENATE(IF(AG39=1,'1 | Grundeinstellungen'!$J$174,IF(AG39=2,'1 | Grundeinstellungen'!$K$174,IF('3d | Ressourcen_Energie'!AG39=3,'1 | Grundeinstellungen'!$L$174,IF(AG39="","wird ausgefüllt")))),IF('2 | Kennwerte'!AF163="","",CONCATENATE(" ","[",TEXT('2 | Kennwerte'!AF163,"0,00"),"]")),IF(AG40="","",CONCATENATE(" ","(",AG40,")"))))</f>
        <v>wird ausgefüllt [wird berechnet]</v>
      </c>
      <c r="AH38" s="148" t="str">
        <f>IF($H$38=0,"",CONCATENATE(IF(AH39=1,'1 | Grundeinstellungen'!$J$174,IF(AH39=2,'1 | Grundeinstellungen'!$K$174,IF('3d | Ressourcen_Energie'!AH39=3,'1 | Grundeinstellungen'!$L$174,IF(AH39="","wird ausgefüllt")))),IF('2 | Kennwerte'!AG163="","",CONCATENATE(" ","[",TEXT('2 | Kennwerte'!AG163,"0,00"),"]")),IF(AH40="","",CONCATENATE(" ","(",AH40,")"))))</f>
        <v>wird ausgefüllt [wird berechnet]</v>
      </c>
      <c r="AI38" s="148" t="str">
        <f>IF($H$38=0,"",CONCATENATE(IF(AI39=1,'1 | Grundeinstellungen'!$J$174,IF(AI39=2,'1 | Grundeinstellungen'!$K$174,IF('3d | Ressourcen_Energie'!AI39=3,'1 | Grundeinstellungen'!$L$174,IF(AI39="","wird ausgefüllt")))),IF('2 | Kennwerte'!AH163="","",CONCATENATE(" ","[",TEXT('2 | Kennwerte'!AH163,"0,00"),"]")),IF(AI40="","",CONCATENATE(" ","(",AI40,")"))))</f>
        <v>wird ausgefüllt [wird berechnet]</v>
      </c>
      <c r="AJ38" s="148" t="str">
        <f>IF($H$38=0,"",CONCATENATE(IF(AJ39=1,'1 | Grundeinstellungen'!$J$174,IF(AJ39=2,'1 | Grundeinstellungen'!$K$174,IF('3d | Ressourcen_Energie'!AJ39=3,'1 | Grundeinstellungen'!$L$174,IF(AJ39="","wird ausgefüllt")))),IF('2 | Kennwerte'!AI163="","",CONCATENATE(" ","[",TEXT('2 | Kennwerte'!AI163,"0,00"),"]")),IF(AJ40="","",CONCATENATE(" ","(",AJ40,")"))))</f>
        <v>wird ausgefüllt [wird berechnet]</v>
      </c>
      <c r="AK38" s="148" t="str">
        <f>IF($H$38=0,"",CONCATENATE(IF(AK39=1,'1 | Grundeinstellungen'!$J$174,IF(AK39=2,'1 | Grundeinstellungen'!$K$174,IF('3d | Ressourcen_Energie'!AK39=3,'1 | Grundeinstellungen'!$L$174,IF(AK39="","wird ausgefüllt")))),IF('2 | Kennwerte'!AJ163="","",CONCATENATE(" ","[",TEXT('2 | Kennwerte'!AJ163,"0,00"),"]")),IF(AK40="","",CONCATENATE(" ","(",AK40,")"))))</f>
        <v>wird ausgefüllt [wird berechnet]</v>
      </c>
      <c r="AL38" s="148" t="str">
        <f>IF($H$38=0,"",CONCATENATE(IF(AL39=1,'1 | Grundeinstellungen'!$J$174,IF(AL39=2,'1 | Grundeinstellungen'!$K$174,IF('3d | Ressourcen_Energie'!AL39=3,'1 | Grundeinstellungen'!$L$174,IF(AL39="","wird ausgefüllt")))),IF('2 | Kennwerte'!AK163="","",CONCATENATE(" ","[",TEXT('2 | Kennwerte'!AK163,"0,00"),"]")),IF(AL40="","",CONCATENATE(" ","(",AL40,")"))))</f>
        <v>wird ausgefüllt [wird berechnet]</v>
      </c>
      <c r="AM38" s="148" t="str">
        <f>IF($H$38=0,"",CONCATENATE(IF(AM39=1,'1 | Grundeinstellungen'!$J$174,IF(AM39=2,'1 | Grundeinstellungen'!$K$174,IF('3d | Ressourcen_Energie'!AM39=3,'1 | Grundeinstellungen'!$L$174,IF(AM39="","wird ausgefüllt")))),IF('2 | Kennwerte'!AL163="","",CONCATENATE(" ","[",TEXT('2 | Kennwerte'!AL163,"0,00"),"]")),IF(AM40="","",CONCATENATE(" ","(",AM40,")"))))</f>
        <v>wird ausgefüllt [wird berechnet]</v>
      </c>
    </row>
    <row r="39" spans="2:39" s="121" customFormat="1" outlineLevel="1" x14ac:dyDescent="0.25">
      <c r="B39" s="137"/>
      <c r="C39" s="138"/>
      <c r="D39" s="138"/>
      <c r="E39" s="156" t="s">
        <v>197</v>
      </c>
      <c r="F39" s="157"/>
      <c r="G39" s="139"/>
      <c r="H39" s="136"/>
      <c r="I39" s="171"/>
      <c r="J39" s="148" t="str">
        <f>IF('2 | Kennwerte'!I165="","",'2 | Kennwerte'!I165)</f>
        <v/>
      </c>
      <c r="K39" s="148" t="str">
        <f>IF('2 | Kennwerte'!J165="","",'2 | Kennwerte'!J165)</f>
        <v/>
      </c>
      <c r="L39" s="148" t="str">
        <f>IF('2 | Kennwerte'!K165="","",'2 | Kennwerte'!K165)</f>
        <v/>
      </c>
      <c r="M39" s="148" t="str">
        <f>IF('2 | Kennwerte'!L165="","",'2 | Kennwerte'!L165)</f>
        <v/>
      </c>
      <c r="N39" s="148" t="str">
        <f>IF('2 | Kennwerte'!M165="","",'2 | Kennwerte'!M165)</f>
        <v/>
      </c>
      <c r="O39" s="148" t="str">
        <f>IF('2 | Kennwerte'!N165="","",'2 | Kennwerte'!N165)</f>
        <v/>
      </c>
      <c r="P39" s="148" t="str">
        <f>IF('2 | Kennwerte'!O165="","",'2 | Kennwerte'!O165)</f>
        <v/>
      </c>
      <c r="Q39" s="148" t="str">
        <f>IF('2 | Kennwerte'!P165="","",'2 | Kennwerte'!P165)</f>
        <v/>
      </c>
      <c r="R39" s="148" t="str">
        <f>IF('2 | Kennwerte'!Q165="","",'2 | Kennwerte'!Q165)</f>
        <v/>
      </c>
      <c r="S39" s="148" t="str">
        <f>IF('2 | Kennwerte'!R165="","",'2 | Kennwerte'!R165)</f>
        <v/>
      </c>
      <c r="T39" s="148" t="str">
        <f>IF('2 | Kennwerte'!S165="","",'2 | Kennwerte'!S165)</f>
        <v/>
      </c>
      <c r="U39" s="148" t="str">
        <f>IF('2 | Kennwerte'!T165="","",'2 | Kennwerte'!T165)</f>
        <v/>
      </c>
      <c r="V39" s="148" t="str">
        <f>IF('2 | Kennwerte'!U165="","",'2 | Kennwerte'!U165)</f>
        <v/>
      </c>
      <c r="W39" s="148" t="str">
        <f>IF('2 | Kennwerte'!V165="","",'2 | Kennwerte'!V165)</f>
        <v/>
      </c>
      <c r="X39" s="148" t="str">
        <f>IF('2 | Kennwerte'!W165="","",'2 | Kennwerte'!W165)</f>
        <v/>
      </c>
      <c r="Y39" s="148" t="str">
        <f>IF('2 | Kennwerte'!X165="","",'2 | Kennwerte'!X165)</f>
        <v/>
      </c>
      <c r="Z39" s="148" t="str">
        <f>IF('2 | Kennwerte'!Y165="","",'2 | Kennwerte'!Y165)</f>
        <v/>
      </c>
      <c r="AA39" s="148" t="str">
        <f>IF('2 | Kennwerte'!Z165="","",'2 | Kennwerte'!Z165)</f>
        <v/>
      </c>
      <c r="AB39" s="148" t="str">
        <f>IF('2 | Kennwerte'!AA165="","",'2 | Kennwerte'!AA165)</f>
        <v/>
      </c>
      <c r="AC39" s="148" t="str">
        <f>IF('2 | Kennwerte'!AB165="","",'2 | Kennwerte'!AB165)</f>
        <v/>
      </c>
      <c r="AD39" s="148" t="str">
        <f>IF('2 | Kennwerte'!AC165="","",'2 | Kennwerte'!AC165)</f>
        <v/>
      </c>
      <c r="AE39" s="148" t="str">
        <f>IF('2 | Kennwerte'!AD165="","",'2 | Kennwerte'!AD165)</f>
        <v/>
      </c>
      <c r="AF39" s="148" t="str">
        <f>IF('2 | Kennwerte'!AE165="","",'2 | Kennwerte'!AE165)</f>
        <v/>
      </c>
      <c r="AG39" s="148" t="str">
        <f>IF('2 | Kennwerte'!AF165="","",'2 | Kennwerte'!AF165)</f>
        <v/>
      </c>
      <c r="AH39" s="148" t="str">
        <f>IF('2 | Kennwerte'!AG165="","",'2 | Kennwerte'!AG165)</f>
        <v/>
      </c>
      <c r="AI39" s="148" t="str">
        <f>IF('2 | Kennwerte'!AH165="","",'2 | Kennwerte'!AH165)</f>
        <v/>
      </c>
      <c r="AJ39" s="148" t="str">
        <f>IF('2 | Kennwerte'!AI165="","",'2 | Kennwerte'!AI165)</f>
        <v/>
      </c>
      <c r="AK39" s="148" t="str">
        <f>IF('2 | Kennwerte'!AJ165="","",'2 | Kennwerte'!AJ165)</f>
        <v/>
      </c>
      <c r="AL39" s="148" t="str">
        <f>IF('2 | Kennwerte'!AK165="","",'2 | Kennwerte'!AK165)</f>
        <v/>
      </c>
      <c r="AM39" s="148" t="str">
        <f>IF('2 | Kennwerte'!AL165="","",'2 | Kennwerte'!AL165)</f>
        <v/>
      </c>
    </row>
    <row r="40" spans="2:39" s="145" customFormat="1" ht="30" customHeight="1" outlineLevel="1" x14ac:dyDescent="0.25">
      <c r="B40" s="146"/>
      <c r="C40" s="147"/>
      <c r="D40" s="169"/>
      <c r="E40" s="162" t="s">
        <v>196</v>
      </c>
      <c r="F40" s="160"/>
      <c r="G40" s="178"/>
      <c r="H40" s="179"/>
      <c r="I40" s="1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</row>
    <row r="41" spans="2:39" s="110" customFormat="1" x14ac:dyDescent="0.25">
      <c r="B41" s="111"/>
      <c r="C41" s="131"/>
      <c r="D41" s="131"/>
      <c r="E41" s="131"/>
      <c r="F41" s="112"/>
      <c r="G41" s="122"/>
      <c r="H41" s="122"/>
      <c r="I41" s="112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</row>
    <row r="42" spans="2:39" s="110" customFormat="1" ht="45" customHeight="1" outlineLevel="1" x14ac:dyDescent="0.25">
      <c r="B42" s="111"/>
      <c r="C42" s="183">
        <v>2</v>
      </c>
      <c r="D42" s="183" t="s">
        <v>84</v>
      </c>
      <c r="E42" s="161"/>
      <c r="F42" s="170"/>
      <c r="G42" s="126">
        <f>'1 | Grundeinstellungen'!$G$176</f>
        <v>0.33329999999999999</v>
      </c>
      <c r="H42" s="98">
        <f>'1 | Grundeinstellungen'!$H$176</f>
        <v>1</v>
      </c>
      <c r="I42" s="170"/>
      <c r="J42" s="129" t="str">
        <f>IF($G$42=0,"",CONCATENATE(IF(AND(J43&lt;1.5,J43&gt;0),'1 | Grundeinstellungen'!$J$176,IF(AND(J43&gt;=1.5,J43&lt;2.5),'1 | Grundeinstellungen'!$K$176,IF(J43&gt;=2.5,'1 | Grundeinstellungen'!$L$176,IF(J43=0,"wird ausgefüllt")))),IF(OR(J45&lt;&gt;"",J48&lt;&gt;"")," (",""),IF(J45="","",J45),IF(AND(J45&lt;&gt;"",J48&lt;&gt;""),"; ",""),IF(J48="","",J48),IF(OR(J45&lt;&gt;"",J48&lt;&gt;""),")")))</f>
        <v>wird ausgefüllt (wird ausgefüllt; wird ausgefüllt)</v>
      </c>
      <c r="K42" s="129" t="str">
        <f>IF($G$42=0,"",CONCATENATE(IF(AND(K43&lt;1.5,K43&gt;0),'1 | Grundeinstellungen'!$J$176,IF(AND(K43&gt;=1.5,K43&lt;2.5),'1 | Grundeinstellungen'!$K$176,IF(K43&gt;=2.5,'1 | Grundeinstellungen'!$L$176,IF(K43=0,"wird ausgefüllt")))),IF(OR(K45&lt;&gt;"",K48&lt;&gt;"")," (",""),IF(K45="","",K45),IF(AND(K45&lt;&gt;"",K48&lt;&gt;""),"; ",""),IF(K48="","",K48),IF(OR(K45&lt;&gt;"",K48&lt;&gt;""),")")))</f>
        <v>wird ausgefüllt (wird ausgefüllt; wird ausgefüllt)</v>
      </c>
      <c r="L42" s="129" t="str">
        <f>IF($G$42=0,"",CONCATENATE(IF(AND(L43&lt;1.5,L43&gt;0),'1 | Grundeinstellungen'!$J$176,IF(AND(L43&gt;=1.5,L43&lt;2.5),'1 | Grundeinstellungen'!$K$176,IF(L43&gt;=2.5,'1 | Grundeinstellungen'!$L$176,IF(L43=0,"wird ausgefüllt")))),IF(OR(L45&lt;&gt;"",L48&lt;&gt;"")," (",""),IF(L45="","",L45),IF(AND(L45&lt;&gt;"",L48&lt;&gt;""),"; ",""),IF(L48="","",L48),IF(OR(L45&lt;&gt;"",L48&lt;&gt;""),")")))</f>
        <v>wird ausgefüllt (wird ausgefüllt; wird ausgefüllt)</v>
      </c>
      <c r="M42" s="129" t="str">
        <f>IF($G$42=0,"",CONCATENATE(IF(AND(M43&lt;1.5,M43&gt;0),'1 | Grundeinstellungen'!$J$176,IF(AND(M43&gt;=1.5,M43&lt;2.5),'1 | Grundeinstellungen'!$K$176,IF(M43&gt;=2.5,'1 | Grundeinstellungen'!$L$176,IF(M43=0,"wird ausgefüllt")))),IF(OR(M45&lt;&gt;"",M48&lt;&gt;"")," (",""),IF(M45="","",M45),IF(AND(M45&lt;&gt;"",M48&lt;&gt;""),"; ",""),IF(M48="","",M48),IF(OR(M45&lt;&gt;"",M48&lt;&gt;""),")")))</f>
        <v>wird ausgefüllt (wird ausgefüllt; wird ausgefüllt)</v>
      </c>
      <c r="N42" s="129" t="str">
        <f>IF($G$42=0,"",CONCATENATE(IF(AND(N43&lt;1.5,N43&gt;0),'1 | Grundeinstellungen'!$J$176,IF(AND(N43&gt;=1.5,N43&lt;2.5),'1 | Grundeinstellungen'!$K$176,IF(N43&gt;=2.5,'1 | Grundeinstellungen'!$L$176,IF(N43=0,"wird ausgefüllt")))),IF(OR(N45&lt;&gt;"",N48&lt;&gt;"")," (",""),IF(N45="","",N45),IF(AND(N45&lt;&gt;"",N48&lt;&gt;""),"; ",""),IF(N48="","",N48),IF(OR(N45&lt;&gt;"",N48&lt;&gt;""),")")))</f>
        <v>wird ausgefüllt (wird ausgefüllt; wird ausgefüllt)</v>
      </c>
      <c r="O42" s="129" t="str">
        <f>IF($G$42=0,"",CONCATENATE(IF(AND(O43&lt;1.5,O43&gt;0),'1 | Grundeinstellungen'!$J$176,IF(AND(O43&gt;=1.5,O43&lt;2.5),'1 | Grundeinstellungen'!$K$176,IF(O43&gt;=2.5,'1 | Grundeinstellungen'!$L$176,IF(O43=0,"wird ausgefüllt")))),IF(OR(O45&lt;&gt;"",O48&lt;&gt;"")," (",""),IF(O45="","",O45),IF(AND(O45&lt;&gt;"",O48&lt;&gt;""),"; ",""),IF(O48="","",O48),IF(OR(O45&lt;&gt;"",O48&lt;&gt;""),")")))</f>
        <v>wird ausgefüllt (wird ausgefüllt; wird ausgefüllt)</v>
      </c>
      <c r="P42" s="129" t="str">
        <f>IF($G$42=0,"",CONCATENATE(IF(AND(P43&lt;1.5,P43&gt;0),'1 | Grundeinstellungen'!$J$176,IF(AND(P43&gt;=1.5,P43&lt;2.5),'1 | Grundeinstellungen'!$K$176,IF(P43&gt;=2.5,'1 | Grundeinstellungen'!$L$176,IF(P43=0,"wird ausgefüllt")))),IF(OR(P45&lt;&gt;"",P48&lt;&gt;"")," (",""),IF(P45="","",P45),IF(AND(P45&lt;&gt;"",P48&lt;&gt;""),"; ",""),IF(P48="","",P48),IF(OR(P45&lt;&gt;"",P48&lt;&gt;""),")")))</f>
        <v>wird ausgefüllt (wird ausgefüllt; wird ausgefüllt)</v>
      </c>
      <c r="Q42" s="129" t="str">
        <f>IF($G$42=0,"",CONCATENATE(IF(AND(Q43&lt;1.5,Q43&gt;0),'1 | Grundeinstellungen'!$J$176,IF(AND(Q43&gt;=1.5,Q43&lt;2.5),'1 | Grundeinstellungen'!$K$176,IF(Q43&gt;=2.5,'1 | Grundeinstellungen'!$L$176,IF(Q43=0,"wird ausgefüllt")))),IF(OR(Q45&lt;&gt;"",Q48&lt;&gt;"")," (",""),IF(Q45="","",Q45),IF(AND(Q45&lt;&gt;"",Q48&lt;&gt;""),"; ",""),IF(Q48="","",Q48),IF(OR(Q45&lt;&gt;"",Q48&lt;&gt;""),")")))</f>
        <v>wird ausgefüllt (wird ausgefüllt; wird ausgefüllt)</v>
      </c>
      <c r="R42" s="129" t="str">
        <f>IF($G$42=0,"",CONCATENATE(IF(AND(R43&lt;1.5,R43&gt;0),'1 | Grundeinstellungen'!$J$176,IF(AND(R43&gt;=1.5,R43&lt;2.5),'1 | Grundeinstellungen'!$K$176,IF(R43&gt;=2.5,'1 | Grundeinstellungen'!$L$176,IF(R43=0,"wird ausgefüllt")))),IF(OR(R45&lt;&gt;"",R48&lt;&gt;"")," (",""),IF(R45="","",R45),IF(AND(R45&lt;&gt;"",R48&lt;&gt;""),"; ",""),IF(R48="","",R48),IF(OR(R45&lt;&gt;"",R48&lt;&gt;""),")")))</f>
        <v>wird ausgefüllt (wird ausgefüllt; wird ausgefüllt)</v>
      </c>
      <c r="S42" s="129" t="str">
        <f>IF($G$42=0,"",CONCATENATE(IF(AND(S43&lt;1.5,S43&gt;0),'1 | Grundeinstellungen'!$J$176,IF(AND(S43&gt;=1.5,S43&lt;2.5),'1 | Grundeinstellungen'!$K$176,IF(S43&gt;=2.5,'1 | Grundeinstellungen'!$L$176,IF(S43=0,"wird ausgefüllt")))),IF(OR(S45&lt;&gt;"",S48&lt;&gt;"")," (",""),IF(S45="","",S45),IF(AND(S45&lt;&gt;"",S48&lt;&gt;""),"; ",""),IF(S48="","",S48),IF(OR(S45&lt;&gt;"",S48&lt;&gt;""),")")))</f>
        <v>wird ausgefüllt (wird ausgefüllt; wird ausgefüllt)</v>
      </c>
      <c r="T42" s="129" t="str">
        <f>IF($G$42=0,"",CONCATENATE(IF(AND(T43&lt;1.5,T43&gt;0),'1 | Grundeinstellungen'!$J$176,IF(AND(T43&gt;=1.5,T43&lt;2.5),'1 | Grundeinstellungen'!$K$176,IF(T43&gt;=2.5,'1 | Grundeinstellungen'!$L$176,IF(T43=0,"wird ausgefüllt")))),IF(OR(T45&lt;&gt;"",T48&lt;&gt;"")," (",""),IF(T45="","",T45),IF(AND(T45&lt;&gt;"",T48&lt;&gt;""),"; ",""),IF(T48="","",T48),IF(OR(T45&lt;&gt;"",T48&lt;&gt;""),")")))</f>
        <v>wird ausgefüllt (wird ausgefüllt; wird ausgefüllt)</v>
      </c>
      <c r="U42" s="129" t="str">
        <f>IF($G$42=0,"",CONCATENATE(IF(AND(U43&lt;1.5,U43&gt;0),'1 | Grundeinstellungen'!$J$176,IF(AND(U43&gt;=1.5,U43&lt;2.5),'1 | Grundeinstellungen'!$K$176,IF(U43&gt;=2.5,'1 | Grundeinstellungen'!$L$176,IF(U43=0,"wird ausgefüllt")))),IF(OR(U45&lt;&gt;"",U48&lt;&gt;"")," (",""),IF(U45="","",U45),IF(AND(U45&lt;&gt;"",U48&lt;&gt;""),"; ",""),IF(U48="","",U48),IF(OR(U45&lt;&gt;"",U48&lt;&gt;""),")")))</f>
        <v>wird ausgefüllt (wird ausgefüllt; wird ausgefüllt)</v>
      </c>
      <c r="V42" s="129" t="str">
        <f>IF($G$42=0,"",CONCATENATE(IF(AND(V43&lt;1.5,V43&gt;0),'1 | Grundeinstellungen'!$J$176,IF(AND(V43&gt;=1.5,V43&lt;2.5),'1 | Grundeinstellungen'!$K$176,IF(V43&gt;=2.5,'1 | Grundeinstellungen'!$L$176,IF(V43=0,"wird ausgefüllt")))),IF(OR(V45&lt;&gt;"",V48&lt;&gt;"")," (",""),IF(V45="","",V45),IF(AND(V45&lt;&gt;"",V48&lt;&gt;""),"; ",""),IF(V48="","",V48),IF(OR(V45&lt;&gt;"",V48&lt;&gt;""),")")))</f>
        <v>wird ausgefüllt (wird ausgefüllt; wird ausgefüllt)</v>
      </c>
      <c r="W42" s="129" t="str">
        <f>IF($G$42=0,"",CONCATENATE(IF(AND(W43&lt;1.5,W43&gt;0),'1 | Grundeinstellungen'!$J$176,IF(AND(W43&gt;=1.5,W43&lt;2.5),'1 | Grundeinstellungen'!$K$176,IF(W43&gt;=2.5,'1 | Grundeinstellungen'!$L$176,IF(W43=0,"wird ausgefüllt")))),IF(OR(W45&lt;&gt;"",W48&lt;&gt;"")," (",""),IF(W45="","",W45),IF(AND(W45&lt;&gt;"",W48&lt;&gt;""),"; ",""),IF(W48="","",W48),IF(OR(W45&lt;&gt;"",W48&lt;&gt;""),")")))</f>
        <v>wird ausgefüllt (wird ausgefüllt; wird ausgefüllt)</v>
      </c>
      <c r="X42" s="129" t="str">
        <f>IF($G$42=0,"",CONCATENATE(IF(AND(X43&lt;1.5,X43&gt;0),'1 | Grundeinstellungen'!$J$176,IF(AND(X43&gt;=1.5,X43&lt;2.5),'1 | Grundeinstellungen'!$K$176,IF(X43&gt;=2.5,'1 | Grundeinstellungen'!$L$176,IF(X43=0,"wird ausgefüllt")))),IF(OR(X45&lt;&gt;"",X48&lt;&gt;"")," (",""),IF(X45="","",X45),IF(AND(X45&lt;&gt;"",X48&lt;&gt;""),"; ",""),IF(X48="","",X48),IF(OR(X45&lt;&gt;"",X48&lt;&gt;""),")")))</f>
        <v>wird ausgefüllt (wird ausgefüllt; wird ausgefüllt)</v>
      </c>
      <c r="Y42" s="129" t="str">
        <f>IF($G$42=0,"",CONCATENATE(IF(AND(Y43&lt;1.5,Y43&gt;0),'1 | Grundeinstellungen'!$J$176,IF(AND(Y43&gt;=1.5,Y43&lt;2.5),'1 | Grundeinstellungen'!$K$176,IF(Y43&gt;=2.5,'1 | Grundeinstellungen'!$L$176,IF(Y43=0,"wird ausgefüllt")))),IF(OR(Y45&lt;&gt;"",Y48&lt;&gt;"")," (",""),IF(Y45="","",Y45),IF(AND(Y45&lt;&gt;"",Y48&lt;&gt;""),"; ",""),IF(Y48="","",Y48),IF(OR(Y45&lt;&gt;"",Y48&lt;&gt;""),")")))</f>
        <v>wird ausgefüllt (wird ausgefüllt; wird ausgefüllt)</v>
      </c>
      <c r="Z42" s="129" t="str">
        <f>IF($G$42=0,"",CONCATENATE(IF(AND(Z43&lt;1.5,Z43&gt;0),'1 | Grundeinstellungen'!$J$176,IF(AND(Z43&gt;=1.5,Z43&lt;2.5),'1 | Grundeinstellungen'!$K$176,IF(Z43&gt;=2.5,'1 | Grundeinstellungen'!$L$176,IF(Z43=0,"wird ausgefüllt")))),IF(OR(Z45&lt;&gt;"",Z48&lt;&gt;"")," (",""),IF(Z45="","",Z45),IF(AND(Z45&lt;&gt;"",Z48&lt;&gt;""),"; ",""),IF(Z48="","",Z48),IF(OR(Z45&lt;&gt;"",Z48&lt;&gt;""),")")))</f>
        <v>wird ausgefüllt (wird ausgefüllt; wird ausgefüllt)</v>
      </c>
      <c r="AA42" s="129" t="str">
        <f>IF($G$42=0,"",CONCATENATE(IF(AND(AA43&lt;1.5,AA43&gt;0),'1 | Grundeinstellungen'!$J$176,IF(AND(AA43&gt;=1.5,AA43&lt;2.5),'1 | Grundeinstellungen'!$K$176,IF(AA43&gt;=2.5,'1 | Grundeinstellungen'!$L$176,IF(AA43=0,"wird ausgefüllt")))),IF(OR(AA45&lt;&gt;"",AA48&lt;&gt;"")," (",""),IF(AA45="","",AA45),IF(AND(AA45&lt;&gt;"",AA48&lt;&gt;""),"; ",""),IF(AA48="","",AA48),IF(OR(AA45&lt;&gt;"",AA48&lt;&gt;""),")")))</f>
        <v>wird ausgefüllt (wird ausgefüllt; wird ausgefüllt)</v>
      </c>
      <c r="AB42" s="129" t="str">
        <f>IF($G$42=0,"",CONCATENATE(IF(AND(AB43&lt;1.5,AB43&gt;0),'1 | Grundeinstellungen'!$J$176,IF(AND(AB43&gt;=1.5,AB43&lt;2.5),'1 | Grundeinstellungen'!$K$176,IF(AB43&gt;=2.5,'1 | Grundeinstellungen'!$L$176,IF(AB43=0,"wird ausgefüllt")))),IF(OR(AB45&lt;&gt;"",AB48&lt;&gt;"")," (",""),IF(AB45="","",AB45),IF(AND(AB45&lt;&gt;"",AB48&lt;&gt;""),"; ",""),IF(AB48="","",AB48),IF(OR(AB45&lt;&gt;"",AB48&lt;&gt;""),")")))</f>
        <v>wird ausgefüllt (wird ausgefüllt; wird ausgefüllt)</v>
      </c>
      <c r="AC42" s="129" t="str">
        <f>IF($G$42=0,"",CONCATENATE(IF(AND(AC43&lt;1.5,AC43&gt;0),'1 | Grundeinstellungen'!$J$176,IF(AND(AC43&gt;=1.5,AC43&lt;2.5),'1 | Grundeinstellungen'!$K$176,IF(AC43&gt;=2.5,'1 | Grundeinstellungen'!$L$176,IF(AC43=0,"wird ausgefüllt")))),IF(OR(AC45&lt;&gt;"",AC48&lt;&gt;"")," (",""),IF(AC45="","",AC45),IF(AND(AC45&lt;&gt;"",AC48&lt;&gt;""),"; ",""),IF(AC48="","",AC48),IF(OR(AC45&lt;&gt;"",AC48&lt;&gt;""),")")))</f>
        <v>wird ausgefüllt (wird ausgefüllt; wird ausgefüllt)</v>
      </c>
      <c r="AD42" s="129" t="str">
        <f>IF($G$42=0,"",CONCATENATE(IF(AND(AD43&lt;1.5,AD43&gt;0),'1 | Grundeinstellungen'!$J$176,IF(AND(AD43&gt;=1.5,AD43&lt;2.5),'1 | Grundeinstellungen'!$K$176,IF(AD43&gt;=2.5,'1 | Grundeinstellungen'!$L$176,IF(AD43=0,"wird ausgefüllt")))),IF(OR(AD45&lt;&gt;"",AD48&lt;&gt;"")," (",""),IF(AD45="","",AD45),IF(AND(AD45&lt;&gt;"",AD48&lt;&gt;""),"; ",""),IF(AD48="","",AD48),IF(OR(AD45&lt;&gt;"",AD48&lt;&gt;""),")")))</f>
        <v>wird ausgefüllt (wird ausgefüllt; wird ausgefüllt)</v>
      </c>
      <c r="AE42" s="129" t="str">
        <f>IF($G$42=0,"",CONCATENATE(IF(AND(AE43&lt;1.5,AE43&gt;0),'1 | Grundeinstellungen'!$J$176,IF(AND(AE43&gt;=1.5,AE43&lt;2.5),'1 | Grundeinstellungen'!$K$176,IF(AE43&gt;=2.5,'1 | Grundeinstellungen'!$L$176,IF(AE43=0,"wird ausgefüllt")))),IF(OR(AE45&lt;&gt;"",AE48&lt;&gt;"")," (",""),IF(AE45="","",AE45),IF(AND(AE45&lt;&gt;"",AE48&lt;&gt;""),"; ",""),IF(AE48="","",AE48),IF(OR(AE45&lt;&gt;"",AE48&lt;&gt;""),")")))</f>
        <v>wird ausgefüllt (wird ausgefüllt; wird ausgefüllt)</v>
      </c>
      <c r="AF42" s="129" t="str">
        <f>IF($G$42=0,"",CONCATENATE(IF(AND(AF43&lt;1.5,AF43&gt;0),'1 | Grundeinstellungen'!$J$176,IF(AND(AF43&gt;=1.5,AF43&lt;2.5),'1 | Grundeinstellungen'!$K$176,IF(AF43&gt;=2.5,'1 | Grundeinstellungen'!$L$176,IF(AF43=0,"wird ausgefüllt")))),IF(OR(AF45&lt;&gt;"",AF48&lt;&gt;"")," (",""),IF(AF45="","",AF45),IF(AND(AF45&lt;&gt;"",AF48&lt;&gt;""),"; ",""),IF(AF48="","",AF48),IF(OR(AF45&lt;&gt;"",AF48&lt;&gt;""),")")))</f>
        <v>wird ausgefüllt (wird ausgefüllt; wird ausgefüllt)</v>
      </c>
      <c r="AG42" s="129" t="str">
        <f>IF($G$42=0,"",CONCATENATE(IF(AND(AG43&lt;1.5,AG43&gt;0),'1 | Grundeinstellungen'!$J$176,IF(AND(AG43&gt;=1.5,AG43&lt;2.5),'1 | Grundeinstellungen'!$K$176,IF(AG43&gt;=2.5,'1 | Grundeinstellungen'!$L$176,IF(AG43=0,"wird ausgefüllt")))),IF(OR(AG45&lt;&gt;"",AG48&lt;&gt;"")," (",""),IF(AG45="","",AG45),IF(AND(AG45&lt;&gt;"",AG48&lt;&gt;""),"; ",""),IF(AG48="","",AG48),IF(OR(AG45&lt;&gt;"",AG48&lt;&gt;""),")")))</f>
        <v>wird ausgefüllt (wird ausgefüllt; wird ausgefüllt)</v>
      </c>
      <c r="AH42" s="129" t="str">
        <f>IF($G$42=0,"",CONCATENATE(IF(AND(AH43&lt;1.5,AH43&gt;0),'1 | Grundeinstellungen'!$J$176,IF(AND(AH43&gt;=1.5,AH43&lt;2.5),'1 | Grundeinstellungen'!$K$176,IF(AH43&gt;=2.5,'1 | Grundeinstellungen'!$L$176,IF(AH43=0,"wird ausgefüllt")))),IF(OR(AH45&lt;&gt;"",AH48&lt;&gt;"")," (",""),IF(AH45="","",AH45),IF(AND(AH45&lt;&gt;"",AH48&lt;&gt;""),"; ",""),IF(AH48="","",AH48),IF(OR(AH45&lt;&gt;"",AH48&lt;&gt;""),")")))</f>
        <v>wird ausgefüllt (wird ausgefüllt; wird ausgefüllt)</v>
      </c>
      <c r="AI42" s="129" t="str">
        <f>IF($G$42=0,"",CONCATENATE(IF(AND(AI43&lt;1.5,AI43&gt;0),'1 | Grundeinstellungen'!$J$176,IF(AND(AI43&gt;=1.5,AI43&lt;2.5),'1 | Grundeinstellungen'!$K$176,IF(AI43&gt;=2.5,'1 | Grundeinstellungen'!$L$176,IF(AI43=0,"wird ausgefüllt")))),IF(OR(AI45&lt;&gt;"",AI48&lt;&gt;"")," (",""),IF(AI45="","",AI45),IF(AND(AI45&lt;&gt;"",AI48&lt;&gt;""),"; ",""),IF(AI48="","",AI48),IF(OR(AI45&lt;&gt;"",AI48&lt;&gt;""),")")))</f>
        <v>wird ausgefüllt (wird ausgefüllt; wird ausgefüllt)</v>
      </c>
      <c r="AJ42" s="129" t="str">
        <f>IF($G$42=0,"",CONCATENATE(IF(AND(AJ43&lt;1.5,AJ43&gt;0),'1 | Grundeinstellungen'!$J$176,IF(AND(AJ43&gt;=1.5,AJ43&lt;2.5),'1 | Grundeinstellungen'!$K$176,IF(AJ43&gt;=2.5,'1 | Grundeinstellungen'!$L$176,IF(AJ43=0,"wird ausgefüllt")))),IF(OR(AJ45&lt;&gt;"",AJ48&lt;&gt;"")," (",""),IF(AJ45="","",AJ45),IF(AND(AJ45&lt;&gt;"",AJ48&lt;&gt;""),"; ",""),IF(AJ48="","",AJ48),IF(OR(AJ45&lt;&gt;"",AJ48&lt;&gt;""),")")))</f>
        <v>wird ausgefüllt (wird ausgefüllt; wird ausgefüllt)</v>
      </c>
      <c r="AK42" s="129" t="str">
        <f>IF($G$42=0,"",CONCATENATE(IF(AND(AK43&lt;1.5,AK43&gt;0),'1 | Grundeinstellungen'!$J$176,IF(AND(AK43&gt;=1.5,AK43&lt;2.5),'1 | Grundeinstellungen'!$K$176,IF(AK43&gt;=2.5,'1 | Grundeinstellungen'!$L$176,IF(AK43=0,"wird ausgefüllt")))),IF(OR(AK45&lt;&gt;"",AK48&lt;&gt;"")," (",""),IF(AK45="","",AK45),IF(AND(AK45&lt;&gt;"",AK48&lt;&gt;""),"; ",""),IF(AK48="","",AK48),IF(OR(AK45&lt;&gt;"",AK48&lt;&gt;""),")")))</f>
        <v>wird ausgefüllt (wird ausgefüllt; wird ausgefüllt)</v>
      </c>
      <c r="AL42" s="129" t="str">
        <f>IF($G$42=0,"",CONCATENATE(IF(AND(AL43&lt;1.5,AL43&gt;0),'1 | Grundeinstellungen'!$J$176,IF(AND(AL43&gt;=1.5,AL43&lt;2.5),'1 | Grundeinstellungen'!$K$176,IF(AL43&gt;=2.5,'1 | Grundeinstellungen'!$L$176,IF(AL43=0,"wird ausgefüllt")))),IF(OR(AL45&lt;&gt;"",AL48&lt;&gt;"")," (",""),IF(AL45="","",AL45),IF(AND(AL45&lt;&gt;"",AL48&lt;&gt;""),"; ",""),IF(AL48="","",AL48),IF(OR(AL45&lt;&gt;"",AL48&lt;&gt;""),")")))</f>
        <v>wird ausgefüllt (wird ausgefüllt; wird ausgefüllt)</v>
      </c>
      <c r="AM42" s="129" t="str">
        <f>IF($G$42=0,"",CONCATENATE(IF(AND(AM43&lt;1.5,AM43&gt;0),'1 | Grundeinstellungen'!$J$176,IF(AND(AM43&gt;=1.5,AM43&lt;2.5),'1 | Grundeinstellungen'!$K$176,IF(AM43&gt;=2.5,'1 | Grundeinstellungen'!$L$176,IF(AM43=0,"wird ausgefüllt")))),IF(OR(AM45&lt;&gt;"",AM48&lt;&gt;"")," (",""),IF(AM45="","",AM45),IF(AND(AM45&lt;&gt;"",AM48&lt;&gt;""),"; ",""),IF(AM48="","",AM48),IF(OR(AM45&lt;&gt;"",AM48&lt;&gt;""),")")))</f>
        <v>wird ausgefüllt (wird ausgefüllt; wird ausgefüllt)</v>
      </c>
    </row>
    <row r="43" spans="2:39" s="150" customFormat="1" outlineLevel="1" x14ac:dyDescent="0.25">
      <c r="B43" s="151"/>
      <c r="C43" s="152"/>
      <c r="D43" s="138"/>
      <c r="E43" s="138"/>
      <c r="F43" s="117"/>
      <c r="G43" s="136"/>
      <c r="H43" s="142"/>
      <c r="I43" s="112"/>
      <c r="J43" s="176">
        <f>IF($G$42=0,0,IFERROR(J46*$H$45+J49*$H$48,0))</f>
        <v>0</v>
      </c>
      <c r="K43" s="176">
        <f t="shared" ref="K43:AM43" si="9">IF($G$42=0,0,IFERROR(K46*$H$45+K49*$H$48,0))</f>
        <v>0</v>
      </c>
      <c r="L43" s="176">
        <f t="shared" si="9"/>
        <v>0</v>
      </c>
      <c r="M43" s="176">
        <f t="shared" si="9"/>
        <v>0</v>
      </c>
      <c r="N43" s="176">
        <f t="shared" si="9"/>
        <v>0</v>
      </c>
      <c r="O43" s="176">
        <f t="shared" si="9"/>
        <v>0</v>
      </c>
      <c r="P43" s="176">
        <f t="shared" si="9"/>
        <v>0</v>
      </c>
      <c r="Q43" s="176">
        <f t="shared" si="9"/>
        <v>0</v>
      </c>
      <c r="R43" s="176">
        <f t="shared" si="9"/>
        <v>0</v>
      </c>
      <c r="S43" s="176">
        <f t="shared" si="9"/>
        <v>0</v>
      </c>
      <c r="T43" s="176">
        <f t="shared" si="9"/>
        <v>0</v>
      </c>
      <c r="U43" s="176">
        <f t="shared" si="9"/>
        <v>0</v>
      </c>
      <c r="V43" s="176">
        <f t="shared" si="9"/>
        <v>0</v>
      </c>
      <c r="W43" s="176">
        <f t="shared" si="9"/>
        <v>0</v>
      </c>
      <c r="X43" s="176">
        <f t="shared" si="9"/>
        <v>0</v>
      </c>
      <c r="Y43" s="176">
        <f t="shared" si="9"/>
        <v>0</v>
      </c>
      <c r="Z43" s="176">
        <f t="shared" si="9"/>
        <v>0</v>
      </c>
      <c r="AA43" s="176">
        <f t="shared" si="9"/>
        <v>0</v>
      </c>
      <c r="AB43" s="176">
        <f t="shared" si="9"/>
        <v>0</v>
      </c>
      <c r="AC43" s="176">
        <f t="shared" si="9"/>
        <v>0</v>
      </c>
      <c r="AD43" s="176">
        <f t="shared" si="9"/>
        <v>0</v>
      </c>
      <c r="AE43" s="176">
        <f t="shared" si="9"/>
        <v>0</v>
      </c>
      <c r="AF43" s="176">
        <f t="shared" si="9"/>
        <v>0</v>
      </c>
      <c r="AG43" s="176">
        <f t="shared" si="9"/>
        <v>0</v>
      </c>
      <c r="AH43" s="176">
        <f t="shared" si="9"/>
        <v>0</v>
      </c>
      <c r="AI43" s="176">
        <f t="shared" si="9"/>
        <v>0</v>
      </c>
      <c r="AJ43" s="176">
        <f t="shared" si="9"/>
        <v>0</v>
      </c>
      <c r="AK43" s="176">
        <f t="shared" si="9"/>
        <v>0</v>
      </c>
      <c r="AL43" s="176">
        <f t="shared" si="9"/>
        <v>0</v>
      </c>
      <c r="AM43" s="176">
        <f t="shared" si="9"/>
        <v>0</v>
      </c>
    </row>
    <row r="44" spans="2:39" s="121" customFormat="1" ht="7.5" customHeight="1" outlineLevel="1" x14ac:dyDescent="0.25">
      <c r="B44" s="137"/>
      <c r="C44" s="138"/>
      <c r="D44" s="164"/>
      <c r="E44" s="164"/>
      <c r="F44" s="165"/>
      <c r="G44" s="166"/>
      <c r="H44" s="167"/>
      <c r="I44" s="165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</row>
    <row r="45" spans="2:39" s="110" customFormat="1" ht="30" customHeight="1" outlineLevel="1" x14ac:dyDescent="0.25">
      <c r="B45" s="111"/>
      <c r="C45" s="152"/>
      <c r="D45" s="152" t="s">
        <v>198</v>
      </c>
      <c r="E45" s="131" t="s">
        <v>85</v>
      </c>
      <c r="F45" s="112"/>
      <c r="G45" s="122"/>
      <c r="H45" s="126">
        <f>'1 | Grundeinstellungen'!$H$177</f>
        <v>0.5</v>
      </c>
      <c r="I45" s="112"/>
      <c r="J45" s="148" t="str">
        <f>IF($H$45=0,"",CONCATENATE(IF(J46=1,'1 | Grundeinstellungen'!$J$177,IF(J46=2,'1 | Grundeinstellungen'!$K$177,IF('3d | Ressourcen_Energie'!J46=3,'1 | Grundeinstellungen'!$L$177,IF(J46="","wird ausgefüllt")))),IF(J47="","",CONCATENATE(" ","(",J47,")"))))</f>
        <v>wird ausgefüllt</v>
      </c>
      <c r="K45" s="148" t="str">
        <f>IF($H$45=0,"",CONCATENATE(IF(K46=1,'1 | Grundeinstellungen'!$J$177,IF(K46=2,'1 | Grundeinstellungen'!$K$177,IF('3d | Ressourcen_Energie'!K46=3,'1 | Grundeinstellungen'!$L$177,IF(K46="","wird ausgefüllt")))),IF(K47="","",CONCATENATE(" ","(",K47,")"))))</f>
        <v>wird ausgefüllt</v>
      </c>
      <c r="L45" s="148" t="str">
        <f>IF($H$45=0,"",CONCATENATE(IF(L46=1,'1 | Grundeinstellungen'!$J$177,IF(L46=2,'1 | Grundeinstellungen'!$K$177,IF('3d | Ressourcen_Energie'!L46=3,'1 | Grundeinstellungen'!$L$177,IF(L46="","wird ausgefüllt")))),IF(L47="","",CONCATENATE(" ","(",L47,")"))))</f>
        <v>wird ausgefüllt</v>
      </c>
      <c r="M45" s="148" t="str">
        <f>IF($H$45=0,"",CONCATENATE(IF(M46=1,'1 | Grundeinstellungen'!$J$177,IF(M46=2,'1 | Grundeinstellungen'!$K$177,IF('3d | Ressourcen_Energie'!M46=3,'1 | Grundeinstellungen'!$L$177,IF(M46="","wird ausgefüllt")))),IF(M47="","",CONCATENATE(" ","(",M47,")"))))</f>
        <v>wird ausgefüllt</v>
      </c>
      <c r="N45" s="148" t="str">
        <f>IF($H$45=0,"",CONCATENATE(IF(N46=1,'1 | Grundeinstellungen'!$J$177,IF(N46=2,'1 | Grundeinstellungen'!$K$177,IF('3d | Ressourcen_Energie'!N46=3,'1 | Grundeinstellungen'!$L$177,IF(N46="","wird ausgefüllt")))),IF(N47="","",CONCATENATE(" ","(",N47,")"))))</f>
        <v>wird ausgefüllt</v>
      </c>
      <c r="O45" s="148" t="str">
        <f>IF($H$45=0,"",CONCATENATE(IF(O46=1,'1 | Grundeinstellungen'!$J$177,IF(O46=2,'1 | Grundeinstellungen'!$K$177,IF('3d | Ressourcen_Energie'!O46=3,'1 | Grundeinstellungen'!$L$177,IF(O46="","wird ausgefüllt")))),IF(O47="","",CONCATENATE(" ","(",O47,")"))))</f>
        <v>wird ausgefüllt</v>
      </c>
      <c r="P45" s="148" t="str">
        <f>IF($H$45=0,"",CONCATENATE(IF(P46=1,'1 | Grundeinstellungen'!$J$177,IF(P46=2,'1 | Grundeinstellungen'!$K$177,IF('3d | Ressourcen_Energie'!P46=3,'1 | Grundeinstellungen'!$L$177,IF(P46="","wird ausgefüllt")))),IF(P47="","",CONCATENATE(" ","(",P47,")"))))</f>
        <v>wird ausgefüllt</v>
      </c>
      <c r="Q45" s="148" t="str">
        <f>IF($H$45=0,"",CONCATENATE(IF(Q46=1,'1 | Grundeinstellungen'!$J$177,IF(Q46=2,'1 | Grundeinstellungen'!$K$177,IF('3d | Ressourcen_Energie'!Q46=3,'1 | Grundeinstellungen'!$L$177,IF(Q46="","wird ausgefüllt")))),IF(Q47="","",CONCATENATE(" ","(",Q47,")"))))</f>
        <v>wird ausgefüllt</v>
      </c>
      <c r="R45" s="148" t="str">
        <f>IF($H$45=0,"",CONCATENATE(IF(R46=1,'1 | Grundeinstellungen'!$J$177,IF(R46=2,'1 | Grundeinstellungen'!$K$177,IF('3d | Ressourcen_Energie'!R46=3,'1 | Grundeinstellungen'!$L$177,IF(R46="","wird ausgefüllt")))),IF(R47="","",CONCATENATE(" ","(",R47,")"))))</f>
        <v>wird ausgefüllt</v>
      </c>
      <c r="S45" s="148" t="str">
        <f>IF($H$45=0,"",CONCATENATE(IF(S46=1,'1 | Grundeinstellungen'!$J$177,IF(S46=2,'1 | Grundeinstellungen'!$K$177,IF('3d | Ressourcen_Energie'!S46=3,'1 | Grundeinstellungen'!$L$177,IF(S46="","wird ausgefüllt")))),IF(S47="","",CONCATENATE(" ","(",S47,")"))))</f>
        <v>wird ausgefüllt</v>
      </c>
      <c r="T45" s="148" t="str">
        <f>IF($H$45=0,"",CONCATENATE(IF(T46=1,'1 | Grundeinstellungen'!$J$177,IF(T46=2,'1 | Grundeinstellungen'!$K$177,IF('3d | Ressourcen_Energie'!T46=3,'1 | Grundeinstellungen'!$L$177,IF(T46="","wird ausgefüllt")))),IF(T47="","",CONCATENATE(" ","(",T47,")"))))</f>
        <v>wird ausgefüllt</v>
      </c>
      <c r="U45" s="148" t="str">
        <f>IF($H$45=0,"",CONCATENATE(IF(U46=1,'1 | Grundeinstellungen'!$J$177,IF(U46=2,'1 | Grundeinstellungen'!$K$177,IF('3d | Ressourcen_Energie'!U46=3,'1 | Grundeinstellungen'!$L$177,IF(U46="","wird ausgefüllt")))),IF(U47="","",CONCATENATE(" ","(",U47,")"))))</f>
        <v>wird ausgefüllt</v>
      </c>
      <c r="V45" s="148" t="str">
        <f>IF($H$45=0,"",CONCATENATE(IF(V46=1,'1 | Grundeinstellungen'!$J$177,IF(V46=2,'1 | Grundeinstellungen'!$K$177,IF('3d | Ressourcen_Energie'!V46=3,'1 | Grundeinstellungen'!$L$177,IF(V46="","wird ausgefüllt")))),IF(V47="","",CONCATENATE(" ","(",V47,")"))))</f>
        <v>wird ausgefüllt</v>
      </c>
      <c r="W45" s="148" t="str">
        <f>IF($H$45=0,"",CONCATENATE(IF(W46=1,'1 | Grundeinstellungen'!$J$177,IF(W46=2,'1 | Grundeinstellungen'!$K$177,IF('3d | Ressourcen_Energie'!W46=3,'1 | Grundeinstellungen'!$L$177,IF(W46="","wird ausgefüllt")))),IF(W47="","",CONCATENATE(" ","(",W47,")"))))</f>
        <v>wird ausgefüllt</v>
      </c>
      <c r="X45" s="148" t="str">
        <f>IF($H$45=0,"",CONCATENATE(IF(X46=1,'1 | Grundeinstellungen'!$J$177,IF(X46=2,'1 | Grundeinstellungen'!$K$177,IF('3d | Ressourcen_Energie'!X46=3,'1 | Grundeinstellungen'!$L$177,IF(X46="","wird ausgefüllt")))),IF(X47="","",CONCATENATE(" ","(",X47,")"))))</f>
        <v>wird ausgefüllt</v>
      </c>
      <c r="Y45" s="148" t="str">
        <f>IF($H$45=0,"",CONCATENATE(IF(Y46=1,'1 | Grundeinstellungen'!$J$177,IF(Y46=2,'1 | Grundeinstellungen'!$K$177,IF('3d | Ressourcen_Energie'!Y46=3,'1 | Grundeinstellungen'!$L$177,IF(Y46="","wird ausgefüllt")))),IF(Y47="","",CONCATENATE(" ","(",Y47,")"))))</f>
        <v>wird ausgefüllt</v>
      </c>
      <c r="Z45" s="148" t="str">
        <f>IF($H$45=0,"",CONCATENATE(IF(Z46=1,'1 | Grundeinstellungen'!$J$177,IF(Z46=2,'1 | Grundeinstellungen'!$K$177,IF('3d | Ressourcen_Energie'!Z46=3,'1 | Grundeinstellungen'!$L$177,IF(Z46="","wird ausgefüllt")))),IF(Z47="","",CONCATENATE(" ","(",Z47,")"))))</f>
        <v>wird ausgefüllt</v>
      </c>
      <c r="AA45" s="148" t="str">
        <f>IF($H$45=0,"",CONCATENATE(IF(AA46=1,'1 | Grundeinstellungen'!$J$177,IF(AA46=2,'1 | Grundeinstellungen'!$K$177,IF('3d | Ressourcen_Energie'!AA46=3,'1 | Grundeinstellungen'!$L$177,IF(AA46="","wird ausgefüllt")))),IF(AA47="","",CONCATENATE(" ","(",AA47,")"))))</f>
        <v>wird ausgefüllt</v>
      </c>
      <c r="AB45" s="148" t="str">
        <f>IF($H$45=0,"",CONCATENATE(IF(AB46=1,'1 | Grundeinstellungen'!$J$177,IF(AB46=2,'1 | Grundeinstellungen'!$K$177,IF('3d | Ressourcen_Energie'!AB46=3,'1 | Grundeinstellungen'!$L$177,IF(AB46="","wird ausgefüllt")))),IF(AB47="","",CONCATENATE(" ","(",AB47,")"))))</f>
        <v>wird ausgefüllt</v>
      </c>
      <c r="AC45" s="148" t="str">
        <f>IF($H$45=0,"",CONCATENATE(IF(AC46=1,'1 | Grundeinstellungen'!$J$177,IF(AC46=2,'1 | Grundeinstellungen'!$K$177,IF('3d | Ressourcen_Energie'!AC46=3,'1 | Grundeinstellungen'!$L$177,IF(AC46="","wird ausgefüllt")))),IF(AC47="","",CONCATENATE(" ","(",AC47,")"))))</f>
        <v>wird ausgefüllt</v>
      </c>
      <c r="AD45" s="148" t="str">
        <f>IF($H$45=0,"",CONCATENATE(IF(AD46=1,'1 | Grundeinstellungen'!$J$177,IF(AD46=2,'1 | Grundeinstellungen'!$K$177,IF('3d | Ressourcen_Energie'!AD46=3,'1 | Grundeinstellungen'!$L$177,IF(AD46="","wird ausgefüllt")))),IF(AD47="","",CONCATENATE(" ","(",AD47,")"))))</f>
        <v>wird ausgefüllt</v>
      </c>
      <c r="AE45" s="148" t="str">
        <f>IF($H$45=0,"",CONCATENATE(IF(AE46=1,'1 | Grundeinstellungen'!$J$177,IF(AE46=2,'1 | Grundeinstellungen'!$K$177,IF('3d | Ressourcen_Energie'!AE46=3,'1 | Grundeinstellungen'!$L$177,IF(AE46="","wird ausgefüllt")))),IF(AE47="","",CONCATENATE(" ","(",AE47,")"))))</f>
        <v>wird ausgefüllt</v>
      </c>
      <c r="AF45" s="148" t="str">
        <f>IF($H$45=0,"",CONCATENATE(IF(AF46=1,'1 | Grundeinstellungen'!$J$177,IF(AF46=2,'1 | Grundeinstellungen'!$K$177,IF('3d | Ressourcen_Energie'!AF46=3,'1 | Grundeinstellungen'!$L$177,IF(AF46="","wird ausgefüllt")))),IF(AF47="","",CONCATENATE(" ","(",AF47,")"))))</f>
        <v>wird ausgefüllt</v>
      </c>
      <c r="AG45" s="148" t="str">
        <f>IF($H$45=0,"",CONCATENATE(IF(AG46=1,'1 | Grundeinstellungen'!$J$177,IF(AG46=2,'1 | Grundeinstellungen'!$K$177,IF('3d | Ressourcen_Energie'!AG46=3,'1 | Grundeinstellungen'!$L$177,IF(AG46="","wird ausgefüllt")))),IF(AG47="","",CONCATENATE(" ","(",AG47,")"))))</f>
        <v>wird ausgefüllt</v>
      </c>
      <c r="AH45" s="148" t="str">
        <f>IF($H$45=0,"",CONCATENATE(IF(AH46=1,'1 | Grundeinstellungen'!$J$177,IF(AH46=2,'1 | Grundeinstellungen'!$K$177,IF('3d | Ressourcen_Energie'!AH46=3,'1 | Grundeinstellungen'!$L$177,IF(AH46="","wird ausgefüllt")))),IF(AH47="","",CONCATENATE(" ","(",AH47,")"))))</f>
        <v>wird ausgefüllt</v>
      </c>
      <c r="AI45" s="148" t="str">
        <f>IF($H$45=0,"",CONCATENATE(IF(AI46=1,'1 | Grundeinstellungen'!$J$177,IF(AI46=2,'1 | Grundeinstellungen'!$K$177,IF('3d | Ressourcen_Energie'!AI46=3,'1 | Grundeinstellungen'!$L$177,IF(AI46="","wird ausgefüllt")))),IF(AI47="","",CONCATENATE(" ","(",AI47,")"))))</f>
        <v>wird ausgefüllt</v>
      </c>
      <c r="AJ45" s="148" t="str">
        <f>IF($H$45=0,"",CONCATENATE(IF(AJ46=1,'1 | Grundeinstellungen'!$J$177,IF(AJ46=2,'1 | Grundeinstellungen'!$K$177,IF('3d | Ressourcen_Energie'!AJ46=3,'1 | Grundeinstellungen'!$L$177,IF(AJ46="","wird ausgefüllt")))),IF(AJ47="","",CONCATENATE(" ","(",AJ47,")"))))</f>
        <v>wird ausgefüllt</v>
      </c>
      <c r="AK45" s="148" t="str">
        <f>IF($H$45=0,"",CONCATENATE(IF(AK46=1,'1 | Grundeinstellungen'!$J$177,IF(AK46=2,'1 | Grundeinstellungen'!$K$177,IF('3d | Ressourcen_Energie'!AK46=3,'1 | Grundeinstellungen'!$L$177,IF(AK46="","wird ausgefüllt")))),IF(AK47="","",CONCATENATE(" ","(",AK47,")"))))</f>
        <v>wird ausgefüllt</v>
      </c>
      <c r="AL45" s="148" t="str">
        <f>IF($H$45=0,"",CONCATENATE(IF(AL46=1,'1 | Grundeinstellungen'!$J$177,IF(AL46=2,'1 | Grundeinstellungen'!$K$177,IF('3d | Ressourcen_Energie'!AL46=3,'1 | Grundeinstellungen'!$L$177,IF(AL46="","wird ausgefüllt")))),IF(AL47="","",CONCATENATE(" ","(",AL47,")"))))</f>
        <v>wird ausgefüllt</v>
      </c>
      <c r="AM45" s="148" t="str">
        <f>IF($H$45=0,"",CONCATENATE(IF(AM46=1,'1 | Grundeinstellungen'!$J$177,IF(AM46=2,'1 | Grundeinstellungen'!$K$177,IF('3d | Ressourcen_Energie'!AM46=3,'1 | Grundeinstellungen'!$L$177,IF(AM46="","wird ausgefüllt")))),IF(AM47="","",CONCATENATE(" ","(",AM47,")"))))</f>
        <v>wird ausgefüllt</v>
      </c>
    </row>
    <row r="46" spans="2:39" s="121" customFormat="1" outlineLevel="1" x14ac:dyDescent="0.25">
      <c r="B46" s="137"/>
      <c r="C46" s="138"/>
      <c r="D46" s="138"/>
      <c r="E46" s="156" t="s">
        <v>197</v>
      </c>
      <c r="F46" s="157"/>
      <c r="G46" s="139"/>
      <c r="H46" s="136"/>
      <c r="I46" s="17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</row>
    <row r="47" spans="2:39" s="145" customFormat="1" ht="30" customHeight="1" outlineLevel="1" x14ac:dyDescent="0.25">
      <c r="B47" s="146"/>
      <c r="C47" s="147"/>
      <c r="D47" s="169"/>
      <c r="E47" s="162" t="s">
        <v>196</v>
      </c>
      <c r="F47" s="160"/>
      <c r="G47" s="178"/>
      <c r="H47" s="179"/>
      <c r="I47" s="1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</row>
    <row r="48" spans="2:39" s="110" customFormat="1" ht="30" customHeight="1" outlineLevel="1" x14ac:dyDescent="0.25">
      <c r="B48" s="111"/>
      <c r="C48" s="152"/>
      <c r="D48" s="152" t="s">
        <v>199</v>
      </c>
      <c r="E48" s="131" t="s">
        <v>34</v>
      </c>
      <c r="F48" s="112"/>
      <c r="G48" s="122"/>
      <c r="H48" s="126">
        <f>'1 | Grundeinstellungen'!$H$178</f>
        <v>0.5</v>
      </c>
      <c r="I48" s="112"/>
      <c r="J48" s="148" t="str">
        <f>IF($H$48=0,"",CONCATENATE(IF(J49=1,'1 | Grundeinstellungen'!$J$178,IF(J49=2,'1 | Grundeinstellungen'!$K$178,IF('3d | Ressourcen_Energie'!J49=3,'1 | Grundeinstellungen'!$L$178,IF(J49="","wird ausgefüllt")))),IF(J50="","",CONCATENATE(" ","(",J50,")"))))</f>
        <v>wird ausgefüllt</v>
      </c>
      <c r="K48" s="148" t="str">
        <f>IF($H$48=0,"",CONCATENATE(IF(K49=1,'1 | Grundeinstellungen'!$J$178,IF(K49=2,'1 | Grundeinstellungen'!$K$178,IF('3d | Ressourcen_Energie'!K49=3,'1 | Grundeinstellungen'!$L$178,IF(K49="","wird ausgefüllt")))),IF(K50="","",CONCATENATE(" ","(",K50,")"))))</f>
        <v>wird ausgefüllt</v>
      </c>
      <c r="L48" s="148" t="str">
        <f>IF($H$48=0,"",CONCATENATE(IF(L49=1,'1 | Grundeinstellungen'!$J$178,IF(L49=2,'1 | Grundeinstellungen'!$K$178,IF('3d | Ressourcen_Energie'!L49=3,'1 | Grundeinstellungen'!$L$178,IF(L49="","wird ausgefüllt")))),IF(L50="","",CONCATENATE(" ","(",L50,")"))))</f>
        <v>wird ausgefüllt</v>
      </c>
      <c r="M48" s="148" t="str">
        <f>IF($H$48=0,"",CONCATENATE(IF(M49=1,'1 | Grundeinstellungen'!$J$178,IF(M49=2,'1 | Grundeinstellungen'!$K$178,IF('3d | Ressourcen_Energie'!M49=3,'1 | Grundeinstellungen'!$L$178,IF(M49="","wird ausgefüllt")))),IF(M50="","",CONCATENATE(" ","(",M50,")"))))</f>
        <v>wird ausgefüllt</v>
      </c>
      <c r="N48" s="148" t="str">
        <f>IF($H$48=0,"",CONCATENATE(IF(N49=1,'1 | Grundeinstellungen'!$J$178,IF(N49=2,'1 | Grundeinstellungen'!$K$178,IF('3d | Ressourcen_Energie'!N49=3,'1 | Grundeinstellungen'!$L$178,IF(N49="","wird ausgefüllt")))),IF(N50="","",CONCATENATE(" ","(",N50,")"))))</f>
        <v>wird ausgefüllt</v>
      </c>
      <c r="O48" s="148" t="str">
        <f>IF($H$48=0,"",CONCATENATE(IF(O49=1,'1 | Grundeinstellungen'!$J$178,IF(O49=2,'1 | Grundeinstellungen'!$K$178,IF('3d | Ressourcen_Energie'!O49=3,'1 | Grundeinstellungen'!$L$178,IF(O49="","wird ausgefüllt")))),IF(O50="","",CONCATENATE(" ","(",O50,")"))))</f>
        <v>wird ausgefüllt</v>
      </c>
      <c r="P48" s="148" t="str">
        <f>IF($H$48=0,"",CONCATENATE(IF(P49=1,'1 | Grundeinstellungen'!$J$178,IF(P49=2,'1 | Grundeinstellungen'!$K$178,IF('3d | Ressourcen_Energie'!P49=3,'1 | Grundeinstellungen'!$L$178,IF(P49="","wird ausgefüllt")))),IF(P50="","",CONCATENATE(" ","(",P50,")"))))</f>
        <v>wird ausgefüllt</v>
      </c>
      <c r="Q48" s="148" t="str">
        <f>IF($H$48=0,"",CONCATENATE(IF(Q49=1,'1 | Grundeinstellungen'!$J$178,IF(Q49=2,'1 | Grundeinstellungen'!$K$178,IF('3d | Ressourcen_Energie'!Q49=3,'1 | Grundeinstellungen'!$L$178,IF(Q49="","wird ausgefüllt")))),IF(Q50="","",CONCATENATE(" ","(",Q50,")"))))</f>
        <v>wird ausgefüllt</v>
      </c>
      <c r="R48" s="148" t="str">
        <f>IF($H$48=0,"",CONCATENATE(IF(R49=1,'1 | Grundeinstellungen'!$J$178,IF(R49=2,'1 | Grundeinstellungen'!$K$178,IF('3d | Ressourcen_Energie'!R49=3,'1 | Grundeinstellungen'!$L$178,IF(R49="","wird ausgefüllt")))),IF(R50="","",CONCATENATE(" ","(",R50,")"))))</f>
        <v>wird ausgefüllt</v>
      </c>
      <c r="S48" s="148" t="str">
        <f>IF($H$48=0,"",CONCATENATE(IF(S49=1,'1 | Grundeinstellungen'!$J$178,IF(S49=2,'1 | Grundeinstellungen'!$K$178,IF('3d | Ressourcen_Energie'!S49=3,'1 | Grundeinstellungen'!$L$178,IF(S49="","wird ausgefüllt")))),IF(S50="","",CONCATENATE(" ","(",S50,")"))))</f>
        <v>wird ausgefüllt</v>
      </c>
      <c r="T48" s="148" t="str">
        <f>IF($H$48=0,"",CONCATENATE(IF(T49=1,'1 | Grundeinstellungen'!$J$178,IF(T49=2,'1 | Grundeinstellungen'!$K$178,IF('3d | Ressourcen_Energie'!T49=3,'1 | Grundeinstellungen'!$L$178,IF(T49="","wird ausgefüllt")))),IF(T50="","",CONCATENATE(" ","(",T50,")"))))</f>
        <v>wird ausgefüllt</v>
      </c>
      <c r="U48" s="148" t="str">
        <f>IF($H$48=0,"",CONCATENATE(IF(U49=1,'1 | Grundeinstellungen'!$J$178,IF(U49=2,'1 | Grundeinstellungen'!$K$178,IF('3d | Ressourcen_Energie'!U49=3,'1 | Grundeinstellungen'!$L$178,IF(U49="","wird ausgefüllt")))),IF(U50="","",CONCATENATE(" ","(",U50,")"))))</f>
        <v>wird ausgefüllt</v>
      </c>
      <c r="V48" s="148" t="str">
        <f>IF($H$48=0,"",CONCATENATE(IF(V49=1,'1 | Grundeinstellungen'!$J$178,IF(V49=2,'1 | Grundeinstellungen'!$K$178,IF('3d | Ressourcen_Energie'!V49=3,'1 | Grundeinstellungen'!$L$178,IF(V49="","wird ausgefüllt")))),IF(V50="","",CONCATENATE(" ","(",V50,")"))))</f>
        <v>wird ausgefüllt</v>
      </c>
      <c r="W48" s="148" t="str">
        <f>IF($H$48=0,"",CONCATENATE(IF(W49=1,'1 | Grundeinstellungen'!$J$178,IF(W49=2,'1 | Grundeinstellungen'!$K$178,IF('3d | Ressourcen_Energie'!W49=3,'1 | Grundeinstellungen'!$L$178,IF(W49="","wird ausgefüllt")))),IF(W50="","",CONCATENATE(" ","(",W50,")"))))</f>
        <v>wird ausgefüllt</v>
      </c>
      <c r="X48" s="148" t="str">
        <f>IF($H$48=0,"",CONCATENATE(IF(X49=1,'1 | Grundeinstellungen'!$J$178,IF(X49=2,'1 | Grundeinstellungen'!$K$178,IF('3d | Ressourcen_Energie'!X49=3,'1 | Grundeinstellungen'!$L$178,IF(X49="","wird ausgefüllt")))),IF(X50="","",CONCATENATE(" ","(",X50,")"))))</f>
        <v>wird ausgefüllt</v>
      </c>
      <c r="Y48" s="148" t="str">
        <f>IF($H$48=0,"",CONCATENATE(IF(Y49=1,'1 | Grundeinstellungen'!$J$178,IF(Y49=2,'1 | Grundeinstellungen'!$K$178,IF('3d | Ressourcen_Energie'!Y49=3,'1 | Grundeinstellungen'!$L$178,IF(Y49="","wird ausgefüllt")))),IF(Y50="","",CONCATENATE(" ","(",Y50,")"))))</f>
        <v>wird ausgefüllt</v>
      </c>
      <c r="Z48" s="148" t="str">
        <f>IF($H$48=0,"",CONCATENATE(IF(Z49=1,'1 | Grundeinstellungen'!$J$178,IF(Z49=2,'1 | Grundeinstellungen'!$K$178,IF('3d | Ressourcen_Energie'!Z49=3,'1 | Grundeinstellungen'!$L$178,IF(Z49="","wird ausgefüllt")))),IF(Z50="","",CONCATENATE(" ","(",Z50,")"))))</f>
        <v>wird ausgefüllt</v>
      </c>
      <c r="AA48" s="148" t="str">
        <f>IF($H$48=0,"",CONCATENATE(IF(AA49=1,'1 | Grundeinstellungen'!$J$178,IF(AA49=2,'1 | Grundeinstellungen'!$K$178,IF('3d | Ressourcen_Energie'!AA49=3,'1 | Grundeinstellungen'!$L$178,IF(AA49="","wird ausgefüllt")))),IF(AA50="","",CONCATENATE(" ","(",AA50,")"))))</f>
        <v>wird ausgefüllt</v>
      </c>
      <c r="AB48" s="148" t="str">
        <f>IF($H$48=0,"",CONCATENATE(IF(AB49=1,'1 | Grundeinstellungen'!$J$178,IF(AB49=2,'1 | Grundeinstellungen'!$K$178,IF('3d | Ressourcen_Energie'!AB49=3,'1 | Grundeinstellungen'!$L$178,IF(AB49="","wird ausgefüllt")))),IF(AB50="","",CONCATENATE(" ","(",AB50,")"))))</f>
        <v>wird ausgefüllt</v>
      </c>
      <c r="AC48" s="148" t="str">
        <f>IF($H$48=0,"",CONCATENATE(IF(AC49=1,'1 | Grundeinstellungen'!$J$178,IF(AC49=2,'1 | Grundeinstellungen'!$K$178,IF('3d | Ressourcen_Energie'!AC49=3,'1 | Grundeinstellungen'!$L$178,IF(AC49="","wird ausgefüllt")))),IF(AC50="","",CONCATENATE(" ","(",AC50,")"))))</f>
        <v>wird ausgefüllt</v>
      </c>
      <c r="AD48" s="148" t="str">
        <f>IF($H$48=0,"",CONCATENATE(IF(AD49=1,'1 | Grundeinstellungen'!$J$178,IF(AD49=2,'1 | Grundeinstellungen'!$K$178,IF('3d | Ressourcen_Energie'!AD49=3,'1 | Grundeinstellungen'!$L$178,IF(AD49="","wird ausgefüllt")))),IF(AD50="","",CONCATENATE(" ","(",AD50,")"))))</f>
        <v>wird ausgefüllt</v>
      </c>
      <c r="AE48" s="148" t="str">
        <f>IF($H$48=0,"",CONCATENATE(IF(AE49=1,'1 | Grundeinstellungen'!$J$178,IF(AE49=2,'1 | Grundeinstellungen'!$K$178,IF('3d | Ressourcen_Energie'!AE49=3,'1 | Grundeinstellungen'!$L$178,IF(AE49="","wird ausgefüllt")))),IF(AE50="","",CONCATENATE(" ","(",AE50,")"))))</f>
        <v>wird ausgefüllt</v>
      </c>
      <c r="AF48" s="148" t="str">
        <f>IF($H$48=0,"",CONCATENATE(IF(AF49=1,'1 | Grundeinstellungen'!$J$178,IF(AF49=2,'1 | Grundeinstellungen'!$K$178,IF('3d | Ressourcen_Energie'!AF49=3,'1 | Grundeinstellungen'!$L$178,IF(AF49="","wird ausgefüllt")))),IF(AF50="","",CONCATENATE(" ","(",AF50,")"))))</f>
        <v>wird ausgefüllt</v>
      </c>
      <c r="AG48" s="148" t="str">
        <f>IF($H$48=0,"",CONCATENATE(IF(AG49=1,'1 | Grundeinstellungen'!$J$178,IF(AG49=2,'1 | Grundeinstellungen'!$K$178,IF('3d | Ressourcen_Energie'!AG49=3,'1 | Grundeinstellungen'!$L$178,IF(AG49="","wird ausgefüllt")))),IF(AG50="","",CONCATENATE(" ","(",AG50,")"))))</f>
        <v>wird ausgefüllt</v>
      </c>
      <c r="AH48" s="148" t="str">
        <f>IF($H$48=0,"",CONCATENATE(IF(AH49=1,'1 | Grundeinstellungen'!$J$178,IF(AH49=2,'1 | Grundeinstellungen'!$K$178,IF('3d | Ressourcen_Energie'!AH49=3,'1 | Grundeinstellungen'!$L$178,IF(AH49="","wird ausgefüllt")))),IF(AH50="","",CONCATENATE(" ","(",AH50,")"))))</f>
        <v>wird ausgefüllt</v>
      </c>
      <c r="AI48" s="148" t="str">
        <f>IF($H$48=0,"",CONCATENATE(IF(AI49=1,'1 | Grundeinstellungen'!$J$178,IF(AI49=2,'1 | Grundeinstellungen'!$K$178,IF('3d | Ressourcen_Energie'!AI49=3,'1 | Grundeinstellungen'!$L$178,IF(AI49="","wird ausgefüllt")))),IF(AI50="","",CONCATENATE(" ","(",AI50,")"))))</f>
        <v>wird ausgefüllt</v>
      </c>
      <c r="AJ48" s="148" t="str">
        <f>IF($H$48=0,"",CONCATENATE(IF(AJ49=1,'1 | Grundeinstellungen'!$J$178,IF(AJ49=2,'1 | Grundeinstellungen'!$K$178,IF('3d | Ressourcen_Energie'!AJ49=3,'1 | Grundeinstellungen'!$L$178,IF(AJ49="","wird ausgefüllt")))),IF(AJ50="","",CONCATENATE(" ","(",AJ50,")"))))</f>
        <v>wird ausgefüllt</v>
      </c>
      <c r="AK48" s="148" t="str">
        <f>IF($H$48=0,"",CONCATENATE(IF(AK49=1,'1 | Grundeinstellungen'!$J$178,IF(AK49=2,'1 | Grundeinstellungen'!$K$178,IF('3d | Ressourcen_Energie'!AK49=3,'1 | Grundeinstellungen'!$L$178,IF(AK49="","wird ausgefüllt")))),IF(AK50="","",CONCATENATE(" ","(",AK50,")"))))</f>
        <v>wird ausgefüllt</v>
      </c>
      <c r="AL48" s="148" t="str">
        <f>IF($H$48=0,"",CONCATENATE(IF(AL49=1,'1 | Grundeinstellungen'!$J$178,IF(AL49=2,'1 | Grundeinstellungen'!$K$178,IF('3d | Ressourcen_Energie'!AL49=3,'1 | Grundeinstellungen'!$L$178,IF(AL49="","wird ausgefüllt")))),IF(AL50="","",CONCATENATE(" ","(",AL50,")"))))</f>
        <v>wird ausgefüllt</v>
      </c>
      <c r="AM48" s="148" t="str">
        <f>IF($H$48=0,"",CONCATENATE(IF(AM49=1,'1 | Grundeinstellungen'!$J$178,IF(AM49=2,'1 | Grundeinstellungen'!$K$178,IF('3d | Ressourcen_Energie'!AM49=3,'1 | Grundeinstellungen'!$L$178,IF(AM49="","wird ausgefüllt")))),IF(AM50="","",CONCATENATE(" ","(",AM50,")"))))</f>
        <v>wird ausgefüllt</v>
      </c>
    </row>
    <row r="49" spans="2:39" s="121" customFormat="1" outlineLevel="1" x14ac:dyDescent="0.25">
      <c r="B49" s="137"/>
      <c r="C49" s="138"/>
      <c r="D49" s="138"/>
      <c r="E49" s="156" t="s">
        <v>197</v>
      </c>
      <c r="F49" s="157"/>
      <c r="G49" s="139"/>
      <c r="H49" s="136"/>
      <c r="I49" s="17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</row>
    <row r="50" spans="2:39" s="145" customFormat="1" ht="30" customHeight="1" outlineLevel="1" x14ac:dyDescent="0.25">
      <c r="B50" s="146"/>
      <c r="C50" s="147"/>
      <c r="D50" s="169"/>
      <c r="E50" s="162" t="s">
        <v>196</v>
      </c>
      <c r="F50" s="160"/>
      <c r="G50" s="178"/>
      <c r="H50" s="179"/>
      <c r="I50" s="1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</row>
    <row r="51" spans="2:39" s="110" customFormat="1" x14ac:dyDescent="0.25">
      <c r="B51" s="111"/>
      <c r="C51" s="131"/>
      <c r="D51" s="131"/>
      <c r="E51" s="131"/>
      <c r="F51" s="112"/>
      <c r="G51" s="122"/>
      <c r="H51" s="122"/>
      <c r="I51" s="112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</row>
    <row r="52" spans="2:39" s="110" customFormat="1" ht="45" customHeight="1" outlineLevel="1" x14ac:dyDescent="0.25">
      <c r="B52" s="111"/>
      <c r="C52" s="183">
        <v>3</v>
      </c>
      <c r="D52" s="183" t="s">
        <v>73</v>
      </c>
      <c r="E52" s="161"/>
      <c r="F52" s="170"/>
      <c r="G52" s="126">
        <f>'1 | Grundeinstellungen'!$G$180</f>
        <v>0.33329999999999999</v>
      </c>
      <c r="H52" s="98">
        <f>'1 | Grundeinstellungen'!$H$180</f>
        <v>1</v>
      </c>
      <c r="I52" s="170"/>
      <c r="J52" s="129" t="str">
        <f>IF($G$52=0,"",CONCATENATE(IF(AND(J53&lt;1.5,J53&gt;0),'1 | Grundeinstellungen'!$J$180,IF(AND(J53&gt;=1.5,J53&lt;2.5),'1 | Grundeinstellungen'!$K$180,IF(J53&gt;=2.5,'1 | Grundeinstellungen'!$L$180,IF(J53=0,"wird ausgefüllt")))),IF(OR(J55&lt;&gt;"",J58&lt;&gt;"")," (",""),IF(J55="","",J55),IF(AND(J55&lt;&gt;"",J58&lt;&gt;""),"; ",""),IF(J58="","",J58),IF(OR(J55&lt;&gt;"",J58&lt;&gt;""),")","")))</f>
        <v>wird ausgefüllt (wird ausgefüllt; wird ausgefüllt)</v>
      </c>
      <c r="K52" s="129" t="str">
        <f>IF($G$52=0,"",CONCATENATE(IF(AND(K53&lt;1.5,K53&gt;0),'1 | Grundeinstellungen'!$J$180,IF(AND(K53&gt;=1.5,K53&lt;2.5),'1 | Grundeinstellungen'!$K$180,IF(K53&gt;=2.5,'1 | Grundeinstellungen'!$L$180,IF(K53=0,"wird ausgefüllt")))),IF(OR(K55&lt;&gt;"",K58&lt;&gt;"")," (",""),IF(K55="","",K55),IF(AND(K55&lt;&gt;"",K58&lt;&gt;""),"; ",""),IF(K58="","",K58),IF(OR(K55&lt;&gt;"",K58&lt;&gt;""),")","")))</f>
        <v>wird ausgefüllt (wird ausgefüllt; wird ausgefüllt)</v>
      </c>
      <c r="L52" s="129" t="str">
        <f>IF($G$52=0,"",CONCATENATE(IF(AND(L53&lt;1.5,L53&gt;0),'1 | Grundeinstellungen'!$J$180,IF(AND(L53&gt;=1.5,L53&lt;2.5),'1 | Grundeinstellungen'!$K$180,IF(L53&gt;=2.5,'1 | Grundeinstellungen'!$L$180,IF(L53=0,"wird ausgefüllt")))),IF(OR(L55&lt;&gt;"",L58&lt;&gt;"")," (",""),IF(L55="","",L55),IF(AND(L55&lt;&gt;"",L58&lt;&gt;""),"; ",""),IF(L58="","",L58),IF(OR(L55&lt;&gt;"",L58&lt;&gt;""),")","")))</f>
        <v>wird ausgefüllt (wird ausgefüllt; wird ausgefüllt)</v>
      </c>
      <c r="M52" s="129" t="str">
        <f>IF($G$52=0,"",CONCATENATE(IF(AND(M53&lt;1.5,M53&gt;0),'1 | Grundeinstellungen'!$J$180,IF(AND(M53&gt;=1.5,M53&lt;2.5),'1 | Grundeinstellungen'!$K$180,IF(M53&gt;=2.5,'1 | Grundeinstellungen'!$L$180,IF(M53=0,"wird ausgefüllt")))),IF(OR(M55&lt;&gt;"",M58&lt;&gt;"")," (",""),IF(M55="","",M55),IF(AND(M55&lt;&gt;"",M58&lt;&gt;""),"; ",""),IF(M58="","",M58),IF(OR(M55&lt;&gt;"",M58&lt;&gt;""),")","")))</f>
        <v>wird ausgefüllt (wird ausgefüllt; wird ausgefüllt)</v>
      </c>
      <c r="N52" s="129" t="str">
        <f>IF($G$52=0,"",CONCATENATE(IF(AND(N53&lt;1.5,N53&gt;0),'1 | Grundeinstellungen'!$J$180,IF(AND(N53&gt;=1.5,N53&lt;2.5),'1 | Grundeinstellungen'!$K$180,IF(N53&gt;=2.5,'1 | Grundeinstellungen'!$L$180,IF(N53=0,"wird ausgefüllt")))),IF(OR(N55&lt;&gt;"",N58&lt;&gt;"")," (",""),IF(N55="","",N55),IF(AND(N55&lt;&gt;"",N58&lt;&gt;""),"; ",""),IF(N58="","",N58),IF(OR(N55&lt;&gt;"",N58&lt;&gt;""),")","")))</f>
        <v>wird ausgefüllt (wird ausgefüllt; wird ausgefüllt)</v>
      </c>
      <c r="O52" s="129" t="str">
        <f>IF($G$52=0,"",CONCATENATE(IF(AND(O53&lt;1.5,O53&gt;0),'1 | Grundeinstellungen'!$J$180,IF(AND(O53&gt;=1.5,O53&lt;2.5),'1 | Grundeinstellungen'!$K$180,IF(O53&gt;=2.5,'1 | Grundeinstellungen'!$L$180,IF(O53=0,"wird ausgefüllt")))),IF(OR(O55&lt;&gt;"",O58&lt;&gt;"")," (",""),IF(O55="","",O55),IF(AND(O55&lt;&gt;"",O58&lt;&gt;""),"; ",""),IF(O58="","",O58),IF(OR(O55&lt;&gt;"",O58&lt;&gt;""),")","")))</f>
        <v>wird ausgefüllt (wird ausgefüllt; wird ausgefüllt)</v>
      </c>
      <c r="P52" s="129" t="str">
        <f>IF($G$52=0,"",CONCATENATE(IF(AND(P53&lt;1.5,P53&gt;0),'1 | Grundeinstellungen'!$J$180,IF(AND(P53&gt;=1.5,P53&lt;2.5),'1 | Grundeinstellungen'!$K$180,IF(P53&gt;=2.5,'1 | Grundeinstellungen'!$L$180,IF(P53=0,"wird ausgefüllt")))),IF(OR(P55&lt;&gt;"",P58&lt;&gt;"")," (",""),IF(P55="","",P55),IF(AND(P55&lt;&gt;"",P58&lt;&gt;""),"; ",""),IF(P58="","",P58),IF(OR(P55&lt;&gt;"",P58&lt;&gt;""),")","")))</f>
        <v>wird ausgefüllt (wird ausgefüllt; wird ausgefüllt)</v>
      </c>
      <c r="Q52" s="129" t="str">
        <f>IF($G$52=0,"",CONCATENATE(IF(AND(Q53&lt;1.5,Q53&gt;0),'1 | Grundeinstellungen'!$J$180,IF(AND(Q53&gt;=1.5,Q53&lt;2.5),'1 | Grundeinstellungen'!$K$180,IF(Q53&gt;=2.5,'1 | Grundeinstellungen'!$L$180,IF(Q53=0,"wird ausgefüllt")))),IF(OR(Q55&lt;&gt;"",Q58&lt;&gt;"")," (",""),IF(Q55="","",Q55),IF(AND(Q55&lt;&gt;"",Q58&lt;&gt;""),"; ",""),IF(Q58="","",Q58),IF(OR(Q55&lt;&gt;"",Q58&lt;&gt;""),")","")))</f>
        <v>wird ausgefüllt (wird ausgefüllt; wird ausgefüllt)</v>
      </c>
      <c r="R52" s="129" t="str">
        <f>IF($G$52=0,"",CONCATENATE(IF(AND(R53&lt;1.5,R53&gt;0),'1 | Grundeinstellungen'!$J$180,IF(AND(R53&gt;=1.5,R53&lt;2.5),'1 | Grundeinstellungen'!$K$180,IF(R53&gt;=2.5,'1 | Grundeinstellungen'!$L$180,IF(R53=0,"wird ausgefüllt")))),IF(OR(R55&lt;&gt;"",R58&lt;&gt;"")," (",""),IF(R55="","",R55),IF(AND(R55&lt;&gt;"",R58&lt;&gt;""),"; ",""),IF(R58="","",R58),IF(OR(R55&lt;&gt;"",R58&lt;&gt;""),")","")))</f>
        <v>wird ausgefüllt (wird ausgefüllt; wird ausgefüllt)</v>
      </c>
      <c r="S52" s="129" t="str">
        <f>IF($G$52=0,"",CONCATENATE(IF(AND(S53&lt;1.5,S53&gt;0),'1 | Grundeinstellungen'!$J$180,IF(AND(S53&gt;=1.5,S53&lt;2.5),'1 | Grundeinstellungen'!$K$180,IF(S53&gt;=2.5,'1 | Grundeinstellungen'!$L$180,IF(S53=0,"wird ausgefüllt")))),IF(OR(S55&lt;&gt;"",S58&lt;&gt;"")," (",""),IF(S55="","",S55),IF(AND(S55&lt;&gt;"",S58&lt;&gt;""),"; ",""),IF(S58="","",S58),IF(OR(S55&lt;&gt;"",S58&lt;&gt;""),")","")))</f>
        <v>wird ausgefüllt (wird ausgefüllt; wird ausgefüllt)</v>
      </c>
      <c r="T52" s="129" t="str">
        <f>IF($G$52=0,"",CONCATENATE(IF(AND(T53&lt;1.5,T53&gt;0),'1 | Grundeinstellungen'!$J$180,IF(AND(T53&gt;=1.5,T53&lt;2.5),'1 | Grundeinstellungen'!$K$180,IF(T53&gt;=2.5,'1 | Grundeinstellungen'!$L$180,IF(T53=0,"wird ausgefüllt")))),IF(OR(T55&lt;&gt;"",T58&lt;&gt;"")," (",""),IF(T55="","",T55),IF(AND(T55&lt;&gt;"",T58&lt;&gt;""),"; ",""),IF(T58="","",T58),IF(OR(T55&lt;&gt;"",T58&lt;&gt;""),")","")))</f>
        <v>wird ausgefüllt (wird ausgefüllt; wird ausgefüllt)</v>
      </c>
      <c r="U52" s="129" t="str">
        <f>IF($G$52=0,"",CONCATENATE(IF(AND(U53&lt;1.5,U53&gt;0),'1 | Grundeinstellungen'!$J$180,IF(AND(U53&gt;=1.5,U53&lt;2.5),'1 | Grundeinstellungen'!$K$180,IF(U53&gt;=2.5,'1 | Grundeinstellungen'!$L$180,IF(U53=0,"wird ausgefüllt")))),IF(OR(U55&lt;&gt;"",U58&lt;&gt;"")," (",""),IF(U55="","",U55),IF(AND(U55&lt;&gt;"",U58&lt;&gt;""),"; ",""),IF(U58="","",U58),IF(OR(U55&lt;&gt;"",U58&lt;&gt;""),")","")))</f>
        <v>wird ausgefüllt (wird ausgefüllt; wird ausgefüllt)</v>
      </c>
      <c r="V52" s="129" t="str">
        <f>IF($G$52=0,"",CONCATENATE(IF(AND(V53&lt;1.5,V53&gt;0),'1 | Grundeinstellungen'!$J$180,IF(AND(V53&gt;=1.5,V53&lt;2.5),'1 | Grundeinstellungen'!$K$180,IF(V53&gt;=2.5,'1 | Grundeinstellungen'!$L$180,IF(V53=0,"wird ausgefüllt")))),IF(OR(V55&lt;&gt;"",V58&lt;&gt;"")," (",""),IF(V55="","",V55),IF(AND(V55&lt;&gt;"",V58&lt;&gt;""),"; ",""),IF(V58="","",V58),IF(OR(V55&lt;&gt;"",V58&lt;&gt;""),")","")))</f>
        <v>wird ausgefüllt (wird ausgefüllt; wird ausgefüllt)</v>
      </c>
      <c r="W52" s="129" t="str">
        <f>IF($G$52=0,"",CONCATENATE(IF(AND(W53&lt;1.5,W53&gt;0),'1 | Grundeinstellungen'!$J$180,IF(AND(W53&gt;=1.5,W53&lt;2.5),'1 | Grundeinstellungen'!$K$180,IF(W53&gt;=2.5,'1 | Grundeinstellungen'!$L$180,IF(W53=0,"wird ausgefüllt")))),IF(OR(W55&lt;&gt;"",W58&lt;&gt;"")," (",""),IF(W55="","",W55),IF(AND(W55&lt;&gt;"",W58&lt;&gt;""),"; ",""),IF(W58="","",W58),IF(OR(W55&lt;&gt;"",W58&lt;&gt;""),")","")))</f>
        <v>wird ausgefüllt (wird ausgefüllt; wird ausgefüllt)</v>
      </c>
      <c r="X52" s="129" t="str">
        <f>IF($G$52=0,"",CONCATENATE(IF(AND(X53&lt;1.5,X53&gt;0),'1 | Grundeinstellungen'!$J$180,IF(AND(X53&gt;=1.5,X53&lt;2.5),'1 | Grundeinstellungen'!$K$180,IF(X53&gt;=2.5,'1 | Grundeinstellungen'!$L$180,IF(X53=0,"wird ausgefüllt")))),IF(OR(X55&lt;&gt;"",X58&lt;&gt;"")," (",""),IF(X55="","",X55),IF(AND(X55&lt;&gt;"",X58&lt;&gt;""),"; ",""),IF(X58="","",X58),IF(OR(X55&lt;&gt;"",X58&lt;&gt;""),")","")))</f>
        <v>wird ausgefüllt (wird ausgefüllt; wird ausgefüllt)</v>
      </c>
      <c r="Y52" s="129" t="str">
        <f>IF($G$52=0,"",CONCATENATE(IF(AND(Y53&lt;1.5,Y53&gt;0),'1 | Grundeinstellungen'!$J$180,IF(AND(Y53&gt;=1.5,Y53&lt;2.5),'1 | Grundeinstellungen'!$K$180,IF(Y53&gt;=2.5,'1 | Grundeinstellungen'!$L$180,IF(Y53=0,"wird ausgefüllt")))),IF(OR(Y55&lt;&gt;"",Y58&lt;&gt;"")," (",""),IF(Y55="","",Y55),IF(AND(Y55&lt;&gt;"",Y58&lt;&gt;""),"; ",""),IF(Y58="","",Y58),IF(OR(Y55&lt;&gt;"",Y58&lt;&gt;""),")","")))</f>
        <v>wird ausgefüllt (wird ausgefüllt; wird ausgefüllt)</v>
      </c>
      <c r="Z52" s="129" t="str">
        <f>IF($G$52=0,"",CONCATENATE(IF(AND(Z53&lt;1.5,Z53&gt;0),'1 | Grundeinstellungen'!$J$180,IF(AND(Z53&gt;=1.5,Z53&lt;2.5),'1 | Grundeinstellungen'!$K$180,IF(Z53&gt;=2.5,'1 | Grundeinstellungen'!$L$180,IF(Z53=0,"wird ausgefüllt")))),IF(OR(Z55&lt;&gt;"",Z58&lt;&gt;"")," (",""),IF(Z55="","",Z55),IF(AND(Z55&lt;&gt;"",Z58&lt;&gt;""),"; ",""),IF(Z58="","",Z58),IF(OR(Z55&lt;&gt;"",Z58&lt;&gt;""),")","")))</f>
        <v>wird ausgefüllt (wird ausgefüllt; wird ausgefüllt)</v>
      </c>
      <c r="AA52" s="129" t="str">
        <f>IF($G$52=0,"",CONCATENATE(IF(AND(AA53&lt;1.5,AA53&gt;0),'1 | Grundeinstellungen'!$J$180,IF(AND(AA53&gt;=1.5,AA53&lt;2.5),'1 | Grundeinstellungen'!$K$180,IF(AA53&gt;=2.5,'1 | Grundeinstellungen'!$L$180,IF(AA53=0,"wird ausgefüllt")))),IF(OR(AA55&lt;&gt;"",AA58&lt;&gt;"")," (",""),IF(AA55="","",AA55),IF(AND(AA55&lt;&gt;"",AA58&lt;&gt;""),"; ",""),IF(AA58="","",AA58),IF(OR(AA55&lt;&gt;"",AA58&lt;&gt;""),")","")))</f>
        <v>wird ausgefüllt (wird ausgefüllt; wird ausgefüllt)</v>
      </c>
      <c r="AB52" s="129" t="str">
        <f>IF($G$52=0,"",CONCATENATE(IF(AND(AB53&lt;1.5,AB53&gt;0),'1 | Grundeinstellungen'!$J$180,IF(AND(AB53&gt;=1.5,AB53&lt;2.5),'1 | Grundeinstellungen'!$K$180,IF(AB53&gt;=2.5,'1 | Grundeinstellungen'!$L$180,IF(AB53=0,"wird ausgefüllt")))),IF(OR(AB55&lt;&gt;"",AB58&lt;&gt;"")," (",""),IF(AB55="","",AB55),IF(AND(AB55&lt;&gt;"",AB58&lt;&gt;""),"; ",""),IF(AB58="","",AB58),IF(OR(AB55&lt;&gt;"",AB58&lt;&gt;""),")","")))</f>
        <v>wird ausgefüllt (wird ausgefüllt; wird ausgefüllt)</v>
      </c>
      <c r="AC52" s="129" t="str">
        <f>IF($G$52=0,"",CONCATENATE(IF(AND(AC53&lt;1.5,AC53&gt;0),'1 | Grundeinstellungen'!$J$180,IF(AND(AC53&gt;=1.5,AC53&lt;2.5),'1 | Grundeinstellungen'!$K$180,IF(AC53&gt;=2.5,'1 | Grundeinstellungen'!$L$180,IF(AC53=0,"wird ausgefüllt")))),IF(OR(AC55&lt;&gt;"",AC58&lt;&gt;"")," (",""),IF(AC55="","",AC55),IF(AND(AC55&lt;&gt;"",AC58&lt;&gt;""),"; ",""),IF(AC58="","",AC58),IF(OR(AC55&lt;&gt;"",AC58&lt;&gt;""),")","")))</f>
        <v>wird ausgefüllt (wird ausgefüllt; wird ausgefüllt)</v>
      </c>
      <c r="AD52" s="129" t="str">
        <f>IF($G$52=0,"",CONCATENATE(IF(AND(AD53&lt;1.5,AD53&gt;0),'1 | Grundeinstellungen'!$J$180,IF(AND(AD53&gt;=1.5,AD53&lt;2.5),'1 | Grundeinstellungen'!$K$180,IF(AD53&gt;=2.5,'1 | Grundeinstellungen'!$L$180,IF(AD53=0,"wird ausgefüllt")))),IF(OR(AD55&lt;&gt;"",AD58&lt;&gt;"")," (",""),IF(AD55="","",AD55),IF(AND(AD55&lt;&gt;"",AD58&lt;&gt;""),"; ",""),IF(AD58="","",AD58),IF(OR(AD55&lt;&gt;"",AD58&lt;&gt;""),")","")))</f>
        <v>wird ausgefüllt (wird ausgefüllt; wird ausgefüllt)</v>
      </c>
      <c r="AE52" s="129" t="str">
        <f>IF($G$52=0,"",CONCATENATE(IF(AND(AE53&lt;1.5,AE53&gt;0),'1 | Grundeinstellungen'!$J$180,IF(AND(AE53&gt;=1.5,AE53&lt;2.5),'1 | Grundeinstellungen'!$K$180,IF(AE53&gt;=2.5,'1 | Grundeinstellungen'!$L$180,IF(AE53=0,"wird ausgefüllt")))),IF(OR(AE55&lt;&gt;"",AE58&lt;&gt;"")," (",""),IF(AE55="","",AE55),IF(AND(AE55&lt;&gt;"",AE58&lt;&gt;""),"; ",""),IF(AE58="","",AE58),IF(OR(AE55&lt;&gt;"",AE58&lt;&gt;""),")","")))</f>
        <v>wird ausgefüllt (wird ausgefüllt; wird ausgefüllt)</v>
      </c>
      <c r="AF52" s="129" t="str">
        <f>IF($G$52=0,"",CONCATENATE(IF(AND(AF53&lt;1.5,AF53&gt;0),'1 | Grundeinstellungen'!$J$180,IF(AND(AF53&gt;=1.5,AF53&lt;2.5),'1 | Grundeinstellungen'!$K$180,IF(AF53&gt;=2.5,'1 | Grundeinstellungen'!$L$180,IF(AF53=0,"wird ausgefüllt")))),IF(OR(AF55&lt;&gt;"",AF58&lt;&gt;"")," (",""),IF(AF55="","",AF55),IF(AND(AF55&lt;&gt;"",AF58&lt;&gt;""),"; ",""),IF(AF58="","",AF58),IF(OR(AF55&lt;&gt;"",AF58&lt;&gt;""),")","")))</f>
        <v>wird ausgefüllt (wird ausgefüllt; wird ausgefüllt)</v>
      </c>
      <c r="AG52" s="129" t="str">
        <f>IF($G$52=0,"",CONCATENATE(IF(AND(AG53&lt;1.5,AG53&gt;0),'1 | Grundeinstellungen'!$J$180,IF(AND(AG53&gt;=1.5,AG53&lt;2.5),'1 | Grundeinstellungen'!$K$180,IF(AG53&gt;=2.5,'1 | Grundeinstellungen'!$L$180,IF(AG53=0,"wird ausgefüllt")))),IF(OR(AG55&lt;&gt;"",AG58&lt;&gt;"")," (",""),IF(AG55="","",AG55),IF(AND(AG55&lt;&gt;"",AG58&lt;&gt;""),"; ",""),IF(AG58="","",AG58),IF(OR(AG55&lt;&gt;"",AG58&lt;&gt;""),")","")))</f>
        <v>wird ausgefüllt (wird ausgefüllt; wird ausgefüllt)</v>
      </c>
      <c r="AH52" s="129" t="str">
        <f>IF($G$52=0,"",CONCATENATE(IF(AND(AH53&lt;1.5,AH53&gt;0),'1 | Grundeinstellungen'!$J$180,IF(AND(AH53&gt;=1.5,AH53&lt;2.5),'1 | Grundeinstellungen'!$K$180,IF(AH53&gt;=2.5,'1 | Grundeinstellungen'!$L$180,IF(AH53=0,"wird ausgefüllt")))),IF(OR(AH55&lt;&gt;"",AH58&lt;&gt;"")," (",""),IF(AH55="","",AH55),IF(AND(AH55&lt;&gt;"",AH58&lt;&gt;""),"; ",""),IF(AH58="","",AH58),IF(OR(AH55&lt;&gt;"",AH58&lt;&gt;""),")","")))</f>
        <v>wird ausgefüllt (wird ausgefüllt; wird ausgefüllt)</v>
      </c>
      <c r="AI52" s="129" t="str">
        <f>IF($G$52=0,"",CONCATENATE(IF(AND(AI53&lt;1.5,AI53&gt;0),'1 | Grundeinstellungen'!$J$180,IF(AND(AI53&gt;=1.5,AI53&lt;2.5),'1 | Grundeinstellungen'!$K$180,IF(AI53&gt;=2.5,'1 | Grundeinstellungen'!$L$180,IF(AI53=0,"wird ausgefüllt")))),IF(OR(AI55&lt;&gt;"",AI58&lt;&gt;"")," (",""),IF(AI55="","",AI55),IF(AND(AI55&lt;&gt;"",AI58&lt;&gt;""),"; ",""),IF(AI58="","",AI58),IF(OR(AI55&lt;&gt;"",AI58&lt;&gt;""),")","")))</f>
        <v>wird ausgefüllt (wird ausgefüllt; wird ausgefüllt)</v>
      </c>
      <c r="AJ52" s="129" t="str">
        <f>IF($G$52=0,"",CONCATENATE(IF(AND(AJ53&lt;1.5,AJ53&gt;0),'1 | Grundeinstellungen'!$J$180,IF(AND(AJ53&gt;=1.5,AJ53&lt;2.5),'1 | Grundeinstellungen'!$K$180,IF(AJ53&gt;=2.5,'1 | Grundeinstellungen'!$L$180,IF(AJ53=0,"wird ausgefüllt")))),IF(OR(AJ55&lt;&gt;"",AJ58&lt;&gt;"")," (",""),IF(AJ55="","",AJ55),IF(AND(AJ55&lt;&gt;"",AJ58&lt;&gt;""),"; ",""),IF(AJ58="","",AJ58),IF(OR(AJ55&lt;&gt;"",AJ58&lt;&gt;""),")","")))</f>
        <v>wird ausgefüllt (wird ausgefüllt; wird ausgefüllt)</v>
      </c>
      <c r="AK52" s="129" t="str">
        <f>IF($G$52=0,"",CONCATENATE(IF(AND(AK53&lt;1.5,AK53&gt;0),'1 | Grundeinstellungen'!$J$180,IF(AND(AK53&gt;=1.5,AK53&lt;2.5),'1 | Grundeinstellungen'!$K$180,IF(AK53&gt;=2.5,'1 | Grundeinstellungen'!$L$180,IF(AK53=0,"wird ausgefüllt")))),IF(OR(AK55&lt;&gt;"",AK58&lt;&gt;"")," (",""),IF(AK55="","",AK55),IF(AND(AK55&lt;&gt;"",AK58&lt;&gt;""),"; ",""),IF(AK58="","",AK58),IF(OR(AK55&lt;&gt;"",AK58&lt;&gt;""),")","")))</f>
        <v>wird ausgefüllt (wird ausgefüllt; wird ausgefüllt)</v>
      </c>
      <c r="AL52" s="129" t="str">
        <f>IF($G$52=0,"",CONCATENATE(IF(AND(AL53&lt;1.5,AL53&gt;0),'1 | Grundeinstellungen'!$J$180,IF(AND(AL53&gt;=1.5,AL53&lt;2.5),'1 | Grundeinstellungen'!$K$180,IF(AL53&gt;=2.5,'1 | Grundeinstellungen'!$L$180,IF(AL53=0,"wird ausgefüllt")))),IF(OR(AL55&lt;&gt;"",AL58&lt;&gt;"")," (",""),IF(AL55="","",AL55),IF(AND(AL55&lt;&gt;"",AL58&lt;&gt;""),"; ",""),IF(AL58="","",AL58),IF(OR(AL55&lt;&gt;"",AL58&lt;&gt;""),")","")))</f>
        <v>wird ausgefüllt (wird ausgefüllt; wird ausgefüllt)</v>
      </c>
      <c r="AM52" s="129" t="str">
        <f>IF($G$52=0,"",CONCATENATE(IF(AND(AM53&lt;1.5,AM53&gt;0),'1 | Grundeinstellungen'!$J$180,IF(AND(AM53&gt;=1.5,AM53&lt;2.5),'1 | Grundeinstellungen'!$K$180,IF(AM53&gt;=2.5,'1 | Grundeinstellungen'!$L$180,IF(AM53=0,"wird ausgefüllt")))),IF(OR(AM55&lt;&gt;"",AM58&lt;&gt;"")," (",""),IF(AM55="","",AM55),IF(AND(AM55&lt;&gt;"",AM58&lt;&gt;""),"; ",""),IF(AM58="","",AM58),IF(OR(AM55&lt;&gt;"",AM58&lt;&gt;""),")","")))</f>
        <v>wird ausgefüllt (wird ausgefüllt; wird ausgefüllt)</v>
      </c>
    </row>
    <row r="53" spans="2:39" s="150" customFormat="1" outlineLevel="1" x14ac:dyDescent="0.25">
      <c r="B53" s="151"/>
      <c r="C53" s="152"/>
      <c r="D53" s="138"/>
      <c r="E53" s="138"/>
      <c r="F53" s="117"/>
      <c r="G53" s="136"/>
      <c r="H53" s="142"/>
      <c r="I53" s="112"/>
      <c r="J53" s="176">
        <f>IF($G$52=0,0,IFERROR(J56*$H$55+J59*$H$58,0))</f>
        <v>0</v>
      </c>
      <c r="K53" s="176">
        <f t="shared" ref="K53:AM53" si="10">IF($G$52=0,0,IFERROR(K56*$H$55+K59*$H$58,0))</f>
        <v>0</v>
      </c>
      <c r="L53" s="176">
        <f t="shared" si="10"/>
        <v>0</v>
      </c>
      <c r="M53" s="176">
        <f t="shared" si="10"/>
        <v>0</v>
      </c>
      <c r="N53" s="176">
        <f t="shared" si="10"/>
        <v>0</v>
      </c>
      <c r="O53" s="176">
        <f t="shared" si="10"/>
        <v>0</v>
      </c>
      <c r="P53" s="176">
        <f t="shared" si="10"/>
        <v>0</v>
      </c>
      <c r="Q53" s="176">
        <f t="shared" si="10"/>
        <v>0</v>
      </c>
      <c r="R53" s="176">
        <f t="shared" si="10"/>
        <v>0</v>
      </c>
      <c r="S53" s="176">
        <f t="shared" si="10"/>
        <v>0</v>
      </c>
      <c r="T53" s="176">
        <f t="shared" si="10"/>
        <v>0</v>
      </c>
      <c r="U53" s="176">
        <f t="shared" si="10"/>
        <v>0</v>
      </c>
      <c r="V53" s="176">
        <f t="shared" si="10"/>
        <v>0</v>
      </c>
      <c r="W53" s="176">
        <f t="shared" si="10"/>
        <v>0</v>
      </c>
      <c r="X53" s="176">
        <f t="shared" si="10"/>
        <v>0</v>
      </c>
      <c r="Y53" s="176">
        <f t="shared" si="10"/>
        <v>0</v>
      </c>
      <c r="Z53" s="176">
        <f t="shared" si="10"/>
        <v>0</v>
      </c>
      <c r="AA53" s="176">
        <f t="shared" si="10"/>
        <v>0</v>
      </c>
      <c r="AB53" s="176">
        <f t="shared" si="10"/>
        <v>0</v>
      </c>
      <c r="AC53" s="176">
        <f t="shared" si="10"/>
        <v>0</v>
      </c>
      <c r="AD53" s="176">
        <f t="shared" si="10"/>
        <v>0</v>
      </c>
      <c r="AE53" s="176">
        <f t="shared" si="10"/>
        <v>0</v>
      </c>
      <c r="AF53" s="176">
        <f t="shared" si="10"/>
        <v>0</v>
      </c>
      <c r="AG53" s="176">
        <f t="shared" si="10"/>
        <v>0</v>
      </c>
      <c r="AH53" s="176">
        <f t="shared" si="10"/>
        <v>0</v>
      </c>
      <c r="AI53" s="176">
        <f t="shared" si="10"/>
        <v>0</v>
      </c>
      <c r="AJ53" s="176">
        <f t="shared" si="10"/>
        <v>0</v>
      </c>
      <c r="AK53" s="176">
        <f t="shared" si="10"/>
        <v>0</v>
      </c>
      <c r="AL53" s="176">
        <f t="shared" si="10"/>
        <v>0</v>
      </c>
      <c r="AM53" s="176">
        <f t="shared" si="10"/>
        <v>0</v>
      </c>
    </row>
    <row r="54" spans="2:39" s="121" customFormat="1" ht="7.5" customHeight="1" outlineLevel="1" x14ac:dyDescent="0.25">
      <c r="B54" s="137"/>
      <c r="C54" s="138"/>
      <c r="D54" s="164"/>
      <c r="E54" s="164"/>
      <c r="F54" s="165"/>
      <c r="G54" s="166"/>
      <c r="H54" s="167"/>
      <c r="I54" s="165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</row>
    <row r="55" spans="2:39" s="110" customFormat="1" ht="30" customHeight="1" outlineLevel="1" x14ac:dyDescent="0.25">
      <c r="B55" s="111"/>
      <c r="C55" s="131"/>
      <c r="D55" s="152" t="s">
        <v>198</v>
      </c>
      <c r="E55" s="131" t="s">
        <v>86</v>
      </c>
      <c r="F55" s="112"/>
      <c r="G55" s="122"/>
      <c r="H55" s="126">
        <f>'1 | Grundeinstellungen'!$H$181</f>
        <v>0.5</v>
      </c>
      <c r="I55" s="112"/>
      <c r="J55" s="148" t="str">
        <f>IF($H$55=0,"",CONCATENATE(IF(J56=1,'1 | Grundeinstellungen'!$J$181,IF(J56=2,'1 | Grundeinstellungen'!$K$181,IF('3d | Ressourcen_Energie'!J56=3,'1 | Grundeinstellungen'!$L$181,IF(J56="","wird ausgefüllt")))),IF(J57="","",CONCATENATE(" ","(",J57,")"))))</f>
        <v>wird ausgefüllt</v>
      </c>
      <c r="K55" s="148" t="str">
        <f>IF($H$55=0,"",CONCATENATE(IF(K56=1,'1 | Grundeinstellungen'!$J$181,IF(K56=2,'1 | Grundeinstellungen'!$K$181,IF('3d | Ressourcen_Energie'!K56=3,'1 | Grundeinstellungen'!$L$181,IF(K56="","wird ausgefüllt")))),IF(K57="","",CONCATENATE(" ","(",K57,")"))))</f>
        <v>wird ausgefüllt</v>
      </c>
      <c r="L55" s="148" t="str">
        <f>IF($H$55=0,"",CONCATENATE(IF(L56=1,'1 | Grundeinstellungen'!$J$181,IF(L56=2,'1 | Grundeinstellungen'!$K$181,IF('3d | Ressourcen_Energie'!L56=3,'1 | Grundeinstellungen'!$L$181,IF(L56="","wird ausgefüllt")))),IF(L57="","",CONCATENATE(" ","(",L57,")"))))</f>
        <v>wird ausgefüllt</v>
      </c>
      <c r="M55" s="148" t="str">
        <f>IF($H$55=0,"",CONCATENATE(IF(M56=1,'1 | Grundeinstellungen'!$J$181,IF(M56=2,'1 | Grundeinstellungen'!$K$181,IF('3d | Ressourcen_Energie'!M56=3,'1 | Grundeinstellungen'!$L$181,IF(M56="","wird ausgefüllt")))),IF(M57="","",CONCATENATE(" ","(",M57,")"))))</f>
        <v>wird ausgefüllt</v>
      </c>
      <c r="N55" s="148" t="str">
        <f>IF($H$55=0,"",CONCATENATE(IF(N56=1,'1 | Grundeinstellungen'!$J$181,IF(N56=2,'1 | Grundeinstellungen'!$K$181,IF('3d | Ressourcen_Energie'!N56=3,'1 | Grundeinstellungen'!$L$181,IF(N56="","wird ausgefüllt")))),IF(N57="","",CONCATENATE(" ","(",N57,")"))))</f>
        <v>wird ausgefüllt</v>
      </c>
      <c r="O55" s="148" t="str">
        <f>IF($H$55=0,"",CONCATENATE(IF(O56=1,'1 | Grundeinstellungen'!$J$181,IF(O56=2,'1 | Grundeinstellungen'!$K$181,IF('3d | Ressourcen_Energie'!O56=3,'1 | Grundeinstellungen'!$L$181,IF(O56="","wird ausgefüllt")))),IF(O57="","",CONCATENATE(" ","(",O57,")"))))</f>
        <v>wird ausgefüllt</v>
      </c>
      <c r="P55" s="148" t="str">
        <f>IF($H$55=0,"",CONCATENATE(IF(P56=1,'1 | Grundeinstellungen'!$J$181,IF(P56=2,'1 | Grundeinstellungen'!$K$181,IF('3d | Ressourcen_Energie'!P56=3,'1 | Grundeinstellungen'!$L$181,IF(P56="","wird ausgefüllt")))),IF(P57="","",CONCATENATE(" ","(",P57,")"))))</f>
        <v>wird ausgefüllt</v>
      </c>
      <c r="Q55" s="148" t="str">
        <f>IF($H$55=0,"",CONCATENATE(IF(Q56=1,'1 | Grundeinstellungen'!$J$181,IF(Q56=2,'1 | Grundeinstellungen'!$K$181,IF('3d | Ressourcen_Energie'!Q56=3,'1 | Grundeinstellungen'!$L$181,IF(Q56="","wird ausgefüllt")))),IF(Q57="","",CONCATENATE(" ","(",Q57,")"))))</f>
        <v>wird ausgefüllt</v>
      </c>
      <c r="R55" s="148" t="str">
        <f>IF($H$55=0,"",CONCATENATE(IF(R56=1,'1 | Grundeinstellungen'!$J$181,IF(R56=2,'1 | Grundeinstellungen'!$K$181,IF('3d | Ressourcen_Energie'!R56=3,'1 | Grundeinstellungen'!$L$181,IF(R56="","wird ausgefüllt")))),IF(R57="","",CONCATENATE(" ","(",R57,")"))))</f>
        <v>wird ausgefüllt</v>
      </c>
      <c r="S55" s="148" t="str">
        <f>IF($H$55=0,"",CONCATENATE(IF(S56=1,'1 | Grundeinstellungen'!$J$181,IF(S56=2,'1 | Grundeinstellungen'!$K$181,IF('3d | Ressourcen_Energie'!S56=3,'1 | Grundeinstellungen'!$L$181,IF(S56="","wird ausgefüllt")))),IF(S57="","",CONCATENATE(" ","(",S57,")"))))</f>
        <v>wird ausgefüllt</v>
      </c>
      <c r="T55" s="148" t="str">
        <f>IF($H$55=0,"",CONCATENATE(IF(T56=1,'1 | Grundeinstellungen'!$J$181,IF(T56=2,'1 | Grundeinstellungen'!$K$181,IF('3d | Ressourcen_Energie'!T56=3,'1 | Grundeinstellungen'!$L$181,IF(T56="","wird ausgefüllt")))),IF(T57="","",CONCATENATE(" ","(",T57,")"))))</f>
        <v>wird ausgefüllt</v>
      </c>
      <c r="U55" s="148" t="str">
        <f>IF($H$55=0,"",CONCATENATE(IF(U56=1,'1 | Grundeinstellungen'!$J$181,IF(U56=2,'1 | Grundeinstellungen'!$K$181,IF('3d | Ressourcen_Energie'!U56=3,'1 | Grundeinstellungen'!$L$181,IF(U56="","wird ausgefüllt")))),IF(U57="","",CONCATENATE(" ","(",U57,")"))))</f>
        <v>wird ausgefüllt</v>
      </c>
      <c r="V55" s="148" t="str">
        <f>IF($H$55=0,"",CONCATENATE(IF(V56=1,'1 | Grundeinstellungen'!$J$181,IF(V56=2,'1 | Grundeinstellungen'!$K$181,IF('3d | Ressourcen_Energie'!V56=3,'1 | Grundeinstellungen'!$L$181,IF(V56="","wird ausgefüllt")))),IF(V57="","",CONCATENATE(" ","(",V57,")"))))</f>
        <v>wird ausgefüllt</v>
      </c>
      <c r="W55" s="148" t="str">
        <f>IF($H$55=0,"",CONCATENATE(IF(W56=1,'1 | Grundeinstellungen'!$J$181,IF(W56=2,'1 | Grundeinstellungen'!$K$181,IF('3d | Ressourcen_Energie'!W56=3,'1 | Grundeinstellungen'!$L$181,IF(W56="","wird ausgefüllt")))),IF(W57="","",CONCATENATE(" ","(",W57,")"))))</f>
        <v>wird ausgefüllt</v>
      </c>
      <c r="X55" s="148" t="str">
        <f>IF($H$55=0,"",CONCATENATE(IF(X56=1,'1 | Grundeinstellungen'!$J$181,IF(X56=2,'1 | Grundeinstellungen'!$K$181,IF('3d | Ressourcen_Energie'!X56=3,'1 | Grundeinstellungen'!$L$181,IF(X56="","wird ausgefüllt")))),IF(X57="","",CONCATENATE(" ","(",X57,")"))))</f>
        <v>wird ausgefüllt</v>
      </c>
      <c r="Y55" s="148" t="str">
        <f>IF($H$55=0,"",CONCATENATE(IF(Y56=1,'1 | Grundeinstellungen'!$J$181,IF(Y56=2,'1 | Grundeinstellungen'!$K$181,IF('3d | Ressourcen_Energie'!Y56=3,'1 | Grundeinstellungen'!$L$181,IF(Y56="","wird ausgefüllt")))),IF(Y57="","",CONCATENATE(" ","(",Y57,")"))))</f>
        <v>wird ausgefüllt</v>
      </c>
      <c r="Z55" s="148" t="str">
        <f>IF($H$55=0,"",CONCATENATE(IF(Z56=1,'1 | Grundeinstellungen'!$J$181,IF(Z56=2,'1 | Grundeinstellungen'!$K$181,IF('3d | Ressourcen_Energie'!Z56=3,'1 | Grundeinstellungen'!$L$181,IF(Z56="","wird ausgefüllt")))),IF(Z57="","",CONCATENATE(" ","(",Z57,")"))))</f>
        <v>wird ausgefüllt</v>
      </c>
      <c r="AA55" s="148" t="str">
        <f>IF($H$55=0,"",CONCATENATE(IF(AA56=1,'1 | Grundeinstellungen'!$J$181,IF(AA56=2,'1 | Grundeinstellungen'!$K$181,IF('3d | Ressourcen_Energie'!AA56=3,'1 | Grundeinstellungen'!$L$181,IF(AA56="","wird ausgefüllt")))),IF(AA57="","",CONCATENATE(" ","(",AA57,")"))))</f>
        <v>wird ausgefüllt</v>
      </c>
      <c r="AB55" s="148" t="str">
        <f>IF($H$55=0,"",CONCATENATE(IF(AB56=1,'1 | Grundeinstellungen'!$J$181,IF(AB56=2,'1 | Grundeinstellungen'!$K$181,IF('3d | Ressourcen_Energie'!AB56=3,'1 | Grundeinstellungen'!$L$181,IF(AB56="","wird ausgefüllt")))),IF(AB57="","",CONCATENATE(" ","(",AB57,")"))))</f>
        <v>wird ausgefüllt</v>
      </c>
      <c r="AC55" s="148" t="str">
        <f>IF($H$55=0,"",CONCATENATE(IF(AC56=1,'1 | Grundeinstellungen'!$J$181,IF(AC56=2,'1 | Grundeinstellungen'!$K$181,IF('3d | Ressourcen_Energie'!AC56=3,'1 | Grundeinstellungen'!$L$181,IF(AC56="","wird ausgefüllt")))),IF(AC57="","",CONCATENATE(" ","(",AC57,")"))))</f>
        <v>wird ausgefüllt</v>
      </c>
      <c r="AD55" s="148" t="str">
        <f>IF($H$55=0,"",CONCATENATE(IF(AD56=1,'1 | Grundeinstellungen'!$J$181,IF(AD56=2,'1 | Grundeinstellungen'!$K$181,IF('3d | Ressourcen_Energie'!AD56=3,'1 | Grundeinstellungen'!$L$181,IF(AD56="","wird ausgefüllt")))),IF(AD57="","",CONCATENATE(" ","(",AD57,")"))))</f>
        <v>wird ausgefüllt</v>
      </c>
      <c r="AE55" s="148" t="str">
        <f>IF($H$55=0,"",CONCATENATE(IF(AE56=1,'1 | Grundeinstellungen'!$J$181,IF(AE56=2,'1 | Grundeinstellungen'!$K$181,IF('3d | Ressourcen_Energie'!AE56=3,'1 | Grundeinstellungen'!$L$181,IF(AE56="","wird ausgefüllt")))),IF(AE57="","",CONCATENATE(" ","(",AE57,")"))))</f>
        <v>wird ausgefüllt</v>
      </c>
      <c r="AF55" s="148" t="str">
        <f>IF($H$55=0,"",CONCATENATE(IF(AF56=1,'1 | Grundeinstellungen'!$J$181,IF(AF56=2,'1 | Grundeinstellungen'!$K$181,IF('3d | Ressourcen_Energie'!AF56=3,'1 | Grundeinstellungen'!$L$181,IF(AF56="","wird ausgefüllt")))),IF(AF57="","",CONCATENATE(" ","(",AF57,")"))))</f>
        <v>wird ausgefüllt</v>
      </c>
      <c r="AG55" s="148" t="str">
        <f>IF($H$55=0,"",CONCATENATE(IF(AG56=1,'1 | Grundeinstellungen'!$J$181,IF(AG56=2,'1 | Grundeinstellungen'!$K$181,IF('3d | Ressourcen_Energie'!AG56=3,'1 | Grundeinstellungen'!$L$181,IF(AG56="","wird ausgefüllt")))),IF(AG57="","",CONCATENATE(" ","(",AG57,")"))))</f>
        <v>wird ausgefüllt</v>
      </c>
      <c r="AH55" s="148" t="str">
        <f>IF($H$55=0,"",CONCATENATE(IF(AH56=1,'1 | Grundeinstellungen'!$J$181,IF(AH56=2,'1 | Grundeinstellungen'!$K$181,IF('3d | Ressourcen_Energie'!AH56=3,'1 | Grundeinstellungen'!$L$181,IF(AH56="","wird ausgefüllt")))),IF(AH57="","",CONCATENATE(" ","(",AH57,")"))))</f>
        <v>wird ausgefüllt</v>
      </c>
      <c r="AI55" s="148" t="str">
        <f>IF($H$55=0,"",CONCATENATE(IF(AI56=1,'1 | Grundeinstellungen'!$J$181,IF(AI56=2,'1 | Grundeinstellungen'!$K$181,IF('3d | Ressourcen_Energie'!AI56=3,'1 | Grundeinstellungen'!$L$181,IF(AI56="","wird ausgefüllt")))),IF(AI57="","",CONCATENATE(" ","(",AI57,")"))))</f>
        <v>wird ausgefüllt</v>
      </c>
      <c r="AJ55" s="148" t="str">
        <f>IF($H$55=0,"",CONCATENATE(IF(AJ56=1,'1 | Grundeinstellungen'!$J$181,IF(AJ56=2,'1 | Grundeinstellungen'!$K$181,IF('3d | Ressourcen_Energie'!AJ56=3,'1 | Grundeinstellungen'!$L$181,IF(AJ56="","wird ausgefüllt")))),IF(AJ57="","",CONCATENATE(" ","(",AJ57,")"))))</f>
        <v>wird ausgefüllt</v>
      </c>
      <c r="AK55" s="148" t="str">
        <f>IF($H$55=0,"",CONCATENATE(IF(AK56=1,'1 | Grundeinstellungen'!$J$181,IF(AK56=2,'1 | Grundeinstellungen'!$K$181,IF('3d | Ressourcen_Energie'!AK56=3,'1 | Grundeinstellungen'!$L$181,IF(AK56="","wird ausgefüllt")))),IF(AK57="","",CONCATENATE(" ","(",AK57,")"))))</f>
        <v>wird ausgefüllt</v>
      </c>
      <c r="AL55" s="148" t="str">
        <f>IF($H$55=0,"",CONCATENATE(IF(AL56=1,'1 | Grundeinstellungen'!$J$181,IF(AL56=2,'1 | Grundeinstellungen'!$K$181,IF('3d | Ressourcen_Energie'!AL56=3,'1 | Grundeinstellungen'!$L$181,IF(AL56="","wird ausgefüllt")))),IF(AL57="","",CONCATENATE(" ","(",AL57,")"))))</f>
        <v>wird ausgefüllt</v>
      </c>
      <c r="AM55" s="148" t="str">
        <f>IF($H$55=0,"",CONCATENATE(IF(AM56=1,'1 | Grundeinstellungen'!$J$181,IF(AM56=2,'1 | Grundeinstellungen'!$K$181,IF('3d | Ressourcen_Energie'!AM56=3,'1 | Grundeinstellungen'!$L$181,IF(AM56="","wird ausgefüllt")))),IF(AM57="","",CONCATENATE(" ","(",AM57,")"))))</f>
        <v>wird ausgefüllt</v>
      </c>
    </row>
    <row r="56" spans="2:39" s="121" customFormat="1" outlineLevel="1" x14ac:dyDescent="0.25">
      <c r="B56" s="137"/>
      <c r="C56" s="138"/>
      <c r="D56" s="138"/>
      <c r="E56" s="156" t="s">
        <v>197</v>
      </c>
      <c r="F56" s="157"/>
      <c r="G56" s="139"/>
      <c r="H56" s="136"/>
      <c r="I56" s="17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</row>
    <row r="57" spans="2:39" s="145" customFormat="1" ht="30" customHeight="1" outlineLevel="1" x14ac:dyDescent="0.25">
      <c r="B57" s="146"/>
      <c r="C57" s="147"/>
      <c r="D57" s="169"/>
      <c r="E57" s="162" t="s">
        <v>196</v>
      </c>
      <c r="F57" s="160"/>
      <c r="G57" s="178"/>
      <c r="H57" s="179"/>
      <c r="I57" s="1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</row>
    <row r="58" spans="2:39" s="110" customFormat="1" ht="30" customHeight="1" outlineLevel="1" x14ac:dyDescent="0.25">
      <c r="B58" s="111"/>
      <c r="C58" s="131"/>
      <c r="D58" s="152" t="s">
        <v>199</v>
      </c>
      <c r="E58" s="131" t="s">
        <v>87</v>
      </c>
      <c r="F58" s="112"/>
      <c r="G58" s="122"/>
      <c r="H58" s="126">
        <f>'1 | Grundeinstellungen'!$H$182</f>
        <v>0.5</v>
      </c>
      <c r="I58" s="112"/>
      <c r="J58" s="148" t="str">
        <f>IF($H$58=0,"",CONCATENATE(IF(J59=1,'1 | Grundeinstellungen'!$J$182,IF(J59=2,'1 | Grundeinstellungen'!$K$182,IF('3d | Ressourcen_Energie'!J59=3,'1 | Grundeinstellungen'!$L$182,IF(J59="","wird ausgefüllt")))),IF(J60="","",CONCATENATE(" ","(",J60,")"))))</f>
        <v>wird ausgefüllt</v>
      </c>
      <c r="K58" s="148" t="str">
        <f>IF($H$58=0,"",CONCATENATE(IF(K59=1,'1 | Grundeinstellungen'!$J$182,IF(K59=2,'1 | Grundeinstellungen'!$K$182,IF('3d | Ressourcen_Energie'!K59=3,'1 | Grundeinstellungen'!$L$182,IF(K59="","wird ausgefüllt")))),IF(K60="","",CONCATENATE(" ","(",K60,")"))))</f>
        <v>wird ausgefüllt</v>
      </c>
      <c r="L58" s="148" t="str">
        <f>IF($H$58=0,"",CONCATENATE(IF(L59=1,'1 | Grundeinstellungen'!$J$182,IF(L59=2,'1 | Grundeinstellungen'!$K$182,IF('3d | Ressourcen_Energie'!L59=3,'1 | Grundeinstellungen'!$L$182,IF(L59="","wird ausgefüllt")))),IF(L60="","",CONCATENATE(" ","(",L60,")"))))</f>
        <v>wird ausgefüllt</v>
      </c>
      <c r="M58" s="148" t="str">
        <f>IF($H$58=0,"",CONCATENATE(IF(M59=1,'1 | Grundeinstellungen'!$J$182,IF(M59=2,'1 | Grundeinstellungen'!$K$182,IF('3d | Ressourcen_Energie'!M59=3,'1 | Grundeinstellungen'!$L$182,IF(M59="","wird ausgefüllt")))),IF(M60="","",CONCATENATE(" ","(",M60,")"))))</f>
        <v>wird ausgefüllt</v>
      </c>
      <c r="N58" s="148" t="str">
        <f>IF($H$58=0,"",CONCATENATE(IF(N59=1,'1 | Grundeinstellungen'!$J$182,IF(N59=2,'1 | Grundeinstellungen'!$K$182,IF('3d | Ressourcen_Energie'!N59=3,'1 | Grundeinstellungen'!$L$182,IF(N59="","wird ausgefüllt")))),IF(N60="","",CONCATENATE(" ","(",N60,")"))))</f>
        <v>wird ausgefüllt</v>
      </c>
      <c r="O58" s="148" t="str">
        <f>IF($H$58=0,"",CONCATENATE(IF(O59=1,'1 | Grundeinstellungen'!$J$182,IF(O59=2,'1 | Grundeinstellungen'!$K$182,IF('3d | Ressourcen_Energie'!O59=3,'1 | Grundeinstellungen'!$L$182,IF(O59="","wird ausgefüllt")))),IF(O60="","",CONCATENATE(" ","(",O60,")"))))</f>
        <v>wird ausgefüllt</v>
      </c>
      <c r="P58" s="148" t="str">
        <f>IF($H$58=0,"",CONCATENATE(IF(P59=1,'1 | Grundeinstellungen'!$J$182,IF(P59=2,'1 | Grundeinstellungen'!$K$182,IF('3d | Ressourcen_Energie'!P59=3,'1 | Grundeinstellungen'!$L$182,IF(P59="","wird ausgefüllt")))),IF(P60="","",CONCATENATE(" ","(",P60,")"))))</f>
        <v>wird ausgefüllt</v>
      </c>
      <c r="Q58" s="148" t="str">
        <f>IF($H$58=0,"",CONCATENATE(IF(Q59=1,'1 | Grundeinstellungen'!$J$182,IF(Q59=2,'1 | Grundeinstellungen'!$K$182,IF('3d | Ressourcen_Energie'!Q59=3,'1 | Grundeinstellungen'!$L$182,IF(Q59="","wird ausgefüllt")))),IF(Q60="","",CONCATENATE(" ","(",Q60,")"))))</f>
        <v>wird ausgefüllt</v>
      </c>
      <c r="R58" s="148" t="str">
        <f>IF($H$58=0,"",CONCATENATE(IF(R59=1,'1 | Grundeinstellungen'!$J$182,IF(R59=2,'1 | Grundeinstellungen'!$K$182,IF('3d | Ressourcen_Energie'!R59=3,'1 | Grundeinstellungen'!$L$182,IF(R59="","wird ausgefüllt")))),IF(R60="","",CONCATENATE(" ","(",R60,")"))))</f>
        <v>wird ausgefüllt</v>
      </c>
      <c r="S58" s="148" t="str">
        <f>IF($H$58=0,"",CONCATENATE(IF(S59=1,'1 | Grundeinstellungen'!$J$182,IF(S59=2,'1 | Grundeinstellungen'!$K$182,IF('3d | Ressourcen_Energie'!S59=3,'1 | Grundeinstellungen'!$L$182,IF(S59="","wird ausgefüllt")))),IF(S60="","",CONCATENATE(" ","(",S60,")"))))</f>
        <v>wird ausgefüllt</v>
      </c>
      <c r="T58" s="148" t="str">
        <f>IF($H$58=0,"",CONCATENATE(IF(T59=1,'1 | Grundeinstellungen'!$J$182,IF(T59=2,'1 | Grundeinstellungen'!$K$182,IF('3d | Ressourcen_Energie'!T59=3,'1 | Grundeinstellungen'!$L$182,IF(T59="","wird ausgefüllt")))),IF(T60="","",CONCATENATE(" ","(",T60,")"))))</f>
        <v>wird ausgefüllt</v>
      </c>
      <c r="U58" s="148" t="str">
        <f>IF($H$58=0,"",CONCATENATE(IF(U59=1,'1 | Grundeinstellungen'!$J$182,IF(U59=2,'1 | Grundeinstellungen'!$K$182,IF('3d | Ressourcen_Energie'!U59=3,'1 | Grundeinstellungen'!$L$182,IF(U59="","wird ausgefüllt")))),IF(U60="","",CONCATENATE(" ","(",U60,")"))))</f>
        <v>wird ausgefüllt</v>
      </c>
      <c r="V58" s="148" t="str">
        <f>IF($H$58=0,"",CONCATENATE(IF(V59=1,'1 | Grundeinstellungen'!$J$182,IF(V59=2,'1 | Grundeinstellungen'!$K$182,IF('3d | Ressourcen_Energie'!V59=3,'1 | Grundeinstellungen'!$L$182,IF(V59="","wird ausgefüllt")))),IF(V60="","",CONCATENATE(" ","(",V60,")"))))</f>
        <v>wird ausgefüllt</v>
      </c>
      <c r="W58" s="148" t="str">
        <f>IF($H$58=0,"",CONCATENATE(IF(W59=1,'1 | Grundeinstellungen'!$J$182,IF(W59=2,'1 | Grundeinstellungen'!$K$182,IF('3d | Ressourcen_Energie'!W59=3,'1 | Grundeinstellungen'!$L$182,IF(W59="","wird ausgefüllt")))),IF(W60="","",CONCATENATE(" ","(",W60,")"))))</f>
        <v>wird ausgefüllt</v>
      </c>
      <c r="X58" s="148" t="str">
        <f>IF($H$58=0,"",CONCATENATE(IF(X59=1,'1 | Grundeinstellungen'!$J$182,IF(X59=2,'1 | Grundeinstellungen'!$K$182,IF('3d | Ressourcen_Energie'!X59=3,'1 | Grundeinstellungen'!$L$182,IF(X59="","wird ausgefüllt")))),IF(X60="","",CONCATENATE(" ","(",X60,")"))))</f>
        <v>wird ausgefüllt</v>
      </c>
      <c r="Y58" s="148" t="str">
        <f>IF($H$58=0,"",CONCATENATE(IF(Y59=1,'1 | Grundeinstellungen'!$J$182,IF(Y59=2,'1 | Grundeinstellungen'!$K$182,IF('3d | Ressourcen_Energie'!Y59=3,'1 | Grundeinstellungen'!$L$182,IF(Y59="","wird ausgefüllt")))),IF(Y60="","",CONCATENATE(" ","(",Y60,")"))))</f>
        <v>wird ausgefüllt</v>
      </c>
      <c r="Z58" s="148" t="str">
        <f>IF($H$58=0,"",CONCATENATE(IF(Z59=1,'1 | Grundeinstellungen'!$J$182,IF(Z59=2,'1 | Grundeinstellungen'!$K$182,IF('3d | Ressourcen_Energie'!Z59=3,'1 | Grundeinstellungen'!$L$182,IF(Z59="","wird ausgefüllt")))),IF(Z60="","",CONCATENATE(" ","(",Z60,")"))))</f>
        <v>wird ausgefüllt</v>
      </c>
      <c r="AA58" s="148" t="str">
        <f>IF($H$58=0,"",CONCATENATE(IF(AA59=1,'1 | Grundeinstellungen'!$J$182,IF(AA59=2,'1 | Grundeinstellungen'!$K$182,IF('3d | Ressourcen_Energie'!AA59=3,'1 | Grundeinstellungen'!$L$182,IF(AA59="","wird ausgefüllt")))),IF(AA60="","",CONCATENATE(" ","(",AA60,")"))))</f>
        <v>wird ausgefüllt</v>
      </c>
      <c r="AB58" s="148" t="str">
        <f>IF($H$58=0,"",CONCATENATE(IF(AB59=1,'1 | Grundeinstellungen'!$J$182,IF(AB59=2,'1 | Grundeinstellungen'!$K$182,IF('3d | Ressourcen_Energie'!AB59=3,'1 | Grundeinstellungen'!$L$182,IF(AB59="","wird ausgefüllt")))),IF(AB60="","",CONCATENATE(" ","(",AB60,")"))))</f>
        <v>wird ausgefüllt</v>
      </c>
      <c r="AC58" s="148" t="str">
        <f>IF($H$58=0,"",CONCATENATE(IF(AC59=1,'1 | Grundeinstellungen'!$J$182,IF(AC59=2,'1 | Grundeinstellungen'!$K$182,IF('3d | Ressourcen_Energie'!AC59=3,'1 | Grundeinstellungen'!$L$182,IF(AC59="","wird ausgefüllt")))),IF(AC60="","",CONCATENATE(" ","(",AC60,")"))))</f>
        <v>wird ausgefüllt</v>
      </c>
      <c r="AD58" s="148" t="str">
        <f>IF($H$58=0,"",CONCATENATE(IF(AD59=1,'1 | Grundeinstellungen'!$J$182,IF(AD59=2,'1 | Grundeinstellungen'!$K$182,IF('3d | Ressourcen_Energie'!AD59=3,'1 | Grundeinstellungen'!$L$182,IF(AD59="","wird ausgefüllt")))),IF(AD60="","",CONCATENATE(" ","(",AD60,")"))))</f>
        <v>wird ausgefüllt</v>
      </c>
      <c r="AE58" s="148" t="str">
        <f>IF($H$58=0,"",CONCATENATE(IF(AE59=1,'1 | Grundeinstellungen'!$J$182,IF(AE59=2,'1 | Grundeinstellungen'!$K$182,IF('3d | Ressourcen_Energie'!AE59=3,'1 | Grundeinstellungen'!$L$182,IF(AE59="","wird ausgefüllt")))),IF(AE60="","",CONCATENATE(" ","(",AE60,")"))))</f>
        <v>wird ausgefüllt</v>
      </c>
      <c r="AF58" s="148" t="str">
        <f>IF($H$58=0,"",CONCATENATE(IF(AF59=1,'1 | Grundeinstellungen'!$J$182,IF(AF59=2,'1 | Grundeinstellungen'!$K$182,IF('3d | Ressourcen_Energie'!AF59=3,'1 | Grundeinstellungen'!$L$182,IF(AF59="","wird ausgefüllt")))),IF(AF60="","",CONCATENATE(" ","(",AF60,")"))))</f>
        <v>wird ausgefüllt</v>
      </c>
      <c r="AG58" s="148" t="str">
        <f>IF($H$58=0,"",CONCATENATE(IF(AG59=1,'1 | Grundeinstellungen'!$J$182,IF(AG59=2,'1 | Grundeinstellungen'!$K$182,IF('3d | Ressourcen_Energie'!AG59=3,'1 | Grundeinstellungen'!$L$182,IF(AG59="","wird ausgefüllt")))),IF(AG60="","",CONCATENATE(" ","(",AG60,")"))))</f>
        <v>wird ausgefüllt</v>
      </c>
      <c r="AH58" s="148" t="str">
        <f>IF($H$58=0,"",CONCATENATE(IF(AH59=1,'1 | Grundeinstellungen'!$J$182,IF(AH59=2,'1 | Grundeinstellungen'!$K$182,IF('3d | Ressourcen_Energie'!AH59=3,'1 | Grundeinstellungen'!$L$182,IF(AH59="","wird ausgefüllt")))),IF(AH60="","",CONCATENATE(" ","(",AH60,")"))))</f>
        <v>wird ausgefüllt</v>
      </c>
      <c r="AI58" s="148" t="str">
        <f>IF($H$58=0,"",CONCATENATE(IF(AI59=1,'1 | Grundeinstellungen'!$J$182,IF(AI59=2,'1 | Grundeinstellungen'!$K$182,IF('3d | Ressourcen_Energie'!AI59=3,'1 | Grundeinstellungen'!$L$182,IF(AI59="","wird ausgefüllt")))),IF(AI60="","",CONCATENATE(" ","(",AI60,")"))))</f>
        <v>wird ausgefüllt</v>
      </c>
      <c r="AJ58" s="148" t="str">
        <f>IF($H$58=0,"",CONCATENATE(IF(AJ59=1,'1 | Grundeinstellungen'!$J$182,IF(AJ59=2,'1 | Grundeinstellungen'!$K$182,IF('3d | Ressourcen_Energie'!AJ59=3,'1 | Grundeinstellungen'!$L$182,IF(AJ59="","wird ausgefüllt")))),IF(AJ60="","",CONCATENATE(" ","(",AJ60,")"))))</f>
        <v>wird ausgefüllt</v>
      </c>
      <c r="AK58" s="148" t="str">
        <f>IF($H$58=0,"",CONCATENATE(IF(AK59=1,'1 | Grundeinstellungen'!$J$182,IF(AK59=2,'1 | Grundeinstellungen'!$K$182,IF('3d | Ressourcen_Energie'!AK59=3,'1 | Grundeinstellungen'!$L$182,IF(AK59="","wird ausgefüllt")))),IF(AK60="","",CONCATENATE(" ","(",AK60,")"))))</f>
        <v>wird ausgefüllt</v>
      </c>
      <c r="AL58" s="148" t="str">
        <f>IF($H$58=0,"",CONCATENATE(IF(AL59=1,'1 | Grundeinstellungen'!$J$182,IF(AL59=2,'1 | Grundeinstellungen'!$K$182,IF('3d | Ressourcen_Energie'!AL59=3,'1 | Grundeinstellungen'!$L$182,IF(AL59="","wird ausgefüllt")))),IF(AL60="","",CONCATENATE(" ","(",AL60,")"))))</f>
        <v>wird ausgefüllt</v>
      </c>
      <c r="AM58" s="148" t="str">
        <f>IF($H$58=0,"",CONCATENATE(IF(AM59=1,'1 | Grundeinstellungen'!$J$182,IF(AM59=2,'1 | Grundeinstellungen'!$K$182,IF('3d | Ressourcen_Energie'!AM59=3,'1 | Grundeinstellungen'!$L$182,IF(AM59="","wird ausgefüllt")))),IF(AM60="","",CONCATENATE(" ","(",AM60,")"))))</f>
        <v>wird ausgefüllt</v>
      </c>
    </row>
    <row r="59" spans="2:39" s="121" customFormat="1" outlineLevel="1" x14ac:dyDescent="0.25">
      <c r="B59" s="137"/>
      <c r="C59" s="138"/>
      <c r="D59" s="138"/>
      <c r="E59" s="156" t="s">
        <v>197</v>
      </c>
      <c r="F59" s="157"/>
      <c r="G59" s="139"/>
      <c r="H59" s="136"/>
      <c r="I59" s="17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</row>
    <row r="60" spans="2:39" s="145" customFormat="1" ht="30" customHeight="1" outlineLevel="1" x14ac:dyDescent="0.25">
      <c r="B60" s="146"/>
      <c r="C60" s="147"/>
      <c r="D60" s="169"/>
      <c r="E60" s="162" t="s">
        <v>196</v>
      </c>
      <c r="F60" s="160"/>
      <c r="G60" s="178"/>
      <c r="H60" s="179"/>
      <c r="I60" s="1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</row>
    <row r="61" spans="2:39" s="110" customFormat="1" x14ac:dyDescent="0.25">
      <c r="B61" s="111"/>
      <c r="C61" s="131"/>
      <c r="D61" s="131"/>
      <c r="E61" s="131"/>
      <c r="F61" s="112"/>
      <c r="G61" s="122"/>
      <c r="H61" s="122"/>
      <c r="I61" s="112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</row>
    <row r="62" spans="2:39" s="110" customFormat="1" ht="30" customHeight="1" outlineLevel="1" x14ac:dyDescent="0.25">
      <c r="B62" s="111"/>
      <c r="C62" s="183">
        <v>4</v>
      </c>
      <c r="D62" s="183" t="str">
        <f>'1 | Grundeinstellungen'!D184</f>
        <v>Alternativ: Treibhauspotential (GWP) berechnet</v>
      </c>
      <c r="E62" s="161"/>
      <c r="F62" s="170"/>
      <c r="G62" s="126">
        <f>'1 | Grundeinstellungen'!$G$184</f>
        <v>0</v>
      </c>
      <c r="H62" s="98">
        <f>'1 | Grundeinstellungen'!$H$184</f>
        <v>0</v>
      </c>
      <c r="I62" s="170"/>
      <c r="J62" s="129" t="str">
        <f>IF($G$62=0,"",J65)</f>
        <v/>
      </c>
      <c r="K62" s="129" t="str">
        <f t="shared" ref="K62:AM62" si="11">IF($G$62=0,"",K65)</f>
        <v/>
      </c>
      <c r="L62" s="129" t="str">
        <f t="shared" si="11"/>
        <v/>
      </c>
      <c r="M62" s="129" t="str">
        <f t="shared" si="11"/>
        <v/>
      </c>
      <c r="N62" s="129" t="str">
        <f t="shared" si="11"/>
        <v/>
      </c>
      <c r="O62" s="129" t="str">
        <f t="shared" si="11"/>
        <v/>
      </c>
      <c r="P62" s="129" t="str">
        <f t="shared" si="11"/>
        <v/>
      </c>
      <c r="Q62" s="129" t="str">
        <f t="shared" si="11"/>
        <v/>
      </c>
      <c r="R62" s="129" t="str">
        <f t="shared" si="11"/>
        <v/>
      </c>
      <c r="S62" s="129" t="str">
        <f t="shared" si="11"/>
        <v/>
      </c>
      <c r="T62" s="129" t="str">
        <f t="shared" si="11"/>
        <v/>
      </c>
      <c r="U62" s="129" t="str">
        <f t="shared" si="11"/>
        <v/>
      </c>
      <c r="V62" s="129" t="str">
        <f t="shared" si="11"/>
        <v/>
      </c>
      <c r="W62" s="129" t="str">
        <f t="shared" si="11"/>
        <v/>
      </c>
      <c r="X62" s="129" t="str">
        <f t="shared" si="11"/>
        <v/>
      </c>
      <c r="Y62" s="129" t="str">
        <f t="shared" si="11"/>
        <v/>
      </c>
      <c r="Z62" s="129" t="str">
        <f t="shared" si="11"/>
        <v/>
      </c>
      <c r="AA62" s="129" t="str">
        <f t="shared" si="11"/>
        <v/>
      </c>
      <c r="AB62" s="129" t="str">
        <f t="shared" si="11"/>
        <v/>
      </c>
      <c r="AC62" s="129" t="str">
        <f t="shared" si="11"/>
        <v/>
      </c>
      <c r="AD62" s="129" t="str">
        <f t="shared" si="11"/>
        <v/>
      </c>
      <c r="AE62" s="129" t="str">
        <f t="shared" si="11"/>
        <v/>
      </c>
      <c r="AF62" s="129" t="str">
        <f t="shared" si="11"/>
        <v/>
      </c>
      <c r="AG62" s="129" t="str">
        <f t="shared" si="11"/>
        <v/>
      </c>
      <c r="AH62" s="129" t="str">
        <f t="shared" si="11"/>
        <v/>
      </c>
      <c r="AI62" s="129" t="str">
        <f t="shared" si="11"/>
        <v/>
      </c>
      <c r="AJ62" s="129" t="str">
        <f t="shared" si="11"/>
        <v/>
      </c>
      <c r="AK62" s="129" t="str">
        <f t="shared" si="11"/>
        <v/>
      </c>
      <c r="AL62" s="129" t="str">
        <f t="shared" si="11"/>
        <v/>
      </c>
      <c r="AM62" s="129" t="str">
        <f t="shared" si="11"/>
        <v/>
      </c>
    </row>
    <row r="63" spans="2:39" s="150" customFormat="1" outlineLevel="1" x14ac:dyDescent="0.25">
      <c r="B63" s="151"/>
      <c r="C63" s="152"/>
      <c r="D63" s="138"/>
      <c r="E63" s="138"/>
      <c r="F63" s="117"/>
      <c r="G63" s="136"/>
      <c r="H63" s="142"/>
      <c r="I63" s="112"/>
      <c r="J63" s="176">
        <f>IF($G$62=0,0,IFERROR(J66,0))</f>
        <v>0</v>
      </c>
      <c r="K63" s="176">
        <f t="shared" ref="K63:AM63" si="12">IF($G$62=0,0,IFERROR(K66,0))</f>
        <v>0</v>
      </c>
      <c r="L63" s="176">
        <f t="shared" si="12"/>
        <v>0</v>
      </c>
      <c r="M63" s="176">
        <f t="shared" si="12"/>
        <v>0</v>
      </c>
      <c r="N63" s="176">
        <f t="shared" si="12"/>
        <v>0</v>
      </c>
      <c r="O63" s="176">
        <f t="shared" si="12"/>
        <v>0</v>
      </c>
      <c r="P63" s="176">
        <f t="shared" si="12"/>
        <v>0</v>
      </c>
      <c r="Q63" s="176">
        <f t="shared" si="12"/>
        <v>0</v>
      </c>
      <c r="R63" s="176">
        <f t="shared" si="12"/>
        <v>0</v>
      </c>
      <c r="S63" s="176">
        <f t="shared" si="12"/>
        <v>0</v>
      </c>
      <c r="T63" s="176">
        <f t="shared" si="12"/>
        <v>0</v>
      </c>
      <c r="U63" s="176">
        <f t="shared" si="12"/>
        <v>0</v>
      </c>
      <c r="V63" s="176">
        <f t="shared" si="12"/>
        <v>0</v>
      </c>
      <c r="W63" s="176">
        <f t="shared" si="12"/>
        <v>0</v>
      </c>
      <c r="X63" s="176">
        <f t="shared" si="12"/>
        <v>0</v>
      </c>
      <c r="Y63" s="176">
        <f t="shared" si="12"/>
        <v>0</v>
      </c>
      <c r="Z63" s="176">
        <f t="shared" si="12"/>
        <v>0</v>
      </c>
      <c r="AA63" s="176">
        <f t="shared" si="12"/>
        <v>0</v>
      </c>
      <c r="AB63" s="176">
        <f t="shared" si="12"/>
        <v>0</v>
      </c>
      <c r="AC63" s="176">
        <f t="shared" si="12"/>
        <v>0</v>
      </c>
      <c r="AD63" s="176">
        <f t="shared" si="12"/>
        <v>0</v>
      </c>
      <c r="AE63" s="176">
        <f t="shared" si="12"/>
        <v>0</v>
      </c>
      <c r="AF63" s="176">
        <f t="shared" si="12"/>
        <v>0</v>
      </c>
      <c r="AG63" s="176">
        <f t="shared" si="12"/>
        <v>0</v>
      </c>
      <c r="AH63" s="176">
        <f t="shared" si="12"/>
        <v>0</v>
      </c>
      <c r="AI63" s="176">
        <f t="shared" si="12"/>
        <v>0</v>
      </c>
      <c r="AJ63" s="176">
        <f t="shared" si="12"/>
        <v>0</v>
      </c>
      <c r="AK63" s="176">
        <f t="shared" si="12"/>
        <v>0</v>
      </c>
      <c r="AL63" s="176">
        <f t="shared" si="12"/>
        <v>0</v>
      </c>
      <c r="AM63" s="176">
        <f t="shared" si="12"/>
        <v>0</v>
      </c>
    </row>
    <row r="64" spans="2:39" s="121" customFormat="1" ht="7.5" customHeight="1" outlineLevel="1" x14ac:dyDescent="0.25">
      <c r="B64" s="137"/>
      <c r="C64" s="138"/>
      <c r="D64" s="164"/>
      <c r="E64" s="164"/>
      <c r="F64" s="165"/>
      <c r="G64" s="166"/>
      <c r="H64" s="167"/>
      <c r="I64" s="165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</row>
    <row r="65" spans="2:39" s="110" customFormat="1" ht="30" customHeight="1" outlineLevel="1" x14ac:dyDescent="0.25">
      <c r="B65" s="111"/>
      <c r="C65" s="131"/>
      <c r="D65" s="152" t="s">
        <v>198</v>
      </c>
      <c r="E65" s="131" t="str">
        <f>'1 | Grundeinstellungen'!D185</f>
        <v>Treibhauspotential</v>
      </c>
      <c r="F65" s="112"/>
      <c r="G65" s="122"/>
      <c r="H65" s="126">
        <f>'1 | Grundeinstellungen'!$H$185</f>
        <v>0</v>
      </c>
      <c r="I65" s="112"/>
      <c r="J65" s="148" t="str">
        <f>IF($H$65=0,"",CONCATENATE(IF(J66=1,'1 | Grundeinstellungen'!$J$185,IF(J66=2,'1 | Grundeinstellungen'!$K$185,IF('3d | Ressourcen_Energie'!J66=3,'1 | Grundeinstellungen'!$L$185,IF(J66="","wird ausgefüllt")))),IF('2 | Kennwerte'!I169="","",CONCATENATE(" ","[",TEXT('2 | Kennwerte'!I169,"0%"),"]")),IF(J67="","",CONCATENATE(" ","(",J67,")")),IF(OR(J68&lt;&gt;"",J71&lt;&gt;""),CONCATENATE(" ("),""),IF(J68="","",J68),IF(AND(J68&lt;&gt;"",J71&lt;&gt;""),CONCATENATE("; "),""),IF(J71="","",J71),IF(OR(J68&lt;&gt;"",J71&lt;&gt;""),CONCATENATE(")"),"")))</f>
        <v/>
      </c>
      <c r="K65" s="148" t="str">
        <f>IF($H$65=0,"",CONCATENATE(IF(K66=1,'1 | Grundeinstellungen'!$J$185,IF(K66=2,'1 | Grundeinstellungen'!$K$185,IF('3d | Ressourcen_Energie'!K66=3,'1 | Grundeinstellungen'!$L$185,IF(K66="","wird ausgefüllt")))),IF('2 | Kennwerte'!J169="","",CONCATENATE(" ","[",TEXT('2 | Kennwerte'!J169,"0%"),"]")),IF(K67="","",CONCATENATE(" ","(",K67,")")),IF(OR(K68&lt;&gt;"",K71&lt;&gt;""),CONCATENATE(" ("),""),IF(K68="","",K68),IF(AND(K68&lt;&gt;"",K71&lt;&gt;""),CONCATENATE("; "),""),IF(K71="","",K71),IF(OR(K68&lt;&gt;"",K71&lt;&gt;""),CONCATENATE(")"),"")))</f>
        <v/>
      </c>
      <c r="L65" s="148" t="str">
        <f>IF($H$65=0,"",CONCATENATE(IF(L66=1,'1 | Grundeinstellungen'!$J$185,IF(L66=2,'1 | Grundeinstellungen'!$K$185,IF('3d | Ressourcen_Energie'!L66=3,'1 | Grundeinstellungen'!$L$185,IF(L66="","wird ausgefüllt")))),IF('2 | Kennwerte'!K169="","",CONCATENATE(" ","[",TEXT('2 | Kennwerte'!K169,"0%"),"]")),IF(L67="","",CONCATENATE(" ","(",L67,")")),IF(OR(L68&lt;&gt;"",L71&lt;&gt;""),CONCATENATE(" ("),""),IF(L68="","",L68),IF(AND(L68&lt;&gt;"",L71&lt;&gt;""),CONCATENATE("; "),""),IF(L71="","",L71),IF(OR(L68&lt;&gt;"",L71&lt;&gt;""),CONCATENATE(")"),"")))</f>
        <v/>
      </c>
      <c r="M65" s="148" t="str">
        <f>IF($H$65=0,"",CONCATENATE(IF(M66=1,'1 | Grundeinstellungen'!$J$185,IF(M66=2,'1 | Grundeinstellungen'!$K$185,IF('3d | Ressourcen_Energie'!M66=3,'1 | Grundeinstellungen'!$L$185,IF(M66="","wird ausgefüllt")))),IF('2 | Kennwerte'!L169="","",CONCATENATE(" ","[",TEXT('2 | Kennwerte'!L169,"0%"),"]")),IF(M67="","",CONCATENATE(" ","(",M67,")")),IF(OR(M68&lt;&gt;"",M71&lt;&gt;""),CONCATENATE(" ("),""),IF(M68="","",M68),IF(AND(M68&lt;&gt;"",M71&lt;&gt;""),CONCATENATE("; "),""),IF(M71="","",M71),IF(OR(M68&lt;&gt;"",M71&lt;&gt;""),CONCATENATE(")"),"")))</f>
        <v/>
      </c>
      <c r="N65" s="148" t="str">
        <f>IF($H$65=0,"",CONCATENATE(IF(N66=1,'1 | Grundeinstellungen'!$J$185,IF(N66=2,'1 | Grundeinstellungen'!$K$185,IF('3d | Ressourcen_Energie'!N66=3,'1 | Grundeinstellungen'!$L$185,IF(N66="","wird ausgefüllt")))),IF('2 | Kennwerte'!M169="","",CONCATENATE(" ","[",TEXT('2 | Kennwerte'!M169,"0%"),"]")),IF(N67="","",CONCATENATE(" ","(",N67,")")),IF(OR(N68&lt;&gt;"",N71&lt;&gt;""),CONCATENATE(" ("),""),IF(N68="","",N68),IF(AND(N68&lt;&gt;"",N71&lt;&gt;""),CONCATENATE("; "),""),IF(N71="","",N71),IF(OR(N68&lt;&gt;"",N71&lt;&gt;""),CONCATENATE(")"),"")))</f>
        <v/>
      </c>
      <c r="O65" s="148" t="str">
        <f>IF($H$65=0,"",CONCATENATE(IF(O66=1,'1 | Grundeinstellungen'!$J$185,IF(O66=2,'1 | Grundeinstellungen'!$K$185,IF('3d | Ressourcen_Energie'!O66=3,'1 | Grundeinstellungen'!$L$185,IF(O66="","wird ausgefüllt")))),IF('2 | Kennwerte'!N169="","",CONCATENATE(" ","[",TEXT('2 | Kennwerte'!N169,"0%"),"]")),IF(O67="","",CONCATENATE(" ","(",O67,")")),IF(OR(O68&lt;&gt;"",O71&lt;&gt;""),CONCATENATE(" ("),""),IF(O68="","",O68),IF(AND(O68&lt;&gt;"",O71&lt;&gt;""),CONCATENATE("; "),""),IF(O71="","",O71),IF(OR(O68&lt;&gt;"",O71&lt;&gt;""),CONCATENATE(")"),"")))</f>
        <v/>
      </c>
      <c r="P65" s="148" t="str">
        <f>IF($H$65=0,"",CONCATENATE(IF(P66=1,'1 | Grundeinstellungen'!$J$185,IF(P66=2,'1 | Grundeinstellungen'!$K$185,IF('3d | Ressourcen_Energie'!P66=3,'1 | Grundeinstellungen'!$L$185,IF(P66="","wird ausgefüllt")))),IF('2 | Kennwerte'!O169="","",CONCATENATE(" ","[",TEXT('2 | Kennwerte'!O169,"0%"),"]")),IF(P67="","",CONCATENATE(" ","(",P67,")")),IF(OR(P68&lt;&gt;"",P71&lt;&gt;""),CONCATENATE(" ("),""),IF(P68="","",P68),IF(AND(P68&lt;&gt;"",P71&lt;&gt;""),CONCATENATE("; "),""),IF(P71="","",P71),IF(OR(P68&lt;&gt;"",P71&lt;&gt;""),CONCATENATE(")"),"")))</f>
        <v/>
      </c>
      <c r="Q65" s="148" t="str">
        <f>IF($H$65=0,"",CONCATENATE(IF(Q66=1,'1 | Grundeinstellungen'!$J$185,IF(Q66=2,'1 | Grundeinstellungen'!$K$185,IF('3d | Ressourcen_Energie'!Q66=3,'1 | Grundeinstellungen'!$L$185,IF(Q66="","wird ausgefüllt")))),IF('2 | Kennwerte'!P169="","",CONCATENATE(" ","[",TEXT('2 | Kennwerte'!P169,"0%"),"]")),IF(Q67="","",CONCATENATE(" ","(",Q67,")")),IF(OR(Q68&lt;&gt;"",Q71&lt;&gt;""),CONCATENATE(" ("),""),IF(Q68="","",Q68),IF(AND(Q68&lt;&gt;"",Q71&lt;&gt;""),CONCATENATE("; "),""),IF(Q71="","",Q71),IF(OR(Q68&lt;&gt;"",Q71&lt;&gt;""),CONCATENATE(")"),"")))</f>
        <v/>
      </c>
      <c r="R65" s="148" t="str">
        <f>IF($H$65=0,"",CONCATENATE(IF(R66=1,'1 | Grundeinstellungen'!$J$185,IF(R66=2,'1 | Grundeinstellungen'!$K$185,IF('3d | Ressourcen_Energie'!R66=3,'1 | Grundeinstellungen'!$L$185,IF(R66="","wird ausgefüllt")))),IF('2 | Kennwerte'!Q169="","",CONCATENATE(" ","[",TEXT('2 | Kennwerte'!Q169,"0%"),"]")),IF(R67="","",CONCATENATE(" ","(",R67,")")),IF(OR(R68&lt;&gt;"",R71&lt;&gt;""),CONCATENATE(" ("),""),IF(R68="","",R68),IF(AND(R68&lt;&gt;"",R71&lt;&gt;""),CONCATENATE("; "),""),IF(R71="","",R71),IF(OR(R68&lt;&gt;"",R71&lt;&gt;""),CONCATENATE(")"),"")))</f>
        <v/>
      </c>
      <c r="S65" s="148" t="str">
        <f>IF($H$65=0,"",CONCATENATE(IF(S66=1,'1 | Grundeinstellungen'!$J$185,IF(S66=2,'1 | Grundeinstellungen'!$K$185,IF('3d | Ressourcen_Energie'!S66=3,'1 | Grundeinstellungen'!$L$185,IF(S66="","wird ausgefüllt")))),IF('2 | Kennwerte'!R169="","",CONCATENATE(" ","[",TEXT('2 | Kennwerte'!R169,"0%"),"]")),IF(S67="","",CONCATENATE(" ","(",S67,")")),IF(OR(S68&lt;&gt;"",S71&lt;&gt;""),CONCATENATE(" ("),""),IF(S68="","",S68),IF(AND(S68&lt;&gt;"",S71&lt;&gt;""),CONCATENATE("; "),""),IF(S71="","",S71),IF(OR(S68&lt;&gt;"",S71&lt;&gt;""),CONCATENATE(")"),"")))</f>
        <v/>
      </c>
      <c r="T65" s="148" t="str">
        <f>IF($H$65=0,"",CONCATENATE(IF(T66=1,'1 | Grundeinstellungen'!$J$185,IF(T66=2,'1 | Grundeinstellungen'!$K$185,IF('3d | Ressourcen_Energie'!T66=3,'1 | Grundeinstellungen'!$L$185,IF(T66="","wird ausgefüllt")))),IF('2 | Kennwerte'!S169="","",CONCATENATE(" ","[",TEXT('2 | Kennwerte'!S169,"0%"),"]")),IF(T67="","",CONCATENATE(" ","(",T67,")")),IF(OR(T68&lt;&gt;"",T71&lt;&gt;""),CONCATENATE(" ("),""),IF(T68="","",T68),IF(AND(T68&lt;&gt;"",T71&lt;&gt;""),CONCATENATE("; "),""),IF(T71="","",T71),IF(OR(T68&lt;&gt;"",T71&lt;&gt;""),CONCATENATE(")"),"")))</f>
        <v/>
      </c>
      <c r="U65" s="148" t="str">
        <f>IF($H$65=0,"",CONCATENATE(IF(U66=1,'1 | Grundeinstellungen'!$J$185,IF(U66=2,'1 | Grundeinstellungen'!$K$185,IF('3d | Ressourcen_Energie'!U66=3,'1 | Grundeinstellungen'!$L$185,IF(U66="","wird ausgefüllt")))),IF('2 | Kennwerte'!T169="","",CONCATENATE(" ","[",TEXT('2 | Kennwerte'!T169,"0%"),"]")),IF(U67="","",CONCATENATE(" ","(",U67,")")),IF(OR(U68&lt;&gt;"",U71&lt;&gt;""),CONCATENATE(" ("),""),IF(U68="","",U68),IF(AND(U68&lt;&gt;"",U71&lt;&gt;""),CONCATENATE("; "),""),IF(U71="","",U71),IF(OR(U68&lt;&gt;"",U71&lt;&gt;""),CONCATENATE(")"),"")))</f>
        <v/>
      </c>
      <c r="V65" s="148" t="str">
        <f>IF($H$65=0,"",CONCATENATE(IF(V66=1,'1 | Grundeinstellungen'!$J$185,IF(V66=2,'1 | Grundeinstellungen'!$K$185,IF('3d | Ressourcen_Energie'!V66=3,'1 | Grundeinstellungen'!$L$185,IF(V66="","wird ausgefüllt")))),IF('2 | Kennwerte'!U169="","",CONCATENATE(" ","[",TEXT('2 | Kennwerte'!U169,"0%"),"]")),IF(V67="","",CONCATENATE(" ","(",V67,")")),IF(OR(V68&lt;&gt;"",V71&lt;&gt;""),CONCATENATE(" ("),""),IF(V68="","",V68),IF(AND(V68&lt;&gt;"",V71&lt;&gt;""),CONCATENATE("; "),""),IF(V71="","",V71),IF(OR(V68&lt;&gt;"",V71&lt;&gt;""),CONCATENATE(")"),"")))</f>
        <v/>
      </c>
      <c r="W65" s="148" t="str">
        <f>IF($H$65=0,"",CONCATENATE(IF(W66=1,'1 | Grundeinstellungen'!$J$185,IF(W66=2,'1 | Grundeinstellungen'!$K$185,IF('3d | Ressourcen_Energie'!W66=3,'1 | Grundeinstellungen'!$L$185,IF(W66="","wird ausgefüllt")))),IF('2 | Kennwerte'!V169="","",CONCATENATE(" ","[",TEXT('2 | Kennwerte'!V169,"0%"),"]")),IF(W67="","",CONCATENATE(" ","(",W67,")")),IF(OR(W68&lt;&gt;"",W71&lt;&gt;""),CONCATENATE(" ("),""),IF(W68="","",W68),IF(AND(W68&lt;&gt;"",W71&lt;&gt;""),CONCATENATE("; "),""),IF(W71="","",W71),IF(OR(W68&lt;&gt;"",W71&lt;&gt;""),CONCATENATE(")"),"")))</f>
        <v/>
      </c>
      <c r="X65" s="148" t="str">
        <f>IF($H$65=0,"",CONCATENATE(IF(X66=1,'1 | Grundeinstellungen'!$J$185,IF(X66=2,'1 | Grundeinstellungen'!$K$185,IF('3d | Ressourcen_Energie'!X66=3,'1 | Grundeinstellungen'!$L$185,IF(X66="","wird ausgefüllt")))),IF('2 | Kennwerte'!W169="","",CONCATENATE(" ","[",TEXT('2 | Kennwerte'!W169,"0%"),"]")),IF(X67="","",CONCATENATE(" ","(",X67,")")),IF(OR(X68&lt;&gt;"",X71&lt;&gt;""),CONCATENATE(" ("),""),IF(X68="","",X68),IF(AND(X68&lt;&gt;"",X71&lt;&gt;""),CONCATENATE("; "),""),IF(X71="","",X71),IF(OR(X68&lt;&gt;"",X71&lt;&gt;""),CONCATENATE(")"),"")))</f>
        <v/>
      </c>
      <c r="Y65" s="148" t="str">
        <f>IF($H$65=0,"",CONCATENATE(IF(Y66=1,'1 | Grundeinstellungen'!$J$185,IF(Y66=2,'1 | Grundeinstellungen'!$K$185,IF('3d | Ressourcen_Energie'!Y66=3,'1 | Grundeinstellungen'!$L$185,IF(Y66="","wird ausgefüllt")))),IF('2 | Kennwerte'!X169="","",CONCATENATE(" ","[",TEXT('2 | Kennwerte'!X169,"0%"),"]")),IF(Y67="","",CONCATENATE(" ","(",Y67,")")),IF(OR(Y68&lt;&gt;"",Y71&lt;&gt;""),CONCATENATE(" ("),""),IF(Y68="","",Y68),IF(AND(Y68&lt;&gt;"",Y71&lt;&gt;""),CONCATENATE("; "),""),IF(Y71="","",Y71),IF(OR(Y68&lt;&gt;"",Y71&lt;&gt;""),CONCATENATE(")"),"")))</f>
        <v/>
      </c>
      <c r="Z65" s="148" t="str">
        <f>IF($H$65=0,"",CONCATENATE(IF(Z66=1,'1 | Grundeinstellungen'!$J$185,IF(Z66=2,'1 | Grundeinstellungen'!$K$185,IF('3d | Ressourcen_Energie'!Z66=3,'1 | Grundeinstellungen'!$L$185,IF(Z66="","wird ausgefüllt")))),IF('2 | Kennwerte'!Y169="","",CONCATENATE(" ","[",TEXT('2 | Kennwerte'!Y169,"0%"),"]")),IF(Z67="","",CONCATENATE(" ","(",Z67,")")),IF(OR(Z68&lt;&gt;"",Z71&lt;&gt;""),CONCATENATE(" ("),""),IF(Z68="","",Z68),IF(AND(Z68&lt;&gt;"",Z71&lt;&gt;""),CONCATENATE("; "),""),IF(Z71="","",Z71),IF(OR(Z68&lt;&gt;"",Z71&lt;&gt;""),CONCATENATE(")"),"")))</f>
        <v/>
      </c>
      <c r="AA65" s="148" t="str">
        <f>IF($H$65=0,"",CONCATENATE(IF(AA66=1,'1 | Grundeinstellungen'!$J$185,IF(AA66=2,'1 | Grundeinstellungen'!$K$185,IF('3d | Ressourcen_Energie'!AA66=3,'1 | Grundeinstellungen'!$L$185,IF(AA66="","wird ausgefüllt")))),IF('2 | Kennwerte'!Z169="","",CONCATENATE(" ","[",TEXT('2 | Kennwerte'!Z169,"0%"),"]")),IF(AA67="","",CONCATENATE(" ","(",AA67,")")),IF(OR(AA68&lt;&gt;"",AA71&lt;&gt;""),CONCATENATE(" ("),""),IF(AA68="","",AA68),IF(AND(AA68&lt;&gt;"",AA71&lt;&gt;""),CONCATENATE("; "),""),IF(AA71="","",AA71),IF(OR(AA68&lt;&gt;"",AA71&lt;&gt;""),CONCATENATE(")"),"")))</f>
        <v/>
      </c>
      <c r="AB65" s="148" t="str">
        <f>IF($H$65=0,"",CONCATENATE(IF(AB66=1,'1 | Grundeinstellungen'!$J$185,IF(AB66=2,'1 | Grundeinstellungen'!$K$185,IF('3d | Ressourcen_Energie'!AB66=3,'1 | Grundeinstellungen'!$L$185,IF(AB66="","wird ausgefüllt")))),IF('2 | Kennwerte'!AA169="","",CONCATENATE(" ","[",TEXT('2 | Kennwerte'!AA169,"0%"),"]")),IF(AB67="","",CONCATENATE(" ","(",AB67,")")),IF(OR(AB68&lt;&gt;"",AB71&lt;&gt;""),CONCATENATE(" ("),""),IF(AB68="","",AB68),IF(AND(AB68&lt;&gt;"",AB71&lt;&gt;""),CONCATENATE("; "),""),IF(AB71="","",AB71),IF(OR(AB68&lt;&gt;"",AB71&lt;&gt;""),CONCATENATE(")"),"")))</f>
        <v/>
      </c>
      <c r="AC65" s="148" t="str">
        <f>IF($H$65=0,"",CONCATENATE(IF(AC66=1,'1 | Grundeinstellungen'!$J$185,IF(AC66=2,'1 | Grundeinstellungen'!$K$185,IF('3d | Ressourcen_Energie'!AC66=3,'1 | Grundeinstellungen'!$L$185,IF(AC66="","wird ausgefüllt")))),IF('2 | Kennwerte'!AB169="","",CONCATENATE(" ","[",TEXT('2 | Kennwerte'!AB169,"0%"),"]")),IF(AC67="","",CONCATENATE(" ","(",AC67,")")),IF(OR(AC68&lt;&gt;"",AC71&lt;&gt;""),CONCATENATE(" ("),""),IF(AC68="","",AC68),IF(AND(AC68&lt;&gt;"",AC71&lt;&gt;""),CONCATENATE("; "),""),IF(AC71="","",AC71),IF(OR(AC68&lt;&gt;"",AC71&lt;&gt;""),CONCATENATE(")"),"")))</f>
        <v/>
      </c>
      <c r="AD65" s="148" t="str">
        <f>IF($H$65=0,"",CONCATENATE(IF(AD66=1,'1 | Grundeinstellungen'!$J$185,IF(AD66=2,'1 | Grundeinstellungen'!$K$185,IF('3d | Ressourcen_Energie'!AD66=3,'1 | Grundeinstellungen'!$L$185,IF(AD66="","wird ausgefüllt")))),IF('2 | Kennwerte'!AC169="","",CONCATENATE(" ","[",TEXT('2 | Kennwerte'!AC169,"0%"),"]")),IF(AD67="","",CONCATENATE(" ","(",AD67,")")),IF(OR(AD68&lt;&gt;"",AD71&lt;&gt;""),CONCATENATE(" ("),""),IF(AD68="","",AD68),IF(AND(AD68&lt;&gt;"",AD71&lt;&gt;""),CONCATENATE("; "),""),IF(AD71="","",AD71),IF(OR(AD68&lt;&gt;"",AD71&lt;&gt;""),CONCATENATE(")"),"")))</f>
        <v/>
      </c>
      <c r="AE65" s="148" t="str">
        <f>IF($H$65=0,"",CONCATENATE(IF(AE66=1,'1 | Grundeinstellungen'!$J$185,IF(AE66=2,'1 | Grundeinstellungen'!$K$185,IF('3d | Ressourcen_Energie'!AE66=3,'1 | Grundeinstellungen'!$L$185,IF(AE66="","wird ausgefüllt")))),IF('2 | Kennwerte'!AD169="","",CONCATENATE(" ","[",TEXT('2 | Kennwerte'!AD169,"0%"),"]")),IF(AE67="","",CONCATENATE(" ","(",AE67,")")),IF(OR(AE68&lt;&gt;"",AE71&lt;&gt;""),CONCATENATE(" ("),""),IF(AE68="","",AE68),IF(AND(AE68&lt;&gt;"",AE71&lt;&gt;""),CONCATENATE("; "),""),IF(AE71="","",AE71),IF(OR(AE68&lt;&gt;"",AE71&lt;&gt;""),CONCATENATE(")"),"")))</f>
        <v/>
      </c>
      <c r="AF65" s="148" t="str">
        <f>IF($H$65=0,"",CONCATENATE(IF(AF66=1,'1 | Grundeinstellungen'!$J$185,IF(AF66=2,'1 | Grundeinstellungen'!$K$185,IF('3d | Ressourcen_Energie'!AF66=3,'1 | Grundeinstellungen'!$L$185,IF(AF66="","wird ausgefüllt")))),IF('2 | Kennwerte'!AE169="","",CONCATENATE(" ","[",TEXT('2 | Kennwerte'!AE169,"0%"),"]")),IF(AF67="","",CONCATENATE(" ","(",AF67,")")),IF(OR(AF68&lt;&gt;"",AF71&lt;&gt;""),CONCATENATE(" ("),""),IF(AF68="","",AF68),IF(AND(AF68&lt;&gt;"",AF71&lt;&gt;""),CONCATENATE("; "),""),IF(AF71="","",AF71),IF(OR(AF68&lt;&gt;"",AF71&lt;&gt;""),CONCATENATE(")"),"")))</f>
        <v/>
      </c>
      <c r="AG65" s="148" t="str">
        <f>IF($H$65=0,"",CONCATENATE(IF(AG66=1,'1 | Grundeinstellungen'!$J$185,IF(AG66=2,'1 | Grundeinstellungen'!$K$185,IF('3d | Ressourcen_Energie'!AG66=3,'1 | Grundeinstellungen'!$L$185,IF(AG66="","wird ausgefüllt")))),IF('2 | Kennwerte'!AF169="","",CONCATENATE(" ","[",TEXT('2 | Kennwerte'!AF169,"0%"),"]")),IF(AG67="","",CONCATENATE(" ","(",AG67,")")),IF(OR(AG68&lt;&gt;"",AG71&lt;&gt;""),CONCATENATE(" ("),""),IF(AG68="","",AG68),IF(AND(AG68&lt;&gt;"",AG71&lt;&gt;""),CONCATENATE("; "),""),IF(AG71="","",AG71),IF(OR(AG68&lt;&gt;"",AG71&lt;&gt;""),CONCATENATE(")"),"")))</f>
        <v/>
      </c>
      <c r="AH65" s="148" t="str">
        <f>IF($H$65=0,"",CONCATENATE(IF(AH66=1,'1 | Grundeinstellungen'!$J$185,IF(AH66=2,'1 | Grundeinstellungen'!$K$185,IF('3d | Ressourcen_Energie'!AH66=3,'1 | Grundeinstellungen'!$L$185,IF(AH66="","wird ausgefüllt")))),IF('2 | Kennwerte'!AG169="","",CONCATENATE(" ","[",TEXT('2 | Kennwerte'!AG169,"0%"),"]")),IF(AH67="","",CONCATENATE(" ","(",AH67,")")),IF(OR(AH68&lt;&gt;"",AH71&lt;&gt;""),CONCATENATE(" ("),""),IF(AH68="","",AH68),IF(AND(AH68&lt;&gt;"",AH71&lt;&gt;""),CONCATENATE("; "),""),IF(AH71="","",AH71),IF(OR(AH68&lt;&gt;"",AH71&lt;&gt;""),CONCATENATE(")"),"")))</f>
        <v/>
      </c>
      <c r="AI65" s="148" t="str">
        <f>IF($H$65=0,"",CONCATENATE(IF(AI66=1,'1 | Grundeinstellungen'!$J$185,IF(AI66=2,'1 | Grundeinstellungen'!$K$185,IF('3d | Ressourcen_Energie'!AI66=3,'1 | Grundeinstellungen'!$L$185,IF(AI66="","wird ausgefüllt")))),IF('2 | Kennwerte'!AH169="","",CONCATENATE(" ","[",TEXT('2 | Kennwerte'!AH169,"0%"),"]")),IF(AI67="","",CONCATENATE(" ","(",AI67,")")),IF(OR(AI68&lt;&gt;"",AI71&lt;&gt;""),CONCATENATE(" ("),""),IF(AI68="","",AI68),IF(AND(AI68&lt;&gt;"",AI71&lt;&gt;""),CONCATENATE("; "),""),IF(AI71="","",AI71),IF(OR(AI68&lt;&gt;"",AI71&lt;&gt;""),CONCATENATE(")"),"")))</f>
        <v/>
      </c>
      <c r="AJ65" s="148" t="str">
        <f>IF($H$65=0,"",CONCATENATE(IF(AJ66=1,'1 | Grundeinstellungen'!$J$185,IF(AJ66=2,'1 | Grundeinstellungen'!$K$185,IF('3d | Ressourcen_Energie'!AJ66=3,'1 | Grundeinstellungen'!$L$185,IF(AJ66="","wird ausgefüllt")))),IF('2 | Kennwerte'!AI169="","",CONCATENATE(" ","[",TEXT('2 | Kennwerte'!AI169,"0%"),"]")),IF(AJ67="","",CONCATENATE(" ","(",AJ67,")")),IF(OR(AJ68&lt;&gt;"",AJ71&lt;&gt;""),CONCATENATE(" ("),""),IF(AJ68="","",AJ68),IF(AND(AJ68&lt;&gt;"",AJ71&lt;&gt;""),CONCATENATE("; "),""),IF(AJ71="","",AJ71),IF(OR(AJ68&lt;&gt;"",AJ71&lt;&gt;""),CONCATENATE(")"),"")))</f>
        <v/>
      </c>
      <c r="AK65" s="148" t="str">
        <f>IF($H$65=0,"",CONCATENATE(IF(AK66=1,'1 | Grundeinstellungen'!$J$185,IF(AK66=2,'1 | Grundeinstellungen'!$K$185,IF('3d | Ressourcen_Energie'!AK66=3,'1 | Grundeinstellungen'!$L$185,IF(AK66="","wird ausgefüllt")))),IF('2 | Kennwerte'!AJ169="","",CONCATENATE(" ","[",TEXT('2 | Kennwerte'!AJ169,"0%"),"]")),IF(AK67="","",CONCATENATE(" ","(",AK67,")")),IF(OR(AK68&lt;&gt;"",AK71&lt;&gt;""),CONCATENATE(" ("),""),IF(AK68="","",AK68),IF(AND(AK68&lt;&gt;"",AK71&lt;&gt;""),CONCATENATE("; "),""),IF(AK71="","",AK71),IF(OR(AK68&lt;&gt;"",AK71&lt;&gt;""),CONCATENATE(")"),"")))</f>
        <v/>
      </c>
      <c r="AL65" s="148" t="str">
        <f>IF($H$65=0,"",CONCATENATE(IF(AL66=1,'1 | Grundeinstellungen'!$J$185,IF(AL66=2,'1 | Grundeinstellungen'!$K$185,IF('3d | Ressourcen_Energie'!AL66=3,'1 | Grundeinstellungen'!$L$185,IF(AL66="","wird ausgefüllt")))),IF('2 | Kennwerte'!AK169="","",CONCATENATE(" ","[",TEXT('2 | Kennwerte'!AK169,"0%"),"]")),IF(AL67="","",CONCATENATE(" ","(",AL67,")")),IF(OR(AL68&lt;&gt;"",AL71&lt;&gt;""),CONCATENATE(" ("),""),IF(AL68="","",AL68),IF(AND(AL68&lt;&gt;"",AL71&lt;&gt;""),CONCATENATE("; "),""),IF(AL71="","",AL71),IF(OR(AL68&lt;&gt;"",AL71&lt;&gt;""),CONCATENATE(")"),"")))</f>
        <v/>
      </c>
      <c r="AM65" s="148" t="str">
        <f>IF($H$65=0,"",CONCATENATE(IF(AM66=1,'1 | Grundeinstellungen'!$J$185,IF(AM66=2,'1 | Grundeinstellungen'!$K$185,IF('3d | Ressourcen_Energie'!AM66=3,'1 | Grundeinstellungen'!$L$185,IF(AM66="","wird ausgefüllt")))),IF('2 | Kennwerte'!AL169="","",CONCATENATE(" ","[",TEXT('2 | Kennwerte'!AL169,"0%"),"]")),IF(AM67="","",CONCATENATE(" ","(",AM67,")")),IF(OR(AM68&lt;&gt;"",AM71&lt;&gt;""),CONCATENATE(" ("),""),IF(AM68="","",AM68),IF(AND(AM68&lt;&gt;"",AM71&lt;&gt;""),CONCATENATE("; "),""),IF(AM71="","",AM71),IF(OR(AM68&lt;&gt;"",AM71&lt;&gt;""),CONCATENATE(")"),"")))</f>
        <v/>
      </c>
    </row>
    <row r="66" spans="2:39" s="121" customFormat="1" outlineLevel="1" x14ac:dyDescent="0.25">
      <c r="B66" s="137"/>
      <c r="C66" s="138"/>
      <c r="D66" s="138"/>
      <c r="E66" s="156" t="s">
        <v>197</v>
      </c>
      <c r="F66" s="157"/>
      <c r="G66" s="139"/>
      <c r="H66" s="136"/>
      <c r="I66" s="171"/>
      <c r="J66" s="148" t="str">
        <f>IF('2 | Kennwerte'!I170="","",'2 | Kennwerte'!I170)</f>
        <v/>
      </c>
      <c r="K66" s="148" t="str">
        <f>IF('2 | Kennwerte'!J170="","",'2 | Kennwerte'!J170)</f>
        <v/>
      </c>
      <c r="L66" s="148" t="str">
        <f>IF('2 | Kennwerte'!K170="","",'2 | Kennwerte'!K170)</f>
        <v/>
      </c>
      <c r="M66" s="148" t="str">
        <f>IF('2 | Kennwerte'!L170="","",'2 | Kennwerte'!L170)</f>
        <v/>
      </c>
      <c r="N66" s="148" t="str">
        <f>IF('2 | Kennwerte'!M170="","",'2 | Kennwerte'!M170)</f>
        <v/>
      </c>
      <c r="O66" s="148" t="str">
        <f>IF('2 | Kennwerte'!N170="","",'2 | Kennwerte'!N170)</f>
        <v/>
      </c>
      <c r="P66" s="148" t="str">
        <f>IF('2 | Kennwerte'!O170="","",'2 | Kennwerte'!O170)</f>
        <v/>
      </c>
      <c r="Q66" s="148" t="str">
        <f>IF('2 | Kennwerte'!P170="","",'2 | Kennwerte'!P170)</f>
        <v/>
      </c>
      <c r="R66" s="148" t="str">
        <f>IF('2 | Kennwerte'!Q170="","",'2 | Kennwerte'!Q170)</f>
        <v/>
      </c>
      <c r="S66" s="148" t="str">
        <f>IF('2 | Kennwerte'!R170="","",'2 | Kennwerte'!R170)</f>
        <v/>
      </c>
      <c r="T66" s="148" t="str">
        <f>IF('2 | Kennwerte'!S170="","",'2 | Kennwerte'!S170)</f>
        <v/>
      </c>
      <c r="U66" s="148" t="str">
        <f>IF('2 | Kennwerte'!T170="","",'2 | Kennwerte'!T170)</f>
        <v/>
      </c>
      <c r="V66" s="148" t="str">
        <f>IF('2 | Kennwerte'!U170="","",'2 | Kennwerte'!U170)</f>
        <v/>
      </c>
      <c r="W66" s="148" t="str">
        <f>IF('2 | Kennwerte'!V170="","",'2 | Kennwerte'!V170)</f>
        <v/>
      </c>
      <c r="X66" s="148" t="str">
        <f>IF('2 | Kennwerte'!W170="","",'2 | Kennwerte'!W170)</f>
        <v/>
      </c>
      <c r="Y66" s="148" t="str">
        <f>IF('2 | Kennwerte'!X170="","",'2 | Kennwerte'!X170)</f>
        <v/>
      </c>
      <c r="Z66" s="148" t="str">
        <f>IF('2 | Kennwerte'!Y170="","",'2 | Kennwerte'!Y170)</f>
        <v/>
      </c>
      <c r="AA66" s="148" t="str">
        <f>IF('2 | Kennwerte'!Z170="","",'2 | Kennwerte'!Z170)</f>
        <v/>
      </c>
      <c r="AB66" s="148" t="str">
        <f>IF('2 | Kennwerte'!AA170="","",'2 | Kennwerte'!AA170)</f>
        <v/>
      </c>
      <c r="AC66" s="148" t="str">
        <f>IF('2 | Kennwerte'!AB170="","",'2 | Kennwerte'!AB170)</f>
        <v/>
      </c>
      <c r="AD66" s="148" t="str">
        <f>IF('2 | Kennwerte'!AC170="","",'2 | Kennwerte'!AC170)</f>
        <v/>
      </c>
      <c r="AE66" s="148" t="str">
        <f>IF('2 | Kennwerte'!AD170="","",'2 | Kennwerte'!AD170)</f>
        <v/>
      </c>
      <c r="AF66" s="148" t="str">
        <f>IF('2 | Kennwerte'!AE170="","",'2 | Kennwerte'!AE170)</f>
        <v/>
      </c>
      <c r="AG66" s="148" t="str">
        <f>IF('2 | Kennwerte'!AF170="","",'2 | Kennwerte'!AF170)</f>
        <v/>
      </c>
      <c r="AH66" s="148" t="str">
        <f>IF('2 | Kennwerte'!AG170="","",'2 | Kennwerte'!AG170)</f>
        <v/>
      </c>
      <c r="AI66" s="148" t="str">
        <f>IF('2 | Kennwerte'!AH170="","",'2 | Kennwerte'!AH170)</f>
        <v/>
      </c>
      <c r="AJ66" s="148" t="str">
        <f>IF('2 | Kennwerte'!AI170="","",'2 | Kennwerte'!AI170)</f>
        <v/>
      </c>
      <c r="AK66" s="148" t="str">
        <f>IF('2 | Kennwerte'!AJ170="","",'2 | Kennwerte'!AJ170)</f>
        <v/>
      </c>
      <c r="AL66" s="148" t="str">
        <f>IF('2 | Kennwerte'!AK170="","",'2 | Kennwerte'!AK170)</f>
        <v/>
      </c>
      <c r="AM66" s="148" t="str">
        <f>IF('2 | Kennwerte'!AL170="","",'2 | Kennwerte'!AL170)</f>
        <v/>
      </c>
    </row>
    <row r="67" spans="2:39" s="145" customFormat="1" ht="30" customHeight="1" outlineLevel="1" x14ac:dyDescent="0.25">
      <c r="B67" s="146"/>
      <c r="C67" s="147"/>
      <c r="D67" s="169"/>
      <c r="E67" s="162" t="s">
        <v>196</v>
      </c>
      <c r="F67" s="160"/>
      <c r="G67" s="178"/>
      <c r="H67" s="179"/>
      <c r="I67" s="1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0"/>
    </row>
    <row r="68" spans="2:39" s="110" customFormat="1" ht="30" customHeight="1" outlineLevel="1" x14ac:dyDescent="0.25">
      <c r="B68" s="111"/>
      <c r="C68" s="131"/>
      <c r="D68" s="152" t="s">
        <v>199</v>
      </c>
      <c r="E68" s="131" t="str">
        <f>'1 | Grundeinstellungen'!E186</f>
        <v>Konstruktion</v>
      </c>
      <c r="F68" s="112"/>
      <c r="G68" s="122"/>
      <c r="H68" s="126">
        <f>'1 | Grundeinstellungen'!$H$186</f>
        <v>0</v>
      </c>
      <c r="I68" s="112"/>
      <c r="J68" s="148" t="str">
        <f>IF('2 | Kennwerte'!I173="wird berechnet","",CONCATENATE(IF(J69=1,'1 | Grundeinstellungen'!$J$186,IF(J69=2,'1 | Grundeinstellungen'!$K$186,IF('3d | Ressourcen_Energie'!J69=3,'1 | Grundeinstellungen'!$L$186,IF(J69="","wird ausgefüllt")))),CONCATENATE(IF('2 | Kennwerte'!I173="wird berechnet","",CONCATENATE(" [",TEXT('2 | Kennwerte'!I173,"0%"),"]"))),IF(J70="","",CONCATENATE(" (",J70,")"))))</f>
        <v/>
      </c>
      <c r="K68" s="148" t="str">
        <f>IF('2 | Kennwerte'!J173="wird berechnet","",CONCATENATE(IF(K69=1,'1 | Grundeinstellungen'!$J$186,IF(K69=2,'1 | Grundeinstellungen'!$K$186,IF('3d | Ressourcen_Energie'!K69=3,'1 | Grundeinstellungen'!$L$186,IF(K69="","wird ausgefüllt")))),CONCATENATE(IF('2 | Kennwerte'!J173="wird berechnet","",CONCATENATE(" [",TEXT('2 | Kennwerte'!J173,"0%"),"]"))),IF(K70="","",CONCATENATE(" (",K70,")"))))</f>
        <v/>
      </c>
      <c r="L68" s="148" t="str">
        <f>IF('2 | Kennwerte'!K173="wird berechnet","",CONCATENATE(IF(L69=1,'1 | Grundeinstellungen'!$J$186,IF(L69=2,'1 | Grundeinstellungen'!$K$186,IF('3d | Ressourcen_Energie'!L69=3,'1 | Grundeinstellungen'!$L$186,IF(L69="","wird ausgefüllt")))),CONCATENATE(IF('2 | Kennwerte'!K173="wird berechnet","",CONCATENATE(" [",TEXT('2 | Kennwerte'!K173,"0%"),"]"))),IF(L70="","",CONCATENATE(" (",L70,")"))))</f>
        <v/>
      </c>
      <c r="M68" s="148" t="str">
        <f>IF('2 | Kennwerte'!L173="wird berechnet","",CONCATENATE(IF(M69=1,'1 | Grundeinstellungen'!$J$186,IF(M69=2,'1 | Grundeinstellungen'!$K$186,IF('3d | Ressourcen_Energie'!M69=3,'1 | Grundeinstellungen'!$L$186,IF(M69="","wird ausgefüllt")))),CONCATENATE(IF('2 | Kennwerte'!L173="wird berechnet","",CONCATENATE(" [",TEXT('2 | Kennwerte'!L173,"0%"),"]"))),IF(M70="","",CONCATENATE(" (",M70,")"))))</f>
        <v/>
      </c>
      <c r="N68" s="148" t="str">
        <f>IF('2 | Kennwerte'!M173="wird berechnet","",CONCATENATE(IF(N69=1,'1 | Grundeinstellungen'!$J$186,IF(N69=2,'1 | Grundeinstellungen'!$K$186,IF('3d | Ressourcen_Energie'!N69=3,'1 | Grundeinstellungen'!$L$186,IF(N69="","wird ausgefüllt")))),CONCATENATE(IF('2 | Kennwerte'!M173="wird berechnet","",CONCATENATE(" [",TEXT('2 | Kennwerte'!M173,"0%"),"]"))),IF(N70="","",CONCATENATE(" (",N70,")"))))</f>
        <v/>
      </c>
      <c r="O68" s="148" t="str">
        <f>IF('2 | Kennwerte'!N173="wird berechnet","",CONCATENATE(IF(O69=1,'1 | Grundeinstellungen'!$J$186,IF(O69=2,'1 | Grundeinstellungen'!$K$186,IF('3d | Ressourcen_Energie'!O69=3,'1 | Grundeinstellungen'!$L$186,IF(O69="","wird ausgefüllt")))),CONCATENATE(IF('2 | Kennwerte'!N173="wird berechnet","",CONCATENATE(" [",TEXT('2 | Kennwerte'!N173,"0%"),"]"))),IF(O70="","",CONCATENATE(" (",O70,")"))))</f>
        <v/>
      </c>
      <c r="P68" s="148" t="str">
        <f>IF('2 | Kennwerte'!O173="wird berechnet","",CONCATENATE(IF(P69=1,'1 | Grundeinstellungen'!$J$186,IF(P69=2,'1 | Grundeinstellungen'!$K$186,IF('3d | Ressourcen_Energie'!P69=3,'1 | Grundeinstellungen'!$L$186,IF(P69="","wird ausgefüllt")))),CONCATENATE(IF('2 | Kennwerte'!O173="wird berechnet","",CONCATENATE(" [",TEXT('2 | Kennwerte'!O173,"0%"),"]"))),IF(P70="","",CONCATENATE(" (",P70,")"))))</f>
        <v/>
      </c>
      <c r="Q68" s="148" t="str">
        <f>IF('2 | Kennwerte'!P173="wird berechnet","",CONCATENATE(IF(Q69=1,'1 | Grundeinstellungen'!$J$186,IF(Q69=2,'1 | Grundeinstellungen'!$K$186,IF('3d | Ressourcen_Energie'!Q69=3,'1 | Grundeinstellungen'!$L$186,IF(Q69="","wird ausgefüllt")))),CONCATENATE(IF('2 | Kennwerte'!P173="wird berechnet","",CONCATENATE(" [",TEXT('2 | Kennwerte'!P173,"0%"),"]"))),IF(Q70="","",CONCATENATE(" (",Q70,")"))))</f>
        <v/>
      </c>
      <c r="R68" s="148" t="str">
        <f>IF('2 | Kennwerte'!Q173="wird berechnet","",CONCATENATE(IF(R69=1,'1 | Grundeinstellungen'!$J$186,IF(R69=2,'1 | Grundeinstellungen'!$K$186,IF('3d | Ressourcen_Energie'!R69=3,'1 | Grundeinstellungen'!$L$186,IF(R69="","wird ausgefüllt")))),CONCATENATE(IF('2 | Kennwerte'!Q173="wird berechnet","",CONCATENATE(" [",TEXT('2 | Kennwerte'!Q173,"0%"),"]"))),IF(R70="","",CONCATENATE(" (",R70,")"))))</f>
        <v/>
      </c>
      <c r="S68" s="148" t="str">
        <f>IF('2 | Kennwerte'!R173="wird berechnet","",CONCATENATE(IF(S69=1,'1 | Grundeinstellungen'!$J$186,IF(S69=2,'1 | Grundeinstellungen'!$K$186,IF('3d | Ressourcen_Energie'!S69=3,'1 | Grundeinstellungen'!$L$186,IF(S69="","wird ausgefüllt")))),CONCATENATE(IF('2 | Kennwerte'!R173="wird berechnet","",CONCATENATE(" [",TEXT('2 | Kennwerte'!R173,"0%"),"]"))),IF(S70="","",CONCATENATE(" (",S70,")"))))</f>
        <v/>
      </c>
      <c r="T68" s="148" t="str">
        <f>IF('2 | Kennwerte'!S173="wird berechnet","",CONCATENATE(IF(T69=1,'1 | Grundeinstellungen'!$J$186,IF(T69=2,'1 | Grundeinstellungen'!$K$186,IF('3d | Ressourcen_Energie'!T69=3,'1 | Grundeinstellungen'!$L$186,IF(T69="","wird ausgefüllt")))),CONCATENATE(IF('2 | Kennwerte'!S173="wird berechnet","",CONCATENATE(" [",TEXT('2 | Kennwerte'!S173,"0%"),"]"))),IF(T70="","",CONCATENATE(" (",T70,")"))))</f>
        <v/>
      </c>
      <c r="U68" s="148" t="str">
        <f>IF('2 | Kennwerte'!T173="wird berechnet","",CONCATENATE(IF(U69=1,'1 | Grundeinstellungen'!$J$186,IF(U69=2,'1 | Grundeinstellungen'!$K$186,IF('3d | Ressourcen_Energie'!U69=3,'1 | Grundeinstellungen'!$L$186,IF(U69="","wird ausgefüllt")))),CONCATENATE(IF('2 | Kennwerte'!T173="wird berechnet","",CONCATENATE(" [",TEXT('2 | Kennwerte'!T173,"0%"),"]"))),IF(U70="","",CONCATENATE(" (",U70,")"))))</f>
        <v/>
      </c>
      <c r="V68" s="148" t="str">
        <f>IF('2 | Kennwerte'!U173="wird berechnet","",CONCATENATE(IF(V69=1,'1 | Grundeinstellungen'!$J$186,IF(V69=2,'1 | Grundeinstellungen'!$K$186,IF('3d | Ressourcen_Energie'!V69=3,'1 | Grundeinstellungen'!$L$186,IF(V69="","wird ausgefüllt")))),CONCATENATE(IF('2 | Kennwerte'!U173="wird berechnet","",CONCATENATE(" [",TEXT('2 | Kennwerte'!U173,"0%"),"]"))),IF(V70="","",CONCATENATE(" (",V70,")"))))</f>
        <v/>
      </c>
      <c r="W68" s="148" t="str">
        <f>IF('2 | Kennwerte'!V173="wird berechnet","",CONCATENATE(IF(W69=1,'1 | Grundeinstellungen'!$J$186,IF(W69=2,'1 | Grundeinstellungen'!$K$186,IF('3d | Ressourcen_Energie'!W69=3,'1 | Grundeinstellungen'!$L$186,IF(W69="","wird ausgefüllt")))),CONCATENATE(IF('2 | Kennwerte'!V173="wird berechnet","",CONCATENATE(" [",TEXT('2 | Kennwerte'!V173,"0%"),"]"))),IF(W70="","",CONCATENATE(" (",W70,")"))))</f>
        <v/>
      </c>
      <c r="X68" s="148" t="str">
        <f>IF('2 | Kennwerte'!W173="wird berechnet","",CONCATENATE(IF(X69=1,'1 | Grundeinstellungen'!$J$186,IF(X69=2,'1 | Grundeinstellungen'!$K$186,IF('3d | Ressourcen_Energie'!X69=3,'1 | Grundeinstellungen'!$L$186,IF(X69="","wird ausgefüllt")))),CONCATENATE(IF('2 | Kennwerte'!W173="wird berechnet","",CONCATENATE(" [",TEXT('2 | Kennwerte'!W173,"0%"),"]"))),IF(X70="","",CONCATENATE(" (",X70,")"))))</f>
        <v/>
      </c>
      <c r="Y68" s="148" t="str">
        <f>IF('2 | Kennwerte'!X173="wird berechnet","",CONCATENATE(IF(Y69=1,'1 | Grundeinstellungen'!$J$186,IF(Y69=2,'1 | Grundeinstellungen'!$K$186,IF('3d | Ressourcen_Energie'!Y69=3,'1 | Grundeinstellungen'!$L$186,IF(Y69="","wird ausgefüllt")))),CONCATENATE(IF('2 | Kennwerte'!X173="wird berechnet","",CONCATENATE(" [",TEXT('2 | Kennwerte'!X173,"0%"),"]"))),IF(Y70="","",CONCATENATE(" (",Y70,")"))))</f>
        <v/>
      </c>
      <c r="Z68" s="148" t="str">
        <f>IF('2 | Kennwerte'!Y173="wird berechnet","",CONCATENATE(IF(Z69=1,'1 | Grundeinstellungen'!$J$186,IF(Z69=2,'1 | Grundeinstellungen'!$K$186,IF('3d | Ressourcen_Energie'!Z69=3,'1 | Grundeinstellungen'!$L$186,IF(Z69="","wird ausgefüllt")))),CONCATENATE(IF('2 | Kennwerte'!Y173="wird berechnet","",CONCATENATE(" [",TEXT('2 | Kennwerte'!Y173,"0%"),"]"))),IF(Z70="","",CONCATENATE(" (",Z70,")"))))</f>
        <v/>
      </c>
      <c r="AA68" s="148" t="str">
        <f>IF('2 | Kennwerte'!Z173="wird berechnet","",CONCATENATE(IF(AA69=1,'1 | Grundeinstellungen'!$J$186,IF(AA69=2,'1 | Grundeinstellungen'!$K$186,IF('3d | Ressourcen_Energie'!AA69=3,'1 | Grundeinstellungen'!$L$186,IF(AA69="","wird ausgefüllt")))),CONCATENATE(IF('2 | Kennwerte'!Z173="wird berechnet","",CONCATENATE(" [",TEXT('2 | Kennwerte'!Z173,"0%"),"]"))),IF(AA70="","",CONCATENATE(" (",AA70,")"))))</f>
        <v/>
      </c>
      <c r="AB68" s="148" t="str">
        <f>IF('2 | Kennwerte'!AA173="wird berechnet","",CONCATENATE(IF(AB69=1,'1 | Grundeinstellungen'!$J$186,IF(AB69=2,'1 | Grundeinstellungen'!$K$186,IF('3d | Ressourcen_Energie'!AB69=3,'1 | Grundeinstellungen'!$L$186,IF(AB69="","wird ausgefüllt")))),CONCATENATE(IF('2 | Kennwerte'!AA173="wird berechnet","",CONCATENATE(" [",TEXT('2 | Kennwerte'!AA173,"0%"),"]"))),IF(AB70="","",CONCATENATE(" (",AB70,")"))))</f>
        <v/>
      </c>
      <c r="AC68" s="148" t="str">
        <f>IF('2 | Kennwerte'!AB173="wird berechnet","",CONCATENATE(IF(AC69=1,'1 | Grundeinstellungen'!$J$186,IF(AC69=2,'1 | Grundeinstellungen'!$K$186,IF('3d | Ressourcen_Energie'!AC69=3,'1 | Grundeinstellungen'!$L$186,IF(AC69="","wird ausgefüllt")))),CONCATENATE(IF('2 | Kennwerte'!AB173="wird berechnet","",CONCATENATE(" [",TEXT('2 | Kennwerte'!AB173,"0%"),"]"))),IF(AC70="","",CONCATENATE(" (",AC70,")"))))</f>
        <v/>
      </c>
      <c r="AD68" s="148" t="str">
        <f>IF('2 | Kennwerte'!AC173="wird berechnet","",CONCATENATE(IF(AD69=1,'1 | Grundeinstellungen'!$J$186,IF(AD69=2,'1 | Grundeinstellungen'!$K$186,IF('3d | Ressourcen_Energie'!AD69=3,'1 | Grundeinstellungen'!$L$186,IF(AD69="","wird ausgefüllt")))),CONCATENATE(IF('2 | Kennwerte'!AC173="wird berechnet","",CONCATENATE(" [",TEXT('2 | Kennwerte'!AC173,"0%"),"]"))),IF(AD70="","",CONCATENATE(" (",AD70,")"))))</f>
        <v/>
      </c>
      <c r="AE68" s="148" t="str">
        <f>IF('2 | Kennwerte'!AD173="wird berechnet","",CONCATENATE(IF(AE69=1,'1 | Grundeinstellungen'!$J$186,IF(AE69=2,'1 | Grundeinstellungen'!$K$186,IF('3d | Ressourcen_Energie'!AE69=3,'1 | Grundeinstellungen'!$L$186,IF(AE69="","wird ausgefüllt")))),CONCATENATE(IF('2 | Kennwerte'!AD173="wird berechnet","",CONCATENATE(" [",TEXT('2 | Kennwerte'!AD173,"0%"),"]"))),IF(AE70="","",CONCATENATE(" (",AE70,")"))))</f>
        <v/>
      </c>
      <c r="AF68" s="148" t="str">
        <f>IF('2 | Kennwerte'!AE173="wird berechnet","",CONCATENATE(IF(AF69=1,'1 | Grundeinstellungen'!$J$186,IF(AF69=2,'1 | Grundeinstellungen'!$K$186,IF('3d | Ressourcen_Energie'!AF69=3,'1 | Grundeinstellungen'!$L$186,IF(AF69="","wird ausgefüllt")))),CONCATENATE(IF('2 | Kennwerte'!AE173="wird berechnet","",CONCATENATE(" [",TEXT('2 | Kennwerte'!AE173,"0%"),"]"))),IF(AF70="","",CONCATENATE(" (",AF70,")"))))</f>
        <v/>
      </c>
      <c r="AG68" s="148" t="str">
        <f>IF('2 | Kennwerte'!AF173="wird berechnet","",CONCATENATE(IF(AG69=1,'1 | Grundeinstellungen'!$J$186,IF(AG69=2,'1 | Grundeinstellungen'!$K$186,IF('3d | Ressourcen_Energie'!AG69=3,'1 | Grundeinstellungen'!$L$186,IF(AG69="","wird ausgefüllt")))),CONCATENATE(IF('2 | Kennwerte'!AF173="wird berechnet","",CONCATENATE(" [",TEXT('2 | Kennwerte'!AF173,"0%"),"]"))),IF(AG70="","",CONCATENATE(" (",AG70,")"))))</f>
        <v/>
      </c>
      <c r="AH68" s="148" t="str">
        <f>IF('2 | Kennwerte'!AG173="wird berechnet","",CONCATENATE(IF(AH69=1,'1 | Grundeinstellungen'!$J$186,IF(AH69=2,'1 | Grundeinstellungen'!$K$186,IF('3d | Ressourcen_Energie'!AH69=3,'1 | Grundeinstellungen'!$L$186,IF(AH69="","wird ausgefüllt")))),CONCATENATE(IF('2 | Kennwerte'!AG173="wird berechnet","",CONCATENATE(" [",TEXT('2 | Kennwerte'!AG173,"0%"),"]"))),IF(AH70="","",CONCATENATE(" (",AH70,")"))))</f>
        <v/>
      </c>
      <c r="AI68" s="148" t="str">
        <f>IF('2 | Kennwerte'!AH173="wird berechnet","",CONCATENATE(IF(AI69=1,'1 | Grundeinstellungen'!$J$186,IF(AI69=2,'1 | Grundeinstellungen'!$K$186,IF('3d | Ressourcen_Energie'!AI69=3,'1 | Grundeinstellungen'!$L$186,IF(AI69="","wird ausgefüllt")))),CONCATENATE(IF('2 | Kennwerte'!AH173="wird berechnet","",CONCATENATE(" [",TEXT('2 | Kennwerte'!AH173,"0%"),"]"))),IF(AI70="","",CONCATENATE(" (",AI70,")"))))</f>
        <v/>
      </c>
      <c r="AJ68" s="148" t="str">
        <f>IF('2 | Kennwerte'!AI173="wird berechnet","",CONCATENATE(IF(AJ69=1,'1 | Grundeinstellungen'!$J$186,IF(AJ69=2,'1 | Grundeinstellungen'!$K$186,IF('3d | Ressourcen_Energie'!AJ69=3,'1 | Grundeinstellungen'!$L$186,IF(AJ69="","wird ausgefüllt")))),CONCATENATE(IF('2 | Kennwerte'!AI173="wird berechnet","",CONCATENATE(" [",TEXT('2 | Kennwerte'!AI173,"0%"),"]"))),IF(AJ70="","",CONCATENATE(" (",AJ70,")"))))</f>
        <v/>
      </c>
      <c r="AK68" s="148" t="str">
        <f>IF('2 | Kennwerte'!AJ173="wird berechnet","",CONCATENATE(IF(AK69=1,'1 | Grundeinstellungen'!$J$186,IF(AK69=2,'1 | Grundeinstellungen'!$K$186,IF('3d | Ressourcen_Energie'!AK69=3,'1 | Grundeinstellungen'!$L$186,IF(AK69="","wird ausgefüllt")))),CONCATENATE(IF('2 | Kennwerte'!AJ173="wird berechnet","",CONCATENATE(" [",TEXT('2 | Kennwerte'!AJ173,"0%"),"]"))),IF(AK70="","",CONCATENATE(" (",AK70,")"))))</f>
        <v/>
      </c>
      <c r="AL68" s="148" t="str">
        <f>IF('2 | Kennwerte'!AK173="wird berechnet","",CONCATENATE(IF(AL69=1,'1 | Grundeinstellungen'!$J$186,IF(AL69=2,'1 | Grundeinstellungen'!$K$186,IF('3d | Ressourcen_Energie'!AL69=3,'1 | Grundeinstellungen'!$L$186,IF(AL69="","wird ausgefüllt")))),CONCATENATE(IF('2 | Kennwerte'!AK173="wird berechnet","",CONCATENATE(" [",TEXT('2 | Kennwerte'!AK173,"0%"),"]"))),IF(AL70="","",CONCATENATE(" (",AL70,")"))))</f>
        <v/>
      </c>
      <c r="AM68" s="148" t="str">
        <f>IF('2 | Kennwerte'!AL173="wird berechnet","",CONCATENATE(IF(AM69=1,'1 | Grundeinstellungen'!$J$186,IF(AM69=2,'1 | Grundeinstellungen'!$K$186,IF('3d | Ressourcen_Energie'!AM69=3,'1 | Grundeinstellungen'!$L$186,IF(AM69="","wird ausgefüllt")))),CONCATENATE(IF('2 | Kennwerte'!AL173="wird berechnet","",CONCATENATE(" [",TEXT('2 | Kennwerte'!AL173,"0%"),"]"))),IF(AM70="","",CONCATENATE(" (",AM70,")"))))</f>
        <v/>
      </c>
    </row>
    <row r="69" spans="2:39" s="121" customFormat="1" outlineLevel="1" x14ac:dyDescent="0.25">
      <c r="B69" s="137"/>
      <c r="C69" s="138"/>
      <c r="D69" s="138"/>
      <c r="E69" s="156" t="s">
        <v>197</v>
      </c>
      <c r="F69" s="157"/>
      <c r="G69" s="139"/>
      <c r="H69" s="136"/>
      <c r="I69" s="171"/>
      <c r="J69" s="148" t="str">
        <f>IF('2 | Kennwerte'!I174="","",'2 | Kennwerte'!I174)</f>
        <v/>
      </c>
      <c r="K69" s="148" t="str">
        <f>IF('2 | Kennwerte'!J174="","",'2 | Kennwerte'!J174)</f>
        <v/>
      </c>
      <c r="L69" s="148" t="str">
        <f>IF('2 | Kennwerte'!K174="","",'2 | Kennwerte'!K174)</f>
        <v/>
      </c>
      <c r="M69" s="148" t="str">
        <f>IF('2 | Kennwerte'!L174="","",'2 | Kennwerte'!L174)</f>
        <v/>
      </c>
      <c r="N69" s="148" t="str">
        <f>IF('2 | Kennwerte'!M174="","",'2 | Kennwerte'!M174)</f>
        <v/>
      </c>
      <c r="O69" s="148" t="str">
        <f>IF('2 | Kennwerte'!N174="","",'2 | Kennwerte'!N174)</f>
        <v/>
      </c>
      <c r="P69" s="148" t="str">
        <f>IF('2 | Kennwerte'!O174="","",'2 | Kennwerte'!O174)</f>
        <v/>
      </c>
      <c r="Q69" s="148" t="str">
        <f>IF('2 | Kennwerte'!P174="","",'2 | Kennwerte'!P174)</f>
        <v/>
      </c>
      <c r="R69" s="148" t="str">
        <f>IF('2 | Kennwerte'!Q174="","",'2 | Kennwerte'!Q174)</f>
        <v/>
      </c>
      <c r="S69" s="148" t="str">
        <f>IF('2 | Kennwerte'!R174="","",'2 | Kennwerte'!R174)</f>
        <v/>
      </c>
      <c r="T69" s="148" t="str">
        <f>IF('2 | Kennwerte'!S174="","",'2 | Kennwerte'!S174)</f>
        <v/>
      </c>
      <c r="U69" s="148" t="str">
        <f>IF('2 | Kennwerte'!T174="","",'2 | Kennwerte'!T174)</f>
        <v/>
      </c>
      <c r="V69" s="148" t="str">
        <f>IF('2 | Kennwerte'!U174="","",'2 | Kennwerte'!U174)</f>
        <v/>
      </c>
      <c r="W69" s="148" t="str">
        <f>IF('2 | Kennwerte'!V174="","",'2 | Kennwerte'!V174)</f>
        <v/>
      </c>
      <c r="X69" s="148" t="str">
        <f>IF('2 | Kennwerte'!W174="","",'2 | Kennwerte'!W174)</f>
        <v/>
      </c>
      <c r="Y69" s="148" t="str">
        <f>IF('2 | Kennwerte'!X174="","",'2 | Kennwerte'!X174)</f>
        <v/>
      </c>
      <c r="Z69" s="148" t="str">
        <f>IF('2 | Kennwerte'!Y174="","",'2 | Kennwerte'!Y174)</f>
        <v/>
      </c>
      <c r="AA69" s="148" t="str">
        <f>IF('2 | Kennwerte'!Z174="","",'2 | Kennwerte'!Z174)</f>
        <v/>
      </c>
      <c r="AB69" s="148" t="str">
        <f>IF('2 | Kennwerte'!AA174="","",'2 | Kennwerte'!AA174)</f>
        <v/>
      </c>
      <c r="AC69" s="148" t="str">
        <f>IF('2 | Kennwerte'!AB174="","",'2 | Kennwerte'!AB174)</f>
        <v/>
      </c>
      <c r="AD69" s="148" t="str">
        <f>IF('2 | Kennwerte'!AC174="","",'2 | Kennwerte'!AC174)</f>
        <v/>
      </c>
      <c r="AE69" s="148" t="str">
        <f>IF('2 | Kennwerte'!AD174="","",'2 | Kennwerte'!AD174)</f>
        <v/>
      </c>
      <c r="AF69" s="148" t="str">
        <f>IF('2 | Kennwerte'!AE174="","",'2 | Kennwerte'!AE174)</f>
        <v/>
      </c>
      <c r="AG69" s="148" t="str">
        <f>IF('2 | Kennwerte'!AF174="","",'2 | Kennwerte'!AF174)</f>
        <v/>
      </c>
      <c r="AH69" s="148" t="str">
        <f>IF('2 | Kennwerte'!AG174="","",'2 | Kennwerte'!AG174)</f>
        <v/>
      </c>
      <c r="AI69" s="148" t="str">
        <f>IF('2 | Kennwerte'!AH174="","",'2 | Kennwerte'!AH174)</f>
        <v/>
      </c>
      <c r="AJ69" s="148" t="str">
        <f>IF('2 | Kennwerte'!AI174="","",'2 | Kennwerte'!AI174)</f>
        <v/>
      </c>
      <c r="AK69" s="148" t="str">
        <f>IF('2 | Kennwerte'!AJ174="","",'2 | Kennwerte'!AJ174)</f>
        <v/>
      </c>
      <c r="AL69" s="148" t="str">
        <f>IF('2 | Kennwerte'!AK174="","",'2 | Kennwerte'!AK174)</f>
        <v/>
      </c>
      <c r="AM69" s="148" t="str">
        <f>IF('2 | Kennwerte'!AL174="","",'2 | Kennwerte'!AL174)</f>
        <v/>
      </c>
    </row>
    <row r="70" spans="2:39" s="145" customFormat="1" ht="30" customHeight="1" outlineLevel="1" x14ac:dyDescent="0.25">
      <c r="B70" s="146"/>
      <c r="C70" s="147"/>
      <c r="D70" s="169"/>
      <c r="E70" s="162" t="s">
        <v>196</v>
      </c>
      <c r="F70" s="160"/>
      <c r="G70" s="178"/>
      <c r="H70" s="179"/>
      <c r="I70" s="1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  <c r="AI70" s="280"/>
      <c r="AJ70" s="280"/>
      <c r="AK70" s="280"/>
      <c r="AL70" s="280"/>
      <c r="AM70" s="280"/>
    </row>
    <row r="71" spans="2:39" s="110" customFormat="1" ht="30" customHeight="1" outlineLevel="1" x14ac:dyDescent="0.25">
      <c r="B71" s="111"/>
      <c r="C71" s="131"/>
      <c r="D71" s="152" t="s">
        <v>227</v>
      </c>
      <c r="E71" s="131" t="str">
        <f>'1 | Grundeinstellungen'!E187</f>
        <v>Betrieb</v>
      </c>
      <c r="F71" s="112"/>
      <c r="G71" s="122"/>
      <c r="H71" s="126">
        <f>'1 | Grundeinstellungen'!$H$187</f>
        <v>0</v>
      </c>
      <c r="I71" s="112"/>
      <c r="J71" s="148" t="str">
        <f>IF('2 | Kennwerte'!I177="wird berechnet","",CONCATENATE(IF(J72=1,'1 | Grundeinstellungen'!$J$187,IF(J72=2,'1 | Grundeinstellungen'!$K$187,IF('3d | Ressourcen_Energie'!J72=3,'1 | Grundeinstellungen'!$L$187,IF(J72="","wird ausgefüllt")))),CONCATENATE(IF('2 | Kennwerte'!I177="wird berechnet","",CONCATENATE(" [",TEXT('2 | Kennwerte'!I177,"0%"),"]"))),IF(J73="","",CONCATENATE(" (",J73,")"))))</f>
        <v/>
      </c>
      <c r="K71" s="148" t="str">
        <f>IF('2 | Kennwerte'!J177="wird berechnet","",CONCATENATE(IF(K72=1,'1 | Grundeinstellungen'!$J$187,IF(K72=2,'1 | Grundeinstellungen'!$K$187,IF('3d | Ressourcen_Energie'!K72=3,'1 | Grundeinstellungen'!$L$187,IF(K72="","wird ausgefüllt")))),CONCATENATE(IF('2 | Kennwerte'!J177="wird berechnet","",CONCATENATE(" [",TEXT('2 | Kennwerte'!J177,"0%"),"]"))),IF(K73="","",CONCATENATE(" (",K73,")"))))</f>
        <v/>
      </c>
      <c r="L71" s="148" t="str">
        <f>IF('2 | Kennwerte'!K177="wird berechnet","",CONCATENATE(IF(L72=1,'1 | Grundeinstellungen'!$J$187,IF(L72=2,'1 | Grundeinstellungen'!$K$187,IF('3d | Ressourcen_Energie'!L72=3,'1 | Grundeinstellungen'!$L$187,IF(L72="","wird ausgefüllt")))),CONCATENATE(IF('2 | Kennwerte'!K177="wird berechnet","",CONCATENATE(" [",TEXT('2 | Kennwerte'!K177,"0%"),"]"))),IF(L73="","",CONCATENATE(" (",L73,")"))))</f>
        <v/>
      </c>
      <c r="M71" s="148" t="str">
        <f>IF('2 | Kennwerte'!L177="wird berechnet","",CONCATENATE(IF(M72=1,'1 | Grundeinstellungen'!$J$187,IF(M72=2,'1 | Grundeinstellungen'!$K$187,IF('3d | Ressourcen_Energie'!M72=3,'1 | Grundeinstellungen'!$L$187,IF(M72="","wird ausgefüllt")))),CONCATENATE(IF('2 | Kennwerte'!L177="wird berechnet","",CONCATENATE(" [",TEXT('2 | Kennwerte'!L177,"0%"),"]"))),IF(M73="","",CONCATENATE(" (",M73,")"))))</f>
        <v/>
      </c>
      <c r="N71" s="148" t="str">
        <f>IF('2 | Kennwerte'!M177="wird berechnet","",CONCATENATE(IF(N72=1,'1 | Grundeinstellungen'!$J$187,IF(N72=2,'1 | Grundeinstellungen'!$K$187,IF('3d | Ressourcen_Energie'!N72=3,'1 | Grundeinstellungen'!$L$187,IF(N72="","wird ausgefüllt")))),CONCATENATE(IF('2 | Kennwerte'!M177="wird berechnet","",CONCATENATE(" [",TEXT('2 | Kennwerte'!M177,"0%"),"]"))),IF(N73="","",CONCATENATE(" (",N73,")"))))</f>
        <v/>
      </c>
      <c r="O71" s="148" t="str">
        <f>IF('2 | Kennwerte'!N177="wird berechnet","",CONCATENATE(IF(O72=1,'1 | Grundeinstellungen'!$J$187,IF(O72=2,'1 | Grundeinstellungen'!$K$187,IF('3d | Ressourcen_Energie'!O72=3,'1 | Grundeinstellungen'!$L$187,IF(O72="","wird ausgefüllt")))),CONCATENATE(IF('2 | Kennwerte'!N177="wird berechnet","",CONCATENATE(" [",TEXT('2 | Kennwerte'!N177,"0%"),"]"))),IF(O73="","",CONCATENATE(" (",O73,")"))))</f>
        <v/>
      </c>
      <c r="P71" s="148" t="str">
        <f>IF('2 | Kennwerte'!O177="wird berechnet","",CONCATENATE(IF(P72=1,'1 | Grundeinstellungen'!$J$187,IF(P72=2,'1 | Grundeinstellungen'!$K$187,IF('3d | Ressourcen_Energie'!P72=3,'1 | Grundeinstellungen'!$L$187,IF(P72="","wird ausgefüllt")))),CONCATENATE(IF('2 | Kennwerte'!O177="wird berechnet","",CONCATENATE(" [",TEXT('2 | Kennwerte'!O177,"0%"),"]"))),IF(P73="","",CONCATENATE(" (",P73,")"))))</f>
        <v/>
      </c>
      <c r="Q71" s="148" t="str">
        <f>IF('2 | Kennwerte'!P177="wird berechnet","",CONCATENATE(IF(Q72=1,'1 | Grundeinstellungen'!$J$187,IF(Q72=2,'1 | Grundeinstellungen'!$K$187,IF('3d | Ressourcen_Energie'!Q72=3,'1 | Grundeinstellungen'!$L$187,IF(Q72="","wird ausgefüllt")))),CONCATENATE(IF('2 | Kennwerte'!P177="wird berechnet","",CONCATENATE(" [",TEXT('2 | Kennwerte'!P177,"0%"),"]"))),IF(Q73="","",CONCATENATE(" (",Q73,")"))))</f>
        <v/>
      </c>
      <c r="R71" s="148" t="str">
        <f>IF('2 | Kennwerte'!Q177="wird berechnet","",CONCATENATE(IF(R72=1,'1 | Grundeinstellungen'!$J$187,IF(R72=2,'1 | Grundeinstellungen'!$K$187,IF('3d | Ressourcen_Energie'!R72=3,'1 | Grundeinstellungen'!$L$187,IF(R72="","wird ausgefüllt")))),CONCATENATE(IF('2 | Kennwerte'!Q177="wird berechnet","",CONCATENATE(" [",TEXT('2 | Kennwerte'!Q177,"0%"),"]"))),IF(R73="","",CONCATENATE(" (",R73,")"))))</f>
        <v/>
      </c>
      <c r="S71" s="148" t="str">
        <f>IF('2 | Kennwerte'!R177="wird berechnet","",CONCATENATE(IF(S72=1,'1 | Grundeinstellungen'!$J$187,IF(S72=2,'1 | Grundeinstellungen'!$K$187,IF('3d | Ressourcen_Energie'!S72=3,'1 | Grundeinstellungen'!$L$187,IF(S72="","wird ausgefüllt")))),CONCATENATE(IF('2 | Kennwerte'!R177="wird berechnet","",CONCATENATE(" [",TEXT('2 | Kennwerte'!R177,"0%"),"]"))),IF(S73="","",CONCATENATE(" (",S73,")"))))</f>
        <v/>
      </c>
      <c r="T71" s="148" t="str">
        <f>IF('2 | Kennwerte'!S177="wird berechnet","",CONCATENATE(IF(T72=1,'1 | Grundeinstellungen'!$J$187,IF(T72=2,'1 | Grundeinstellungen'!$K$187,IF('3d | Ressourcen_Energie'!T72=3,'1 | Grundeinstellungen'!$L$187,IF(T72="","wird ausgefüllt")))),CONCATENATE(IF('2 | Kennwerte'!S177="wird berechnet","",CONCATENATE(" [",TEXT('2 | Kennwerte'!S177,"0%"),"]"))),IF(T73="","",CONCATENATE(" (",T73,")"))))</f>
        <v/>
      </c>
      <c r="U71" s="148" t="str">
        <f>IF('2 | Kennwerte'!T177="wird berechnet","",CONCATENATE(IF(U72=1,'1 | Grundeinstellungen'!$J$187,IF(U72=2,'1 | Grundeinstellungen'!$K$187,IF('3d | Ressourcen_Energie'!U72=3,'1 | Grundeinstellungen'!$L$187,IF(U72="","wird ausgefüllt")))),CONCATENATE(IF('2 | Kennwerte'!T177="wird berechnet","",CONCATENATE(" [",TEXT('2 | Kennwerte'!T177,"0%"),"]"))),IF(U73="","",CONCATENATE(" (",U73,")"))))</f>
        <v/>
      </c>
      <c r="V71" s="148" t="str">
        <f>IF('2 | Kennwerte'!U177="wird berechnet","",CONCATENATE(IF(V72=1,'1 | Grundeinstellungen'!$J$187,IF(V72=2,'1 | Grundeinstellungen'!$K$187,IF('3d | Ressourcen_Energie'!V72=3,'1 | Grundeinstellungen'!$L$187,IF(V72="","wird ausgefüllt")))),CONCATENATE(IF('2 | Kennwerte'!U177="wird berechnet","",CONCATENATE(" [",TEXT('2 | Kennwerte'!U177,"0%"),"]"))),IF(V73="","",CONCATENATE(" (",V73,")"))))</f>
        <v/>
      </c>
      <c r="W71" s="148" t="str">
        <f>IF('2 | Kennwerte'!V177="wird berechnet","",CONCATENATE(IF(W72=1,'1 | Grundeinstellungen'!$J$187,IF(W72=2,'1 | Grundeinstellungen'!$K$187,IF('3d | Ressourcen_Energie'!W72=3,'1 | Grundeinstellungen'!$L$187,IF(W72="","wird ausgefüllt")))),CONCATENATE(IF('2 | Kennwerte'!V177="wird berechnet","",CONCATENATE(" [",TEXT('2 | Kennwerte'!V177,"0%"),"]"))),IF(W73="","",CONCATENATE(" (",W73,")"))))</f>
        <v/>
      </c>
      <c r="X71" s="148" t="str">
        <f>IF('2 | Kennwerte'!W177="wird berechnet","",CONCATENATE(IF(X72=1,'1 | Grundeinstellungen'!$J$187,IF(X72=2,'1 | Grundeinstellungen'!$K$187,IF('3d | Ressourcen_Energie'!X72=3,'1 | Grundeinstellungen'!$L$187,IF(X72="","wird ausgefüllt")))),CONCATENATE(IF('2 | Kennwerte'!W177="wird berechnet","",CONCATENATE(" [",TEXT('2 | Kennwerte'!W177,"0%"),"]"))),IF(X73="","",CONCATENATE(" (",X73,")"))))</f>
        <v/>
      </c>
      <c r="Y71" s="148" t="str">
        <f>IF('2 | Kennwerte'!X177="wird berechnet","",CONCATENATE(IF(Y72=1,'1 | Grundeinstellungen'!$J$187,IF(Y72=2,'1 | Grundeinstellungen'!$K$187,IF('3d | Ressourcen_Energie'!Y72=3,'1 | Grundeinstellungen'!$L$187,IF(Y72="","wird ausgefüllt")))),CONCATENATE(IF('2 | Kennwerte'!X177="wird berechnet","",CONCATENATE(" [",TEXT('2 | Kennwerte'!X177,"0%"),"]"))),IF(Y73="","",CONCATENATE(" (",Y73,")"))))</f>
        <v/>
      </c>
      <c r="Z71" s="148" t="str">
        <f>IF('2 | Kennwerte'!Y177="wird berechnet","",CONCATENATE(IF(Z72=1,'1 | Grundeinstellungen'!$J$187,IF(Z72=2,'1 | Grundeinstellungen'!$K$187,IF('3d | Ressourcen_Energie'!Z72=3,'1 | Grundeinstellungen'!$L$187,IF(Z72="","wird ausgefüllt")))),CONCATENATE(IF('2 | Kennwerte'!Y177="wird berechnet","",CONCATENATE(" [",TEXT('2 | Kennwerte'!Y177,"0%"),"]"))),IF(Z73="","",CONCATENATE(" (",Z73,")"))))</f>
        <v/>
      </c>
      <c r="AA71" s="148" t="str">
        <f>IF('2 | Kennwerte'!Z177="wird berechnet","",CONCATENATE(IF(AA72=1,'1 | Grundeinstellungen'!$J$187,IF(AA72=2,'1 | Grundeinstellungen'!$K$187,IF('3d | Ressourcen_Energie'!AA72=3,'1 | Grundeinstellungen'!$L$187,IF(AA72="","wird ausgefüllt")))),CONCATENATE(IF('2 | Kennwerte'!Z177="wird berechnet","",CONCATENATE(" [",TEXT('2 | Kennwerte'!Z177,"0%"),"]"))),IF(AA73="","",CONCATENATE(" (",AA73,")"))))</f>
        <v/>
      </c>
      <c r="AB71" s="148" t="str">
        <f>IF('2 | Kennwerte'!AA177="wird berechnet","",CONCATENATE(IF(AB72=1,'1 | Grundeinstellungen'!$J$187,IF(AB72=2,'1 | Grundeinstellungen'!$K$187,IF('3d | Ressourcen_Energie'!AB72=3,'1 | Grundeinstellungen'!$L$187,IF(AB72="","wird ausgefüllt")))),CONCATENATE(IF('2 | Kennwerte'!AA177="wird berechnet","",CONCATENATE(" [",TEXT('2 | Kennwerte'!AA177,"0%"),"]"))),IF(AB73="","",CONCATENATE(" (",AB73,")"))))</f>
        <v/>
      </c>
      <c r="AC71" s="148" t="str">
        <f>IF('2 | Kennwerte'!AB177="wird berechnet","",CONCATENATE(IF(AC72=1,'1 | Grundeinstellungen'!$J$187,IF(AC72=2,'1 | Grundeinstellungen'!$K$187,IF('3d | Ressourcen_Energie'!AC72=3,'1 | Grundeinstellungen'!$L$187,IF(AC72="","wird ausgefüllt")))),CONCATENATE(IF('2 | Kennwerte'!AB177="wird berechnet","",CONCATENATE(" [",TEXT('2 | Kennwerte'!AB177,"0%"),"]"))),IF(AC73="","",CONCATENATE(" (",AC73,")"))))</f>
        <v/>
      </c>
      <c r="AD71" s="148" t="str">
        <f>IF('2 | Kennwerte'!AC177="wird berechnet","",CONCATENATE(IF(AD72=1,'1 | Grundeinstellungen'!$J$187,IF(AD72=2,'1 | Grundeinstellungen'!$K$187,IF('3d | Ressourcen_Energie'!AD72=3,'1 | Grundeinstellungen'!$L$187,IF(AD72="","wird ausgefüllt")))),CONCATENATE(IF('2 | Kennwerte'!AC177="wird berechnet","",CONCATENATE(" [",TEXT('2 | Kennwerte'!AC177,"0%"),"]"))),IF(AD73="","",CONCATENATE(" (",AD73,")"))))</f>
        <v/>
      </c>
      <c r="AE71" s="148" t="str">
        <f>IF('2 | Kennwerte'!AD177="wird berechnet","",CONCATENATE(IF(AE72=1,'1 | Grundeinstellungen'!$J$187,IF(AE72=2,'1 | Grundeinstellungen'!$K$187,IF('3d | Ressourcen_Energie'!AE72=3,'1 | Grundeinstellungen'!$L$187,IF(AE72="","wird ausgefüllt")))),CONCATENATE(IF('2 | Kennwerte'!AD177="wird berechnet","",CONCATENATE(" [",TEXT('2 | Kennwerte'!AD177,"0%"),"]"))),IF(AE73="","",CONCATENATE(" (",AE73,")"))))</f>
        <v/>
      </c>
      <c r="AF71" s="148" t="str">
        <f>IF('2 | Kennwerte'!AE177="wird berechnet","",CONCATENATE(IF(AF72=1,'1 | Grundeinstellungen'!$J$187,IF(AF72=2,'1 | Grundeinstellungen'!$K$187,IF('3d | Ressourcen_Energie'!AF72=3,'1 | Grundeinstellungen'!$L$187,IF(AF72="","wird ausgefüllt")))),CONCATENATE(IF('2 | Kennwerte'!AE177="wird berechnet","",CONCATENATE(" [",TEXT('2 | Kennwerte'!AE177,"0%"),"]"))),IF(AF73="","",CONCATENATE(" (",AF73,")"))))</f>
        <v/>
      </c>
      <c r="AG71" s="148" t="str">
        <f>IF('2 | Kennwerte'!AF177="wird berechnet","",CONCATENATE(IF(AG72=1,'1 | Grundeinstellungen'!$J$187,IF(AG72=2,'1 | Grundeinstellungen'!$K$187,IF('3d | Ressourcen_Energie'!AG72=3,'1 | Grundeinstellungen'!$L$187,IF(AG72="","wird ausgefüllt")))),CONCATENATE(IF('2 | Kennwerte'!AF177="wird berechnet","",CONCATENATE(" [",TEXT('2 | Kennwerte'!AF177,"0%"),"]"))),IF(AG73="","",CONCATENATE(" (",AG73,")"))))</f>
        <v/>
      </c>
      <c r="AH71" s="148" t="str">
        <f>IF('2 | Kennwerte'!AG177="wird berechnet","",CONCATENATE(IF(AH72=1,'1 | Grundeinstellungen'!$J$187,IF(AH72=2,'1 | Grundeinstellungen'!$K$187,IF('3d | Ressourcen_Energie'!AH72=3,'1 | Grundeinstellungen'!$L$187,IF(AH72="","wird ausgefüllt")))),CONCATENATE(IF('2 | Kennwerte'!AG177="wird berechnet","",CONCATENATE(" [",TEXT('2 | Kennwerte'!AG177,"0%"),"]"))),IF(AH73="","",CONCATENATE(" (",AH73,")"))))</f>
        <v/>
      </c>
      <c r="AI71" s="148" t="str">
        <f>IF('2 | Kennwerte'!AH177="wird berechnet","",CONCATENATE(IF(AI72=1,'1 | Grundeinstellungen'!$J$187,IF(AI72=2,'1 | Grundeinstellungen'!$K$187,IF('3d | Ressourcen_Energie'!AI72=3,'1 | Grundeinstellungen'!$L$187,IF(AI72="","wird ausgefüllt")))),CONCATENATE(IF('2 | Kennwerte'!AH177="wird berechnet","",CONCATENATE(" [",TEXT('2 | Kennwerte'!AH177,"0%"),"]"))),IF(AI73="","",CONCATENATE(" (",AI73,")"))))</f>
        <v/>
      </c>
      <c r="AJ71" s="148" t="str">
        <f>IF('2 | Kennwerte'!AI177="wird berechnet","",CONCATENATE(IF(AJ72=1,'1 | Grundeinstellungen'!$J$187,IF(AJ72=2,'1 | Grundeinstellungen'!$K$187,IF('3d | Ressourcen_Energie'!AJ72=3,'1 | Grundeinstellungen'!$L$187,IF(AJ72="","wird ausgefüllt")))),CONCATENATE(IF('2 | Kennwerte'!AI177="wird berechnet","",CONCATENATE(" [",TEXT('2 | Kennwerte'!AI177,"0%"),"]"))),IF(AJ73="","",CONCATENATE(" (",AJ73,")"))))</f>
        <v/>
      </c>
      <c r="AK71" s="148" t="str">
        <f>IF('2 | Kennwerte'!AJ177="wird berechnet","",CONCATENATE(IF(AK72=1,'1 | Grundeinstellungen'!$J$187,IF(AK72=2,'1 | Grundeinstellungen'!$K$187,IF('3d | Ressourcen_Energie'!AK72=3,'1 | Grundeinstellungen'!$L$187,IF(AK72="","wird ausgefüllt")))),CONCATENATE(IF('2 | Kennwerte'!AJ177="wird berechnet","",CONCATENATE(" [",TEXT('2 | Kennwerte'!AJ177,"0%"),"]"))),IF(AK73="","",CONCATENATE(" (",AK73,")"))))</f>
        <v/>
      </c>
      <c r="AL71" s="148" t="str">
        <f>IF('2 | Kennwerte'!AK177="wird berechnet","",CONCATENATE(IF(AL72=1,'1 | Grundeinstellungen'!$J$187,IF(AL72=2,'1 | Grundeinstellungen'!$K$187,IF('3d | Ressourcen_Energie'!AL72=3,'1 | Grundeinstellungen'!$L$187,IF(AL72="","wird ausgefüllt")))),CONCATENATE(IF('2 | Kennwerte'!AK177="wird berechnet","",CONCATENATE(" [",TEXT('2 | Kennwerte'!AK177,"0%"),"]"))),IF(AL73="","",CONCATENATE(" (",AL73,")"))))</f>
        <v/>
      </c>
      <c r="AM71" s="148" t="str">
        <f>IF('2 | Kennwerte'!AL177="wird berechnet","",CONCATENATE(IF(AM72=1,'1 | Grundeinstellungen'!$J$187,IF(AM72=2,'1 | Grundeinstellungen'!$K$187,IF('3d | Ressourcen_Energie'!AM72=3,'1 | Grundeinstellungen'!$L$187,IF(AM72="","wird ausgefüllt")))),CONCATENATE(IF('2 | Kennwerte'!AL177="wird berechnet","",CONCATENATE(" [",TEXT('2 | Kennwerte'!AL177,"0%"),"]"))),IF(AM73="","",CONCATENATE(" (",AM73,")"))))</f>
        <v/>
      </c>
    </row>
    <row r="72" spans="2:39" s="121" customFormat="1" outlineLevel="1" x14ac:dyDescent="0.25">
      <c r="B72" s="137"/>
      <c r="C72" s="138"/>
      <c r="D72" s="138"/>
      <c r="E72" s="156" t="s">
        <v>197</v>
      </c>
      <c r="F72" s="157"/>
      <c r="G72" s="139"/>
      <c r="H72" s="136"/>
      <c r="I72" s="171"/>
      <c r="J72" s="148" t="str">
        <f>IF('2 | Kennwerte'!I178="","",'2 | Kennwerte'!I178)</f>
        <v/>
      </c>
      <c r="K72" s="148" t="str">
        <f>IF('2 | Kennwerte'!J178="","",'2 | Kennwerte'!J178)</f>
        <v/>
      </c>
      <c r="L72" s="148" t="str">
        <f>IF('2 | Kennwerte'!K178="","",'2 | Kennwerte'!K178)</f>
        <v/>
      </c>
      <c r="M72" s="148" t="str">
        <f>IF('2 | Kennwerte'!L178="","",'2 | Kennwerte'!L178)</f>
        <v/>
      </c>
      <c r="N72" s="148" t="str">
        <f>IF('2 | Kennwerte'!M178="","",'2 | Kennwerte'!M178)</f>
        <v/>
      </c>
      <c r="O72" s="148" t="str">
        <f>IF('2 | Kennwerte'!N178="","",'2 | Kennwerte'!N178)</f>
        <v/>
      </c>
      <c r="P72" s="148" t="str">
        <f>IF('2 | Kennwerte'!O178="","",'2 | Kennwerte'!O178)</f>
        <v/>
      </c>
      <c r="Q72" s="148" t="str">
        <f>IF('2 | Kennwerte'!P178="","",'2 | Kennwerte'!P178)</f>
        <v/>
      </c>
      <c r="R72" s="148" t="str">
        <f>IF('2 | Kennwerte'!Q178="","",'2 | Kennwerte'!Q178)</f>
        <v/>
      </c>
      <c r="S72" s="148" t="str">
        <f>IF('2 | Kennwerte'!R178="","",'2 | Kennwerte'!R178)</f>
        <v/>
      </c>
      <c r="T72" s="148" t="str">
        <f>IF('2 | Kennwerte'!S178="","",'2 | Kennwerte'!S178)</f>
        <v/>
      </c>
      <c r="U72" s="148" t="str">
        <f>IF('2 | Kennwerte'!T178="","",'2 | Kennwerte'!T178)</f>
        <v/>
      </c>
      <c r="V72" s="148" t="str">
        <f>IF('2 | Kennwerte'!U178="","",'2 | Kennwerte'!U178)</f>
        <v/>
      </c>
      <c r="W72" s="148" t="str">
        <f>IF('2 | Kennwerte'!V178="","",'2 | Kennwerte'!V178)</f>
        <v/>
      </c>
      <c r="X72" s="148" t="str">
        <f>IF('2 | Kennwerte'!W178="","",'2 | Kennwerte'!W178)</f>
        <v/>
      </c>
      <c r="Y72" s="148" t="str">
        <f>IF('2 | Kennwerte'!X178="","",'2 | Kennwerte'!X178)</f>
        <v/>
      </c>
      <c r="Z72" s="148" t="str">
        <f>IF('2 | Kennwerte'!Y178="","",'2 | Kennwerte'!Y178)</f>
        <v/>
      </c>
      <c r="AA72" s="148" t="str">
        <f>IF('2 | Kennwerte'!Z178="","",'2 | Kennwerte'!Z178)</f>
        <v/>
      </c>
      <c r="AB72" s="148" t="str">
        <f>IF('2 | Kennwerte'!AA178="","",'2 | Kennwerte'!AA178)</f>
        <v/>
      </c>
      <c r="AC72" s="148" t="str">
        <f>IF('2 | Kennwerte'!AB178="","",'2 | Kennwerte'!AB178)</f>
        <v/>
      </c>
      <c r="AD72" s="148" t="str">
        <f>IF('2 | Kennwerte'!AC178="","",'2 | Kennwerte'!AC178)</f>
        <v/>
      </c>
      <c r="AE72" s="148" t="str">
        <f>IF('2 | Kennwerte'!AD178="","",'2 | Kennwerte'!AD178)</f>
        <v/>
      </c>
      <c r="AF72" s="148" t="str">
        <f>IF('2 | Kennwerte'!AE178="","",'2 | Kennwerte'!AE178)</f>
        <v/>
      </c>
      <c r="AG72" s="148" t="str">
        <f>IF('2 | Kennwerte'!AF178="","",'2 | Kennwerte'!AF178)</f>
        <v/>
      </c>
      <c r="AH72" s="148" t="str">
        <f>IF('2 | Kennwerte'!AG178="","",'2 | Kennwerte'!AG178)</f>
        <v/>
      </c>
      <c r="AI72" s="148" t="str">
        <f>IF('2 | Kennwerte'!AH178="","",'2 | Kennwerte'!AH178)</f>
        <v/>
      </c>
      <c r="AJ72" s="148" t="str">
        <f>IF('2 | Kennwerte'!AI178="","",'2 | Kennwerte'!AI178)</f>
        <v/>
      </c>
      <c r="AK72" s="148" t="str">
        <f>IF('2 | Kennwerte'!AJ178="","",'2 | Kennwerte'!AJ178)</f>
        <v/>
      </c>
      <c r="AL72" s="148" t="str">
        <f>IF('2 | Kennwerte'!AK178="","",'2 | Kennwerte'!AK178)</f>
        <v/>
      </c>
      <c r="AM72" s="148" t="str">
        <f>IF('2 | Kennwerte'!AL178="","",'2 | Kennwerte'!AL178)</f>
        <v/>
      </c>
    </row>
    <row r="73" spans="2:39" s="145" customFormat="1" ht="30" customHeight="1" outlineLevel="1" x14ac:dyDescent="0.25">
      <c r="B73" s="146"/>
      <c r="C73" s="147"/>
      <c r="D73" s="169"/>
      <c r="E73" s="162" t="s">
        <v>196</v>
      </c>
      <c r="F73" s="160"/>
      <c r="G73" s="178"/>
      <c r="H73" s="179"/>
      <c r="I73" s="1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  <c r="AI73" s="280"/>
      <c r="AJ73" s="280"/>
      <c r="AK73" s="280"/>
      <c r="AL73" s="280"/>
      <c r="AM73" s="280"/>
    </row>
    <row r="74" spans="2:39" s="110" customFormat="1" ht="15.75" thickBot="1" x14ac:dyDescent="0.3">
      <c r="B74" s="111"/>
      <c r="C74" s="131"/>
      <c r="D74" s="131"/>
      <c r="E74" s="131"/>
      <c r="F74" s="112"/>
      <c r="G74" s="122"/>
      <c r="H74" s="122"/>
      <c r="I74" s="112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</row>
    <row r="75" spans="2:39" s="110" customFormat="1" ht="30" customHeight="1" thickBot="1" x14ac:dyDescent="0.3">
      <c r="B75" s="298">
        <v>14</v>
      </c>
      <c r="C75" s="250" t="s">
        <v>88</v>
      </c>
      <c r="D75" s="134"/>
      <c r="E75" s="134"/>
      <c r="F75" s="93"/>
      <c r="G75" s="94">
        <f>'1 | Grundeinstellungen'!$G$189</f>
        <v>1</v>
      </c>
      <c r="H75" s="95"/>
      <c r="I75" s="96"/>
      <c r="J75" s="300">
        <f>IF($G$75=0,"",IFERROR(J79*$G$78,0))</f>
        <v>0</v>
      </c>
      <c r="K75" s="300">
        <f t="shared" ref="K75:AM75" si="13">IF($G$75=0,"",IFERROR(K79*$G$78,0))</f>
        <v>0</v>
      </c>
      <c r="L75" s="300">
        <f t="shared" si="13"/>
        <v>0</v>
      </c>
      <c r="M75" s="300">
        <f t="shared" si="13"/>
        <v>0</v>
      </c>
      <c r="N75" s="300">
        <f t="shared" si="13"/>
        <v>0</v>
      </c>
      <c r="O75" s="300">
        <f t="shared" si="13"/>
        <v>0</v>
      </c>
      <c r="P75" s="300">
        <f t="shared" si="13"/>
        <v>0</v>
      </c>
      <c r="Q75" s="300">
        <f t="shared" si="13"/>
        <v>0</v>
      </c>
      <c r="R75" s="300">
        <f t="shared" si="13"/>
        <v>0</v>
      </c>
      <c r="S75" s="300">
        <f t="shared" si="13"/>
        <v>0</v>
      </c>
      <c r="T75" s="300">
        <f t="shared" si="13"/>
        <v>0</v>
      </c>
      <c r="U75" s="300">
        <f t="shared" si="13"/>
        <v>0</v>
      </c>
      <c r="V75" s="300">
        <f t="shared" si="13"/>
        <v>0</v>
      </c>
      <c r="W75" s="300">
        <f t="shared" si="13"/>
        <v>0</v>
      </c>
      <c r="X75" s="300">
        <f t="shared" si="13"/>
        <v>0</v>
      </c>
      <c r="Y75" s="300">
        <f t="shared" si="13"/>
        <v>0</v>
      </c>
      <c r="Z75" s="300">
        <f t="shared" si="13"/>
        <v>0</v>
      </c>
      <c r="AA75" s="300">
        <f t="shared" si="13"/>
        <v>0</v>
      </c>
      <c r="AB75" s="300">
        <f t="shared" si="13"/>
        <v>0</v>
      </c>
      <c r="AC75" s="300">
        <f t="shared" si="13"/>
        <v>0</v>
      </c>
      <c r="AD75" s="300">
        <f t="shared" si="13"/>
        <v>0</v>
      </c>
      <c r="AE75" s="300">
        <f t="shared" si="13"/>
        <v>0</v>
      </c>
      <c r="AF75" s="300">
        <f t="shared" si="13"/>
        <v>0</v>
      </c>
      <c r="AG75" s="300">
        <f t="shared" si="13"/>
        <v>0</v>
      </c>
      <c r="AH75" s="300">
        <f t="shared" si="13"/>
        <v>0</v>
      </c>
      <c r="AI75" s="300">
        <f t="shared" si="13"/>
        <v>0</v>
      </c>
      <c r="AJ75" s="300">
        <f t="shared" si="13"/>
        <v>0</v>
      </c>
      <c r="AK75" s="300">
        <f t="shared" si="13"/>
        <v>0</v>
      </c>
      <c r="AL75" s="300">
        <f t="shared" si="13"/>
        <v>0</v>
      </c>
      <c r="AM75" s="300">
        <f t="shared" si="13"/>
        <v>0</v>
      </c>
    </row>
    <row r="76" spans="2:39" s="110" customFormat="1" ht="51.75" hidden="1" customHeight="1" thickBot="1" x14ac:dyDescent="0.3">
      <c r="B76" s="111"/>
      <c r="C76" s="181"/>
      <c r="D76" s="138"/>
      <c r="E76" s="182" t="s">
        <v>201</v>
      </c>
      <c r="F76" s="112"/>
      <c r="G76" s="128"/>
      <c r="H76" s="122"/>
      <c r="I76" s="112"/>
      <c r="J76" s="185" t="str">
        <f>IF($G$75=0,"",J78)</f>
        <v>wird ausgefüllt [wird berechnet]</v>
      </c>
      <c r="K76" s="185" t="str">
        <f t="shared" ref="K76:AM76" si="14">IF($G$75=0,"",K78)</f>
        <v>wird ausgefüllt [wird berechnet]</v>
      </c>
      <c r="L76" s="185" t="str">
        <f t="shared" si="14"/>
        <v>wird ausgefüllt [wird berechnet]</v>
      </c>
      <c r="M76" s="185" t="str">
        <f t="shared" si="14"/>
        <v>wird ausgefüllt [wird berechnet]</v>
      </c>
      <c r="N76" s="185" t="str">
        <f t="shared" si="14"/>
        <v>wird ausgefüllt [wird berechnet]</v>
      </c>
      <c r="O76" s="185" t="str">
        <f t="shared" si="14"/>
        <v>wird ausgefüllt [wird berechnet]</v>
      </c>
      <c r="P76" s="185" t="str">
        <f t="shared" si="14"/>
        <v>wird ausgefüllt [wird berechnet]</v>
      </c>
      <c r="Q76" s="185" t="str">
        <f t="shared" si="14"/>
        <v>wird ausgefüllt [wird berechnet]</v>
      </c>
      <c r="R76" s="185" t="str">
        <f t="shared" si="14"/>
        <v>wird ausgefüllt [wird berechnet]</v>
      </c>
      <c r="S76" s="185" t="str">
        <f t="shared" si="14"/>
        <v>wird ausgefüllt [wird berechnet]</v>
      </c>
      <c r="T76" s="185" t="str">
        <f t="shared" si="14"/>
        <v>wird ausgefüllt [wird berechnet]</v>
      </c>
      <c r="U76" s="185" t="str">
        <f t="shared" si="14"/>
        <v>wird ausgefüllt [wird berechnet]</v>
      </c>
      <c r="V76" s="185" t="str">
        <f t="shared" si="14"/>
        <v>wird ausgefüllt [wird berechnet]</v>
      </c>
      <c r="W76" s="185" t="str">
        <f t="shared" si="14"/>
        <v>wird ausgefüllt [wird berechnet]</v>
      </c>
      <c r="X76" s="185" t="str">
        <f t="shared" si="14"/>
        <v>wird ausgefüllt [wird berechnet]</v>
      </c>
      <c r="Y76" s="185" t="str">
        <f t="shared" si="14"/>
        <v>wird ausgefüllt [wird berechnet]</v>
      </c>
      <c r="Z76" s="185" t="str">
        <f t="shared" si="14"/>
        <v>wird ausgefüllt [wird berechnet]</v>
      </c>
      <c r="AA76" s="185" t="str">
        <f t="shared" si="14"/>
        <v>wird ausgefüllt [wird berechnet]</v>
      </c>
      <c r="AB76" s="185" t="str">
        <f t="shared" si="14"/>
        <v>wird ausgefüllt [wird berechnet]</v>
      </c>
      <c r="AC76" s="185" t="str">
        <f t="shared" si="14"/>
        <v>wird ausgefüllt [wird berechnet]</v>
      </c>
      <c r="AD76" s="185" t="str">
        <f t="shared" si="14"/>
        <v>wird ausgefüllt [wird berechnet]</v>
      </c>
      <c r="AE76" s="185" t="str">
        <f t="shared" si="14"/>
        <v>wird ausgefüllt [wird berechnet]</v>
      </c>
      <c r="AF76" s="185" t="str">
        <f t="shared" si="14"/>
        <v>wird ausgefüllt [wird berechnet]</v>
      </c>
      <c r="AG76" s="185" t="str">
        <f t="shared" si="14"/>
        <v>wird ausgefüllt [wird berechnet]</v>
      </c>
      <c r="AH76" s="185" t="str">
        <f t="shared" si="14"/>
        <v>wird ausgefüllt [wird berechnet]</v>
      </c>
      <c r="AI76" s="185" t="str">
        <f t="shared" si="14"/>
        <v>wird ausgefüllt [wird berechnet]</v>
      </c>
      <c r="AJ76" s="185" t="str">
        <f t="shared" si="14"/>
        <v>wird ausgefüllt [wird berechnet]</v>
      </c>
      <c r="AK76" s="185" t="str">
        <f t="shared" si="14"/>
        <v>wird ausgefüllt [wird berechnet]</v>
      </c>
      <c r="AL76" s="185" t="str">
        <f t="shared" si="14"/>
        <v>wird ausgefüllt [wird berechnet]</v>
      </c>
      <c r="AM76" s="185" t="str">
        <f t="shared" si="14"/>
        <v>wird ausgefüllt [wird berechnet]</v>
      </c>
    </row>
    <row r="77" spans="2:39" s="121" customFormat="1" ht="7.5" customHeight="1" x14ac:dyDescent="0.25">
      <c r="B77" s="137"/>
      <c r="C77" s="138"/>
      <c r="D77" s="138"/>
      <c r="E77" s="138"/>
      <c r="F77" s="117"/>
      <c r="G77" s="139"/>
      <c r="H77" s="136"/>
      <c r="I77" s="117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</row>
    <row r="78" spans="2:39" s="110" customFormat="1" ht="45" customHeight="1" outlineLevel="1" x14ac:dyDescent="0.25">
      <c r="B78" s="111"/>
      <c r="C78" s="183">
        <v>1</v>
      </c>
      <c r="D78" s="183" t="s">
        <v>89</v>
      </c>
      <c r="E78" s="161"/>
      <c r="F78" s="170"/>
      <c r="G78" s="126">
        <f>'1 | Grundeinstellungen'!$G$190</f>
        <v>1</v>
      </c>
      <c r="H78" s="98">
        <f>'1 | Grundeinstellungen'!$H$190</f>
        <v>1</v>
      </c>
      <c r="I78" s="170"/>
      <c r="J78" s="129" t="str">
        <f>IF($G$78=0,"",J81)</f>
        <v>wird ausgefüllt [wird berechnet]</v>
      </c>
      <c r="K78" s="129" t="str">
        <f t="shared" ref="K78:AM78" si="15">IF($G$78=0,"",K81)</f>
        <v>wird ausgefüllt [wird berechnet]</v>
      </c>
      <c r="L78" s="129" t="str">
        <f t="shared" si="15"/>
        <v>wird ausgefüllt [wird berechnet]</v>
      </c>
      <c r="M78" s="129" t="str">
        <f t="shared" si="15"/>
        <v>wird ausgefüllt [wird berechnet]</v>
      </c>
      <c r="N78" s="129" t="str">
        <f t="shared" si="15"/>
        <v>wird ausgefüllt [wird berechnet]</v>
      </c>
      <c r="O78" s="129" t="str">
        <f t="shared" si="15"/>
        <v>wird ausgefüllt [wird berechnet]</v>
      </c>
      <c r="P78" s="129" t="str">
        <f t="shared" si="15"/>
        <v>wird ausgefüllt [wird berechnet]</v>
      </c>
      <c r="Q78" s="129" t="str">
        <f t="shared" si="15"/>
        <v>wird ausgefüllt [wird berechnet]</v>
      </c>
      <c r="R78" s="129" t="str">
        <f t="shared" si="15"/>
        <v>wird ausgefüllt [wird berechnet]</v>
      </c>
      <c r="S78" s="129" t="str">
        <f t="shared" si="15"/>
        <v>wird ausgefüllt [wird berechnet]</v>
      </c>
      <c r="T78" s="129" t="str">
        <f t="shared" si="15"/>
        <v>wird ausgefüllt [wird berechnet]</v>
      </c>
      <c r="U78" s="129" t="str">
        <f t="shared" si="15"/>
        <v>wird ausgefüllt [wird berechnet]</v>
      </c>
      <c r="V78" s="129" t="str">
        <f t="shared" si="15"/>
        <v>wird ausgefüllt [wird berechnet]</v>
      </c>
      <c r="W78" s="129" t="str">
        <f t="shared" si="15"/>
        <v>wird ausgefüllt [wird berechnet]</v>
      </c>
      <c r="X78" s="129" t="str">
        <f t="shared" si="15"/>
        <v>wird ausgefüllt [wird berechnet]</v>
      </c>
      <c r="Y78" s="129" t="str">
        <f t="shared" si="15"/>
        <v>wird ausgefüllt [wird berechnet]</v>
      </c>
      <c r="Z78" s="129" t="str">
        <f t="shared" si="15"/>
        <v>wird ausgefüllt [wird berechnet]</v>
      </c>
      <c r="AA78" s="129" t="str">
        <f t="shared" si="15"/>
        <v>wird ausgefüllt [wird berechnet]</v>
      </c>
      <c r="AB78" s="129" t="str">
        <f t="shared" si="15"/>
        <v>wird ausgefüllt [wird berechnet]</v>
      </c>
      <c r="AC78" s="129" t="str">
        <f t="shared" si="15"/>
        <v>wird ausgefüllt [wird berechnet]</v>
      </c>
      <c r="AD78" s="129" t="str">
        <f t="shared" si="15"/>
        <v>wird ausgefüllt [wird berechnet]</v>
      </c>
      <c r="AE78" s="129" t="str">
        <f t="shared" si="15"/>
        <v>wird ausgefüllt [wird berechnet]</v>
      </c>
      <c r="AF78" s="129" t="str">
        <f t="shared" si="15"/>
        <v>wird ausgefüllt [wird berechnet]</v>
      </c>
      <c r="AG78" s="129" t="str">
        <f t="shared" si="15"/>
        <v>wird ausgefüllt [wird berechnet]</v>
      </c>
      <c r="AH78" s="129" t="str">
        <f t="shared" si="15"/>
        <v>wird ausgefüllt [wird berechnet]</v>
      </c>
      <c r="AI78" s="129" t="str">
        <f t="shared" si="15"/>
        <v>wird ausgefüllt [wird berechnet]</v>
      </c>
      <c r="AJ78" s="129" t="str">
        <f t="shared" si="15"/>
        <v>wird ausgefüllt [wird berechnet]</v>
      </c>
      <c r="AK78" s="129" t="str">
        <f t="shared" si="15"/>
        <v>wird ausgefüllt [wird berechnet]</v>
      </c>
      <c r="AL78" s="129" t="str">
        <f t="shared" si="15"/>
        <v>wird ausgefüllt [wird berechnet]</v>
      </c>
      <c r="AM78" s="129" t="str">
        <f t="shared" si="15"/>
        <v>wird ausgefüllt [wird berechnet]</v>
      </c>
    </row>
    <row r="79" spans="2:39" s="150" customFormat="1" outlineLevel="1" x14ac:dyDescent="0.25">
      <c r="B79" s="151"/>
      <c r="C79" s="152"/>
      <c r="D79" s="138"/>
      <c r="E79" s="138"/>
      <c r="F79" s="117"/>
      <c r="G79" s="136"/>
      <c r="H79" s="142"/>
      <c r="I79" s="112"/>
      <c r="J79" s="176">
        <f>IF($G$78=0,0,IF(J82="",0,J82))</f>
        <v>0</v>
      </c>
      <c r="K79" s="176">
        <f t="shared" ref="K79:AM79" si="16">IF($G$78=0,0,IF(K82="",0,K82))</f>
        <v>0</v>
      </c>
      <c r="L79" s="176">
        <f t="shared" si="16"/>
        <v>0</v>
      </c>
      <c r="M79" s="176">
        <f t="shared" si="16"/>
        <v>0</v>
      </c>
      <c r="N79" s="176">
        <f t="shared" si="16"/>
        <v>0</v>
      </c>
      <c r="O79" s="176">
        <f t="shared" si="16"/>
        <v>0</v>
      </c>
      <c r="P79" s="176">
        <f t="shared" si="16"/>
        <v>0</v>
      </c>
      <c r="Q79" s="176">
        <f t="shared" si="16"/>
        <v>0</v>
      </c>
      <c r="R79" s="176">
        <f t="shared" si="16"/>
        <v>0</v>
      </c>
      <c r="S79" s="176">
        <f t="shared" si="16"/>
        <v>0</v>
      </c>
      <c r="T79" s="176">
        <f t="shared" si="16"/>
        <v>0</v>
      </c>
      <c r="U79" s="176">
        <f t="shared" si="16"/>
        <v>0</v>
      </c>
      <c r="V79" s="176">
        <f t="shared" si="16"/>
        <v>0</v>
      </c>
      <c r="W79" s="176">
        <f t="shared" si="16"/>
        <v>0</v>
      </c>
      <c r="X79" s="176">
        <f t="shared" si="16"/>
        <v>0</v>
      </c>
      <c r="Y79" s="176">
        <f t="shared" si="16"/>
        <v>0</v>
      </c>
      <c r="Z79" s="176">
        <f t="shared" si="16"/>
        <v>0</v>
      </c>
      <c r="AA79" s="176">
        <f t="shared" si="16"/>
        <v>0</v>
      </c>
      <c r="AB79" s="176">
        <f t="shared" si="16"/>
        <v>0</v>
      </c>
      <c r="AC79" s="176">
        <f t="shared" si="16"/>
        <v>0</v>
      </c>
      <c r="AD79" s="176">
        <f t="shared" si="16"/>
        <v>0</v>
      </c>
      <c r="AE79" s="176">
        <f t="shared" si="16"/>
        <v>0</v>
      </c>
      <c r="AF79" s="176">
        <f t="shared" si="16"/>
        <v>0</v>
      </c>
      <c r="AG79" s="176">
        <f t="shared" si="16"/>
        <v>0</v>
      </c>
      <c r="AH79" s="176">
        <f t="shared" si="16"/>
        <v>0</v>
      </c>
      <c r="AI79" s="176">
        <f t="shared" si="16"/>
        <v>0</v>
      </c>
      <c r="AJ79" s="176">
        <f t="shared" si="16"/>
        <v>0</v>
      </c>
      <c r="AK79" s="176">
        <f t="shared" si="16"/>
        <v>0</v>
      </c>
      <c r="AL79" s="176">
        <f t="shared" si="16"/>
        <v>0</v>
      </c>
      <c r="AM79" s="176">
        <f t="shared" si="16"/>
        <v>0</v>
      </c>
    </row>
    <row r="80" spans="2:39" s="121" customFormat="1" ht="7.5" customHeight="1" outlineLevel="1" x14ac:dyDescent="0.25">
      <c r="B80" s="137"/>
      <c r="C80" s="138"/>
      <c r="D80" s="164"/>
      <c r="E80" s="164"/>
      <c r="F80" s="165"/>
      <c r="G80" s="166"/>
      <c r="H80" s="167"/>
      <c r="I80" s="165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</row>
    <row r="81" spans="2:39" s="110" customFormat="1" ht="30" customHeight="1" outlineLevel="1" x14ac:dyDescent="0.25">
      <c r="B81" s="111"/>
      <c r="C81" s="131"/>
      <c r="D81" s="152" t="s">
        <v>198</v>
      </c>
      <c r="E81" s="131" t="s">
        <v>89</v>
      </c>
      <c r="F81" s="112"/>
      <c r="G81" s="122"/>
      <c r="H81" s="126">
        <f>'1 | Grundeinstellungen'!$H$191</f>
        <v>1</v>
      </c>
      <c r="I81" s="112"/>
      <c r="J81" s="148" t="str">
        <f>IF($G$78=0,"",CONCATENATE(IF(J82=1,'1 | Grundeinstellungen'!$J$191,IF(J82=2,'1 | Grundeinstellungen'!$K$191,IF('3d | Ressourcen_Energie'!J82=3,'1 | Grundeinstellungen'!$L$191,IF(J82="","wird ausgefüllt")))),IF('2 | Kennwerte'!I187="","",CONCATENATE(" ","[",TEXT('2 | Kennwerte'!I187,"0%"),"]")),IF(J83="","",CONCATENATE(" ","(",J83,")")),IF(OR(J84&lt;&gt;"",J90&lt;&gt;"",J93&lt;&gt;"",J96&lt;&gt;""),CONCATENATE(" ("),""),IF(J84="","",J84),IF(AND(J84&lt;&gt;"",J90&lt;&gt;""),"; ",""),IF(AND(J84&lt;&gt;"",J93&lt;&gt;"",J90=""),"; ",""),IF(AND(J84&lt;&gt;"",J96&lt;&gt;"",J90="",J93=""),"; ",""),IF(J90="","",J90),IF(AND(J90&lt;&gt;"",J93&lt;&gt;""),"; ",""),IF(AND(J90&lt;&gt;"",J96&lt;&gt;"",J93=""),"; ",""),IF(J93="","",J93),IF(AND(J93&lt;&gt;"",J96&lt;&gt;""),"; ",""),IF(J96="","",J96),IF(OR(J84&lt;&gt;"",J90&lt;&gt;""),CONCATENATE(")"),"")))</f>
        <v>wird ausgefüllt [wird berechnet]</v>
      </c>
      <c r="K81" s="148" t="str">
        <f>IF($G$78=0,"",CONCATENATE(IF(K82=1,'1 | Grundeinstellungen'!$J$191,IF(K82=2,'1 | Grundeinstellungen'!$K$191,IF('3d | Ressourcen_Energie'!K82=3,'1 | Grundeinstellungen'!$L$191,IF(K82="","wird ausgefüllt")))),IF('2 | Kennwerte'!J187="","",CONCATENATE(" ","[",TEXT('2 | Kennwerte'!J187,"0%"),"]")),IF(K83="","",CONCATENATE(" ","(",K83,")")),IF(OR(K84&lt;&gt;"",K87&lt;&gt;"",K90&lt;&gt;"",K93&lt;&gt;"",K96&lt;&gt;""),CONCATENATE(" ("),""),IF(K84="","",K84),IF(AND(K84&lt;&gt;"",K87&lt;&gt;""),"; ",""),IF(AND(K84&lt;&gt;"",K90&lt;&gt;"",K87=""),"; ",""),IF(AND(K84&lt;&gt;"",K93&lt;&gt;"",K90="",K87=""),"; ",""),IF(AND(K84&lt;&gt;"",K96&lt;&gt;"",K90="",K87="",K93=""),"; ",""),IF(K87="","",K87),IF(AND(K87&lt;&gt;"",K90&lt;&gt;""),"; ",""),IF(AND(K87&lt;&gt;"",K93&lt;&gt;"",K90=""),"; ",""),IF(AND(K87&lt;&gt;"",K96&lt;&gt;"",K90="",K93=""),"; ",""),IF(K90="","",K90),IF(AND(K90&lt;&gt;"",K93&lt;&gt;""),"; ",""),IF(AND(K90&lt;&gt;"",K96&lt;&gt;"",K93=""),"; ",""),IF(K93="","",K93),IF(AND(K93&lt;&gt;"",K96&lt;&gt;""),"; ",""),IF(K96="","",K96),IF(OR(K84&lt;&gt;"",K87&lt;&gt;"",K90&lt;&gt;"",K93&lt;&gt;"",K96&lt;&gt;""),CONCATENATE(")"),"")))</f>
        <v>wird ausgefüllt [wird berechnet]</v>
      </c>
      <c r="L81" s="148" t="str">
        <f>IF($G$78=0,"",CONCATENATE(IF(L82=1,'1 | Grundeinstellungen'!$J$191,IF(L82=2,'1 | Grundeinstellungen'!$K$191,IF('3d | Ressourcen_Energie'!L82=3,'1 | Grundeinstellungen'!$L$191,IF(L82="","wird ausgefüllt")))),IF('2 | Kennwerte'!K187="","",CONCATENATE(" ","[",TEXT('2 | Kennwerte'!K187,"0%"),"]")),IF(L83="","",CONCATENATE(" ","(",L83,")")),IF(OR(L84&lt;&gt;"",L87&lt;&gt;"",L90&lt;&gt;"",L93&lt;&gt;"",L96&lt;&gt;""),CONCATENATE(" ("),""),IF(L84="","",L84),IF(AND(L84&lt;&gt;"",L87&lt;&gt;""),"; ",""),IF(AND(L84&lt;&gt;"",L90&lt;&gt;"",L87=""),"; ",""),IF(AND(L84&lt;&gt;"",L93&lt;&gt;"",L90="",L87=""),"; ",""),IF(AND(L84&lt;&gt;"",L96&lt;&gt;"",L90="",L87="",L93=""),"; ",""),IF(L87="","",L87),IF(AND(L87&lt;&gt;"",L90&lt;&gt;""),"; ",""),IF(AND(L87&lt;&gt;"",L93&lt;&gt;"",L90=""),"; ",""),IF(AND(L87&lt;&gt;"",L96&lt;&gt;"",L90="",L93=""),"; ",""),IF(L90="","",L90),IF(AND(L90&lt;&gt;"",L93&lt;&gt;""),"; ",""),IF(AND(L90&lt;&gt;"",L96&lt;&gt;"",L93=""),"; ",""),IF(L93="","",L93),IF(AND(L93&lt;&gt;"",L96&lt;&gt;""),"; ",""),IF(L96="","",L96),IF(OR(L84&lt;&gt;"",L87&lt;&gt;"",L90&lt;&gt;"",L93&lt;&gt;"",L96&lt;&gt;""),CONCATENATE(")"),"")))</f>
        <v>wird ausgefüllt [wird berechnet]</v>
      </c>
      <c r="M81" s="148" t="str">
        <f>IF($G$78=0,"",CONCATENATE(IF(M82=1,'1 | Grundeinstellungen'!$J$191,IF(M82=2,'1 | Grundeinstellungen'!$K$191,IF('3d | Ressourcen_Energie'!M82=3,'1 | Grundeinstellungen'!$L$191,IF(M82="","wird ausgefüllt")))),IF('2 | Kennwerte'!L187="","",CONCATENATE(" ","[",TEXT('2 | Kennwerte'!L187,"0%"),"]")),IF(M83="","",CONCATENATE(" ","(",M83,")")),IF(OR(M84&lt;&gt;"",M87&lt;&gt;"",M90&lt;&gt;"",M93&lt;&gt;"",M96&lt;&gt;""),CONCATENATE(" ("),""),IF(M84="","",M84),IF(AND(M84&lt;&gt;"",M87&lt;&gt;""),"; ",""),IF(AND(M84&lt;&gt;"",M90&lt;&gt;"",M87=""),"; ",""),IF(AND(M84&lt;&gt;"",M93&lt;&gt;"",M90="",M87=""),"; ",""),IF(AND(M84&lt;&gt;"",M96&lt;&gt;"",M90="",M87="",M93=""),"; ",""),IF(M87="","",M87),IF(AND(M87&lt;&gt;"",M90&lt;&gt;""),"; ",""),IF(AND(M87&lt;&gt;"",M93&lt;&gt;"",M90=""),"; ",""),IF(AND(M87&lt;&gt;"",M96&lt;&gt;"",M90="",M93=""),"; ",""),IF(M90="","",M90),IF(AND(M90&lt;&gt;"",M93&lt;&gt;""),"; ",""),IF(AND(M90&lt;&gt;"",M96&lt;&gt;"",M93=""),"; ",""),IF(M93="","",M93),IF(AND(M93&lt;&gt;"",M96&lt;&gt;""),"; ",""),IF(M96="","",M96),IF(OR(M84&lt;&gt;"",M87&lt;&gt;"",M90&lt;&gt;"",M93&lt;&gt;"",M96&lt;&gt;""),CONCATENATE(")"),"")))</f>
        <v>wird ausgefüllt [wird berechnet]</v>
      </c>
      <c r="N81" s="148" t="str">
        <f>IF($G$78=0,"",CONCATENATE(IF(N82=1,'1 | Grundeinstellungen'!$J$191,IF(N82=2,'1 | Grundeinstellungen'!$K$191,IF('3d | Ressourcen_Energie'!N82=3,'1 | Grundeinstellungen'!$L$191,IF(N82="","wird ausgefüllt")))),IF('2 | Kennwerte'!M187="","",CONCATENATE(" ","[",TEXT('2 | Kennwerte'!M187,"0%"),"]")),IF(N83="","",CONCATENATE(" ","(",N83,")")),IF(OR(N84&lt;&gt;"",N87&lt;&gt;"",N90&lt;&gt;"",N93&lt;&gt;"",N96&lt;&gt;""),CONCATENATE(" ("),""),IF(N84="","",N84),IF(AND(N84&lt;&gt;"",N87&lt;&gt;""),"; ",""),IF(AND(N84&lt;&gt;"",N90&lt;&gt;"",N87=""),"; ",""),IF(AND(N84&lt;&gt;"",N93&lt;&gt;"",N90="",N87=""),"; ",""),IF(AND(N84&lt;&gt;"",N96&lt;&gt;"",N90="",N87="",N93=""),"; ",""),IF(N87="","",N87),IF(AND(N87&lt;&gt;"",N90&lt;&gt;""),"; ",""),IF(AND(N87&lt;&gt;"",N93&lt;&gt;"",N90=""),"; ",""),IF(AND(N87&lt;&gt;"",N96&lt;&gt;"",N90="",N93=""),"; ",""),IF(N90="","",N90),IF(AND(N90&lt;&gt;"",N93&lt;&gt;""),"; ",""),IF(AND(N90&lt;&gt;"",N96&lt;&gt;"",N93=""),"; ",""),IF(N93="","",N93),IF(AND(N93&lt;&gt;"",N96&lt;&gt;""),"; ",""),IF(N96="","",N96),IF(OR(N84&lt;&gt;"",N87&lt;&gt;"",N90&lt;&gt;"",N93&lt;&gt;"",N96&lt;&gt;""),CONCATENATE(")"),"")))</f>
        <v>wird ausgefüllt [wird berechnet]</v>
      </c>
      <c r="O81" s="148" t="str">
        <f>IF($G$78=0,"",CONCATENATE(IF(O82=1,'1 | Grundeinstellungen'!$J$191,IF(O82=2,'1 | Grundeinstellungen'!$K$191,IF('3d | Ressourcen_Energie'!O82=3,'1 | Grundeinstellungen'!$L$191,IF(O82="","wird ausgefüllt")))),IF('2 | Kennwerte'!N187="","",CONCATENATE(" ","[",TEXT('2 | Kennwerte'!N187,"0%"),"]")),IF(O83="","",CONCATENATE(" ","(",O83,")")),IF(OR(O84&lt;&gt;"",O87&lt;&gt;"",O90&lt;&gt;"",O93&lt;&gt;"",O96&lt;&gt;""),CONCATENATE(" ("),""),IF(O84="","",O84),IF(AND(O84&lt;&gt;"",O87&lt;&gt;""),"; ",""),IF(AND(O84&lt;&gt;"",O90&lt;&gt;"",O87=""),"; ",""),IF(AND(O84&lt;&gt;"",O93&lt;&gt;"",O90="",O87=""),"; ",""),IF(AND(O84&lt;&gt;"",O96&lt;&gt;"",O90="",O87="",O93=""),"; ",""),IF(O87="","",O87),IF(AND(O87&lt;&gt;"",O90&lt;&gt;""),"; ",""),IF(AND(O87&lt;&gt;"",O93&lt;&gt;"",O90=""),"; ",""),IF(AND(O87&lt;&gt;"",O96&lt;&gt;"",O90="",O93=""),"; ",""),IF(O90="","",O90),IF(AND(O90&lt;&gt;"",O93&lt;&gt;""),"; ",""),IF(AND(O90&lt;&gt;"",O96&lt;&gt;"",O93=""),"; ",""),IF(O93="","",O93),IF(AND(O93&lt;&gt;"",O96&lt;&gt;""),"; ",""),IF(O96="","",O96),IF(OR(O84&lt;&gt;"",O87&lt;&gt;"",O90&lt;&gt;"",O93&lt;&gt;"",O96&lt;&gt;""),CONCATENATE(")"),"")))</f>
        <v>wird ausgefüllt [wird berechnet]</v>
      </c>
      <c r="P81" s="148" t="str">
        <f>IF($G$78=0,"",CONCATENATE(IF(P82=1,'1 | Grundeinstellungen'!$J$191,IF(P82=2,'1 | Grundeinstellungen'!$K$191,IF('3d | Ressourcen_Energie'!P82=3,'1 | Grundeinstellungen'!$L$191,IF(P82="","wird ausgefüllt")))),IF('2 | Kennwerte'!O187="","",CONCATENATE(" ","[",TEXT('2 | Kennwerte'!O187,"0%"),"]")),IF(P83="","",CONCATENATE(" ","(",P83,")")),IF(OR(P84&lt;&gt;"",P87&lt;&gt;"",P90&lt;&gt;"",P93&lt;&gt;"",P96&lt;&gt;""),CONCATENATE(" ("),""),IF(P84="","",P84),IF(AND(P84&lt;&gt;"",P87&lt;&gt;""),"; ",""),IF(AND(P84&lt;&gt;"",P90&lt;&gt;"",P87=""),"; ",""),IF(AND(P84&lt;&gt;"",P93&lt;&gt;"",P90="",P87=""),"; ",""),IF(AND(P84&lt;&gt;"",P96&lt;&gt;"",P90="",P87="",P93=""),"; ",""),IF(P87="","",P87),IF(AND(P87&lt;&gt;"",P90&lt;&gt;""),"; ",""),IF(AND(P87&lt;&gt;"",P93&lt;&gt;"",P90=""),"; ",""),IF(AND(P87&lt;&gt;"",P96&lt;&gt;"",P90="",P93=""),"; ",""),IF(P90="","",P90),IF(AND(P90&lt;&gt;"",P93&lt;&gt;""),"; ",""),IF(AND(P90&lt;&gt;"",P96&lt;&gt;"",P93=""),"; ",""),IF(P93="","",P93),IF(AND(P93&lt;&gt;"",P96&lt;&gt;""),"; ",""),IF(P96="","",P96),IF(OR(P84&lt;&gt;"",P87&lt;&gt;"",P90&lt;&gt;"",P93&lt;&gt;"",P96&lt;&gt;""),CONCATENATE(")"),"")))</f>
        <v>wird ausgefüllt [wird berechnet]</v>
      </c>
      <c r="Q81" s="148" t="str">
        <f>IF($G$78=0,"",CONCATENATE(IF(Q82=1,'1 | Grundeinstellungen'!$J$191,IF(Q82=2,'1 | Grundeinstellungen'!$K$191,IF('3d | Ressourcen_Energie'!Q82=3,'1 | Grundeinstellungen'!$L$191,IF(Q82="","wird ausgefüllt")))),IF('2 | Kennwerte'!P187="","",CONCATENATE(" ","[",TEXT('2 | Kennwerte'!P187,"0%"),"]")),IF(Q83="","",CONCATENATE(" ","(",Q83,")")),IF(OR(Q84&lt;&gt;"",Q87&lt;&gt;"",Q90&lt;&gt;"",Q93&lt;&gt;"",Q96&lt;&gt;""),CONCATENATE(" ("),""),IF(Q84="","",Q84),IF(AND(Q84&lt;&gt;"",Q87&lt;&gt;""),"; ",""),IF(AND(Q84&lt;&gt;"",Q90&lt;&gt;"",Q87=""),"; ",""),IF(AND(Q84&lt;&gt;"",Q93&lt;&gt;"",Q90="",Q87=""),"; ",""),IF(AND(Q84&lt;&gt;"",Q96&lt;&gt;"",Q90="",Q87="",Q93=""),"; ",""),IF(Q87="","",Q87),IF(AND(Q87&lt;&gt;"",Q90&lt;&gt;""),"; ",""),IF(AND(Q87&lt;&gt;"",Q93&lt;&gt;"",Q90=""),"; ",""),IF(AND(Q87&lt;&gt;"",Q96&lt;&gt;"",Q90="",Q93=""),"; ",""),IF(Q90="","",Q90),IF(AND(Q90&lt;&gt;"",Q93&lt;&gt;""),"; ",""),IF(AND(Q90&lt;&gt;"",Q96&lt;&gt;"",Q93=""),"; ",""),IF(Q93="","",Q93),IF(AND(Q93&lt;&gt;"",Q96&lt;&gt;""),"; ",""),IF(Q96="","",Q96),IF(OR(Q84&lt;&gt;"",Q87&lt;&gt;"",Q90&lt;&gt;"",Q93&lt;&gt;"",Q96&lt;&gt;""),CONCATENATE(")"),"")))</f>
        <v>wird ausgefüllt [wird berechnet]</v>
      </c>
      <c r="R81" s="148" t="str">
        <f>IF($G$78=0,"",CONCATENATE(IF(R82=1,'1 | Grundeinstellungen'!$J$191,IF(R82=2,'1 | Grundeinstellungen'!$K$191,IF('3d | Ressourcen_Energie'!R82=3,'1 | Grundeinstellungen'!$L$191,IF(R82="","wird ausgefüllt")))),IF('2 | Kennwerte'!Q187="","",CONCATENATE(" ","[",TEXT('2 | Kennwerte'!Q187,"0%"),"]")),IF(R83="","",CONCATENATE(" ","(",R83,")")),IF(OR(R84&lt;&gt;"",R87&lt;&gt;"",R90&lt;&gt;"",R93&lt;&gt;"",R96&lt;&gt;""),CONCATENATE(" ("),""),IF(R84="","",R84),IF(AND(R84&lt;&gt;"",R87&lt;&gt;""),"; ",""),IF(AND(R84&lt;&gt;"",R90&lt;&gt;"",R87=""),"; ",""),IF(AND(R84&lt;&gt;"",R93&lt;&gt;"",R90="",R87=""),"; ",""),IF(AND(R84&lt;&gt;"",R96&lt;&gt;"",R90="",R87="",R93=""),"; ",""),IF(R87="","",R87),IF(AND(R87&lt;&gt;"",R90&lt;&gt;""),"; ",""),IF(AND(R87&lt;&gt;"",R93&lt;&gt;"",R90=""),"; ",""),IF(AND(R87&lt;&gt;"",R96&lt;&gt;"",R90="",R93=""),"; ",""),IF(R90="","",R90),IF(AND(R90&lt;&gt;"",R93&lt;&gt;""),"; ",""),IF(AND(R90&lt;&gt;"",R96&lt;&gt;"",R93=""),"; ",""),IF(R93="","",R93),IF(AND(R93&lt;&gt;"",R96&lt;&gt;""),"; ",""),IF(R96="","",R96),IF(OR(R84&lt;&gt;"",R87&lt;&gt;"",R90&lt;&gt;"",R93&lt;&gt;"",R96&lt;&gt;""),CONCATENATE(")"),"")))</f>
        <v>wird ausgefüllt [wird berechnet]</v>
      </c>
      <c r="S81" s="148" t="str">
        <f>IF($G$78=0,"",CONCATENATE(IF(S82=1,'1 | Grundeinstellungen'!$J$191,IF(S82=2,'1 | Grundeinstellungen'!$K$191,IF('3d | Ressourcen_Energie'!S82=3,'1 | Grundeinstellungen'!$L$191,IF(S82="","wird ausgefüllt")))),IF('2 | Kennwerte'!R187="","",CONCATENATE(" ","[",TEXT('2 | Kennwerte'!R187,"0%"),"]")),IF(S83="","",CONCATENATE(" ","(",S83,")")),IF(OR(S84&lt;&gt;"",S87&lt;&gt;"",S90&lt;&gt;"",S93&lt;&gt;"",S96&lt;&gt;""),CONCATENATE(" ("),""),IF(S84="","",S84),IF(AND(S84&lt;&gt;"",S87&lt;&gt;""),"; ",""),IF(AND(S84&lt;&gt;"",S90&lt;&gt;"",S87=""),"; ",""),IF(AND(S84&lt;&gt;"",S93&lt;&gt;"",S90="",S87=""),"; ",""),IF(AND(S84&lt;&gt;"",S96&lt;&gt;"",S90="",S87="",S93=""),"; ",""),IF(S87="","",S87),IF(AND(S87&lt;&gt;"",S90&lt;&gt;""),"; ",""),IF(AND(S87&lt;&gt;"",S93&lt;&gt;"",S90=""),"; ",""),IF(AND(S87&lt;&gt;"",S96&lt;&gt;"",S90="",S93=""),"; ",""),IF(S90="","",S90),IF(AND(S90&lt;&gt;"",S93&lt;&gt;""),"; ",""),IF(AND(S90&lt;&gt;"",S96&lt;&gt;"",S93=""),"; ",""),IF(S93="","",S93),IF(AND(S93&lt;&gt;"",S96&lt;&gt;""),"; ",""),IF(S96="","",S96),IF(OR(S84&lt;&gt;"",S87&lt;&gt;"",S90&lt;&gt;"",S93&lt;&gt;"",S96&lt;&gt;""),CONCATENATE(")"),"")))</f>
        <v>wird ausgefüllt [wird berechnet]</v>
      </c>
      <c r="T81" s="148" t="str">
        <f>IF($G$78=0,"",CONCATENATE(IF(T82=1,'1 | Grundeinstellungen'!$J$191,IF(T82=2,'1 | Grundeinstellungen'!$K$191,IF('3d | Ressourcen_Energie'!T82=3,'1 | Grundeinstellungen'!$L$191,IF(T82="","wird ausgefüllt")))),IF('2 | Kennwerte'!S187="","",CONCATENATE(" ","[",TEXT('2 | Kennwerte'!S187,"0%"),"]")),IF(T83="","",CONCATENATE(" ","(",T83,")")),IF(OR(T84&lt;&gt;"",T87&lt;&gt;"",T90&lt;&gt;"",T93&lt;&gt;"",T96&lt;&gt;""),CONCATENATE(" ("),""),IF(T84="","",T84),IF(AND(T84&lt;&gt;"",T87&lt;&gt;""),"; ",""),IF(AND(T84&lt;&gt;"",T90&lt;&gt;"",T87=""),"; ",""),IF(AND(T84&lt;&gt;"",T93&lt;&gt;"",T90="",T87=""),"; ",""),IF(AND(T84&lt;&gt;"",T96&lt;&gt;"",T90="",T87="",T93=""),"; ",""),IF(T87="","",T87),IF(AND(T87&lt;&gt;"",T90&lt;&gt;""),"; ",""),IF(AND(T87&lt;&gt;"",T93&lt;&gt;"",T90=""),"; ",""),IF(AND(T87&lt;&gt;"",T96&lt;&gt;"",T90="",T93=""),"; ",""),IF(T90="","",T90),IF(AND(T90&lt;&gt;"",T93&lt;&gt;""),"; ",""),IF(AND(T90&lt;&gt;"",T96&lt;&gt;"",T93=""),"; ",""),IF(T93="","",T93),IF(AND(T93&lt;&gt;"",T96&lt;&gt;""),"; ",""),IF(T96="","",T96),IF(OR(T84&lt;&gt;"",T87&lt;&gt;"",T90&lt;&gt;"",T93&lt;&gt;"",T96&lt;&gt;""),CONCATENATE(")"),"")))</f>
        <v>wird ausgefüllt [wird berechnet]</v>
      </c>
      <c r="U81" s="148" t="str">
        <f>IF($G$78=0,"",CONCATENATE(IF(U82=1,'1 | Grundeinstellungen'!$J$191,IF(U82=2,'1 | Grundeinstellungen'!$K$191,IF('3d | Ressourcen_Energie'!U82=3,'1 | Grundeinstellungen'!$L$191,IF(U82="","wird ausgefüllt")))),IF('2 | Kennwerte'!T187="","",CONCATENATE(" ","[",TEXT('2 | Kennwerte'!T187,"0%"),"]")),IF(U83="","",CONCATENATE(" ","(",U83,")")),IF(OR(U84&lt;&gt;"",U87&lt;&gt;"",U90&lt;&gt;"",U93&lt;&gt;"",U96&lt;&gt;""),CONCATENATE(" ("),""),IF(U84="","",U84),IF(AND(U84&lt;&gt;"",U87&lt;&gt;""),"; ",""),IF(AND(U84&lt;&gt;"",U90&lt;&gt;"",U87=""),"; ",""),IF(AND(U84&lt;&gt;"",U93&lt;&gt;"",U90="",U87=""),"; ",""),IF(AND(U84&lt;&gt;"",U96&lt;&gt;"",U90="",U87="",U93=""),"; ",""),IF(U87="","",U87),IF(AND(U87&lt;&gt;"",U90&lt;&gt;""),"; ",""),IF(AND(U87&lt;&gt;"",U93&lt;&gt;"",U90=""),"; ",""),IF(AND(U87&lt;&gt;"",U96&lt;&gt;"",U90="",U93=""),"; ",""),IF(U90="","",U90),IF(AND(U90&lt;&gt;"",U93&lt;&gt;""),"; ",""),IF(AND(U90&lt;&gt;"",U96&lt;&gt;"",U93=""),"; ",""),IF(U93="","",U93),IF(AND(U93&lt;&gt;"",U96&lt;&gt;""),"; ",""),IF(U96="","",U96),IF(OR(U84&lt;&gt;"",U87&lt;&gt;"",U90&lt;&gt;"",U93&lt;&gt;"",U96&lt;&gt;""),CONCATENATE(")"),"")))</f>
        <v>wird ausgefüllt [wird berechnet]</v>
      </c>
      <c r="V81" s="148" t="str">
        <f>IF($G$78=0,"",CONCATENATE(IF(V82=1,'1 | Grundeinstellungen'!$J$191,IF(V82=2,'1 | Grundeinstellungen'!$K$191,IF('3d | Ressourcen_Energie'!V82=3,'1 | Grundeinstellungen'!$L$191,IF(V82="","wird ausgefüllt")))),IF('2 | Kennwerte'!U187="","",CONCATENATE(" ","[",TEXT('2 | Kennwerte'!U187,"0%"),"]")),IF(V83="","",CONCATENATE(" ","(",V83,")")),IF(OR(V84&lt;&gt;"",V87&lt;&gt;"",V90&lt;&gt;"",V93&lt;&gt;"",V96&lt;&gt;""),CONCATENATE(" ("),""),IF(V84="","",V84),IF(AND(V84&lt;&gt;"",V87&lt;&gt;""),"; ",""),IF(AND(V84&lt;&gt;"",V90&lt;&gt;"",V87=""),"; ",""),IF(AND(V84&lt;&gt;"",V93&lt;&gt;"",V90="",V87=""),"; ",""),IF(AND(V84&lt;&gt;"",V96&lt;&gt;"",V90="",V87="",V93=""),"; ",""),IF(V87="","",V87),IF(AND(V87&lt;&gt;"",V90&lt;&gt;""),"; ",""),IF(AND(V87&lt;&gt;"",V93&lt;&gt;"",V90=""),"; ",""),IF(AND(V87&lt;&gt;"",V96&lt;&gt;"",V90="",V93=""),"; ",""),IF(V90="","",V90),IF(AND(V90&lt;&gt;"",V93&lt;&gt;""),"; ",""),IF(AND(V90&lt;&gt;"",V96&lt;&gt;"",V93=""),"; ",""),IF(V93="","",V93),IF(AND(V93&lt;&gt;"",V96&lt;&gt;""),"; ",""),IF(V96="","",V96),IF(OR(V84&lt;&gt;"",V87&lt;&gt;"",V90&lt;&gt;"",V93&lt;&gt;"",V96&lt;&gt;""),CONCATENATE(")"),"")))</f>
        <v>wird ausgefüllt [wird berechnet]</v>
      </c>
      <c r="W81" s="148" t="str">
        <f>IF($G$78=0,"",CONCATENATE(IF(W82=1,'1 | Grundeinstellungen'!$J$191,IF(W82=2,'1 | Grundeinstellungen'!$K$191,IF('3d | Ressourcen_Energie'!W82=3,'1 | Grundeinstellungen'!$L$191,IF(W82="","wird ausgefüllt")))),IF('2 | Kennwerte'!V187="","",CONCATENATE(" ","[",TEXT('2 | Kennwerte'!V187,"0%"),"]")),IF(W83="","",CONCATENATE(" ","(",W83,")")),IF(OR(W84&lt;&gt;"",W87&lt;&gt;"",W90&lt;&gt;"",W93&lt;&gt;"",W96&lt;&gt;""),CONCATENATE(" ("),""),IF(W84="","",W84),IF(AND(W84&lt;&gt;"",W87&lt;&gt;""),"; ",""),IF(AND(W84&lt;&gt;"",W90&lt;&gt;"",W87=""),"; ",""),IF(AND(W84&lt;&gt;"",W93&lt;&gt;"",W90="",W87=""),"; ",""),IF(AND(W84&lt;&gt;"",W96&lt;&gt;"",W90="",W87="",W93=""),"; ",""),IF(W87="","",W87),IF(AND(W87&lt;&gt;"",W90&lt;&gt;""),"; ",""),IF(AND(W87&lt;&gt;"",W93&lt;&gt;"",W90=""),"; ",""),IF(AND(W87&lt;&gt;"",W96&lt;&gt;"",W90="",W93=""),"; ",""),IF(W90="","",W90),IF(AND(W90&lt;&gt;"",W93&lt;&gt;""),"; ",""),IF(AND(W90&lt;&gt;"",W96&lt;&gt;"",W93=""),"; ",""),IF(W93="","",W93),IF(AND(W93&lt;&gt;"",W96&lt;&gt;""),"; ",""),IF(W96="","",W96),IF(OR(W84&lt;&gt;"",W87&lt;&gt;"",W90&lt;&gt;"",W93&lt;&gt;"",W96&lt;&gt;""),CONCATENATE(")"),"")))</f>
        <v>wird ausgefüllt [wird berechnet]</v>
      </c>
      <c r="X81" s="148" t="str">
        <f>IF($G$78=0,"",CONCATENATE(IF(X82=1,'1 | Grundeinstellungen'!$J$191,IF(X82=2,'1 | Grundeinstellungen'!$K$191,IF('3d | Ressourcen_Energie'!X82=3,'1 | Grundeinstellungen'!$L$191,IF(X82="","wird ausgefüllt")))),IF('2 | Kennwerte'!W187="","",CONCATENATE(" ","[",TEXT('2 | Kennwerte'!W187,"0%"),"]")),IF(X83="","",CONCATENATE(" ","(",X83,")")),IF(OR(X84&lt;&gt;"",X87&lt;&gt;"",X90&lt;&gt;"",X93&lt;&gt;"",X96&lt;&gt;""),CONCATENATE(" ("),""),IF(X84="","",X84),IF(AND(X84&lt;&gt;"",X87&lt;&gt;""),"; ",""),IF(AND(X84&lt;&gt;"",X90&lt;&gt;"",X87=""),"; ",""),IF(AND(X84&lt;&gt;"",X93&lt;&gt;"",X90="",X87=""),"; ",""),IF(AND(X84&lt;&gt;"",X96&lt;&gt;"",X90="",X87="",X93=""),"; ",""),IF(X87="","",X87),IF(AND(X87&lt;&gt;"",X90&lt;&gt;""),"; ",""),IF(AND(X87&lt;&gt;"",X93&lt;&gt;"",X90=""),"; ",""),IF(AND(X87&lt;&gt;"",X96&lt;&gt;"",X90="",X93=""),"; ",""),IF(X90="","",X90),IF(AND(X90&lt;&gt;"",X93&lt;&gt;""),"; ",""),IF(AND(X90&lt;&gt;"",X96&lt;&gt;"",X93=""),"; ",""),IF(X93="","",X93),IF(AND(X93&lt;&gt;"",X96&lt;&gt;""),"; ",""),IF(X96="","",X96),IF(OR(X84&lt;&gt;"",X87&lt;&gt;"",X90&lt;&gt;"",X93&lt;&gt;"",X96&lt;&gt;""),CONCATENATE(")"),"")))</f>
        <v>wird ausgefüllt [wird berechnet]</v>
      </c>
      <c r="Y81" s="148" t="str">
        <f>IF($G$78=0,"",CONCATENATE(IF(Y82=1,'1 | Grundeinstellungen'!$J$191,IF(Y82=2,'1 | Grundeinstellungen'!$K$191,IF('3d | Ressourcen_Energie'!Y82=3,'1 | Grundeinstellungen'!$L$191,IF(Y82="","wird ausgefüllt")))),IF('2 | Kennwerte'!X187="","",CONCATENATE(" ","[",TEXT('2 | Kennwerte'!X187,"0%"),"]")),IF(Y83="","",CONCATENATE(" ","(",Y83,")")),IF(OR(Y84&lt;&gt;"",Y87&lt;&gt;"",Y90&lt;&gt;"",Y93&lt;&gt;"",Y96&lt;&gt;""),CONCATENATE(" ("),""),IF(Y84="","",Y84),IF(AND(Y84&lt;&gt;"",Y87&lt;&gt;""),"; ",""),IF(AND(Y84&lt;&gt;"",Y90&lt;&gt;"",Y87=""),"; ",""),IF(AND(Y84&lt;&gt;"",Y93&lt;&gt;"",Y90="",Y87=""),"; ",""),IF(AND(Y84&lt;&gt;"",Y96&lt;&gt;"",Y90="",Y87="",Y93=""),"; ",""),IF(Y87="","",Y87),IF(AND(Y87&lt;&gt;"",Y90&lt;&gt;""),"; ",""),IF(AND(Y87&lt;&gt;"",Y93&lt;&gt;"",Y90=""),"; ",""),IF(AND(Y87&lt;&gt;"",Y96&lt;&gt;"",Y90="",Y93=""),"; ",""),IF(Y90="","",Y90),IF(AND(Y90&lt;&gt;"",Y93&lt;&gt;""),"; ",""),IF(AND(Y90&lt;&gt;"",Y96&lt;&gt;"",Y93=""),"; ",""),IF(Y93="","",Y93),IF(AND(Y93&lt;&gt;"",Y96&lt;&gt;""),"; ",""),IF(Y96="","",Y96),IF(OR(Y84&lt;&gt;"",Y87&lt;&gt;"",Y90&lt;&gt;"",Y93&lt;&gt;"",Y96&lt;&gt;""),CONCATENATE(")"),"")))</f>
        <v>wird ausgefüllt [wird berechnet]</v>
      </c>
      <c r="Z81" s="148" t="str">
        <f>IF($G$78=0,"",CONCATENATE(IF(Z82=1,'1 | Grundeinstellungen'!$J$191,IF(Z82=2,'1 | Grundeinstellungen'!$K$191,IF('3d | Ressourcen_Energie'!Z82=3,'1 | Grundeinstellungen'!$L$191,IF(Z82="","wird ausgefüllt")))),IF('2 | Kennwerte'!Y187="","",CONCATENATE(" ","[",TEXT('2 | Kennwerte'!Y187,"0%"),"]")),IF(Z83="","",CONCATENATE(" ","(",Z83,")")),IF(OR(Z84&lt;&gt;"",Z87&lt;&gt;"",Z90&lt;&gt;"",Z93&lt;&gt;"",Z96&lt;&gt;""),CONCATENATE(" ("),""),IF(Z84="","",Z84),IF(AND(Z84&lt;&gt;"",Z87&lt;&gt;""),"; ",""),IF(AND(Z84&lt;&gt;"",Z90&lt;&gt;"",Z87=""),"; ",""),IF(AND(Z84&lt;&gt;"",Z93&lt;&gt;"",Z90="",Z87=""),"; ",""),IF(AND(Z84&lt;&gt;"",Z96&lt;&gt;"",Z90="",Z87="",Z93=""),"; ",""),IF(Z87="","",Z87),IF(AND(Z87&lt;&gt;"",Z90&lt;&gt;""),"; ",""),IF(AND(Z87&lt;&gt;"",Z93&lt;&gt;"",Z90=""),"; ",""),IF(AND(Z87&lt;&gt;"",Z96&lt;&gt;"",Z90="",Z93=""),"; ",""),IF(Z90="","",Z90),IF(AND(Z90&lt;&gt;"",Z93&lt;&gt;""),"; ",""),IF(AND(Z90&lt;&gt;"",Z96&lt;&gt;"",Z93=""),"; ",""),IF(Z93="","",Z93),IF(AND(Z93&lt;&gt;"",Z96&lt;&gt;""),"; ",""),IF(Z96="","",Z96),IF(OR(Z84&lt;&gt;"",Z87&lt;&gt;"",Z90&lt;&gt;"",Z93&lt;&gt;"",Z96&lt;&gt;""),CONCATENATE(")"),"")))</f>
        <v>wird ausgefüllt [wird berechnet]</v>
      </c>
      <c r="AA81" s="148" t="str">
        <f>IF($G$78=0,"",CONCATENATE(IF(AA82=1,'1 | Grundeinstellungen'!$J$191,IF(AA82=2,'1 | Grundeinstellungen'!$K$191,IF('3d | Ressourcen_Energie'!AA82=3,'1 | Grundeinstellungen'!$L$191,IF(AA82="","wird ausgefüllt")))),IF('2 | Kennwerte'!Z187="","",CONCATENATE(" ","[",TEXT('2 | Kennwerte'!Z187,"0%"),"]")),IF(AA83="","",CONCATENATE(" ","(",AA83,")")),IF(OR(AA84&lt;&gt;"",AA87&lt;&gt;"",AA90&lt;&gt;"",AA93&lt;&gt;"",AA96&lt;&gt;""),CONCATENATE(" ("),""),IF(AA84="","",AA84),IF(AND(AA84&lt;&gt;"",AA87&lt;&gt;""),"; ",""),IF(AND(AA84&lt;&gt;"",AA90&lt;&gt;"",AA87=""),"; ",""),IF(AND(AA84&lt;&gt;"",AA93&lt;&gt;"",AA90="",AA87=""),"; ",""),IF(AND(AA84&lt;&gt;"",AA96&lt;&gt;"",AA90="",AA87="",AA93=""),"; ",""),IF(AA87="","",AA87),IF(AND(AA87&lt;&gt;"",AA90&lt;&gt;""),"; ",""),IF(AND(AA87&lt;&gt;"",AA93&lt;&gt;"",AA90=""),"; ",""),IF(AND(AA87&lt;&gt;"",AA96&lt;&gt;"",AA90="",AA93=""),"; ",""),IF(AA90="","",AA90),IF(AND(AA90&lt;&gt;"",AA93&lt;&gt;""),"; ",""),IF(AND(AA90&lt;&gt;"",AA96&lt;&gt;"",AA93=""),"; ",""),IF(AA93="","",AA93),IF(AND(AA93&lt;&gt;"",AA96&lt;&gt;""),"; ",""),IF(AA96="","",AA96),IF(OR(AA84&lt;&gt;"",AA87&lt;&gt;"",AA90&lt;&gt;"",AA93&lt;&gt;"",AA96&lt;&gt;""),CONCATENATE(")"),"")))</f>
        <v>wird ausgefüllt [wird berechnet]</v>
      </c>
      <c r="AB81" s="148" t="str">
        <f>IF($G$78=0,"",CONCATENATE(IF(AB82=1,'1 | Grundeinstellungen'!$J$191,IF(AB82=2,'1 | Grundeinstellungen'!$K$191,IF('3d | Ressourcen_Energie'!AB82=3,'1 | Grundeinstellungen'!$L$191,IF(AB82="","wird ausgefüllt")))),IF('2 | Kennwerte'!AA187="","",CONCATENATE(" ","[",TEXT('2 | Kennwerte'!AA187,"0%"),"]")),IF(AB83="","",CONCATENATE(" ","(",AB83,")")),IF(OR(AB84&lt;&gt;"",AB87&lt;&gt;"",AB90&lt;&gt;"",AB93&lt;&gt;"",AB96&lt;&gt;""),CONCATENATE(" ("),""),IF(AB84="","",AB84),IF(AND(AB84&lt;&gt;"",AB87&lt;&gt;""),"; ",""),IF(AND(AB84&lt;&gt;"",AB90&lt;&gt;"",AB87=""),"; ",""),IF(AND(AB84&lt;&gt;"",AB93&lt;&gt;"",AB90="",AB87=""),"; ",""),IF(AND(AB84&lt;&gt;"",AB96&lt;&gt;"",AB90="",AB87="",AB93=""),"; ",""),IF(AB87="","",AB87),IF(AND(AB87&lt;&gt;"",AB90&lt;&gt;""),"; ",""),IF(AND(AB87&lt;&gt;"",AB93&lt;&gt;"",AB90=""),"; ",""),IF(AND(AB87&lt;&gt;"",AB96&lt;&gt;"",AB90="",AB93=""),"; ",""),IF(AB90="","",AB90),IF(AND(AB90&lt;&gt;"",AB93&lt;&gt;""),"; ",""),IF(AND(AB90&lt;&gt;"",AB96&lt;&gt;"",AB93=""),"; ",""),IF(AB93="","",AB93),IF(AND(AB93&lt;&gt;"",AB96&lt;&gt;""),"; ",""),IF(AB96="","",AB96),IF(OR(AB84&lt;&gt;"",AB87&lt;&gt;"",AB90&lt;&gt;"",AB93&lt;&gt;"",AB96&lt;&gt;""),CONCATENATE(")"),"")))</f>
        <v>wird ausgefüllt [wird berechnet]</v>
      </c>
      <c r="AC81" s="148" t="str">
        <f>IF($G$78=0,"",CONCATENATE(IF(AC82=1,'1 | Grundeinstellungen'!$J$191,IF(AC82=2,'1 | Grundeinstellungen'!$K$191,IF('3d | Ressourcen_Energie'!AC82=3,'1 | Grundeinstellungen'!$L$191,IF(AC82="","wird ausgefüllt")))),IF('2 | Kennwerte'!AB187="","",CONCATENATE(" ","[",TEXT('2 | Kennwerte'!AB187,"0%"),"]")),IF(AC83="","",CONCATENATE(" ","(",AC83,")")),IF(OR(AC84&lt;&gt;"",AC87&lt;&gt;"",AC90&lt;&gt;"",AC93&lt;&gt;"",AC96&lt;&gt;""),CONCATENATE(" ("),""),IF(AC84="","",AC84),IF(AND(AC84&lt;&gt;"",AC87&lt;&gt;""),"; ",""),IF(AND(AC84&lt;&gt;"",AC90&lt;&gt;"",AC87=""),"; ",""),IF(AND(AC84&lt;&gt;"",AC93&lt;&gt;"",AC90="",AC87=""),"; ",""),IF(AND(AC84&lt;&gt;"",AC96&lt;&gt;"",AC90="",AC87="",AC93=""),"; ",""),IF(AC87="","",AC87),IF(AND(AC87&lt;&gt;"",AC90&lt;&gt;""),"; ",""),IF(AND(AC87&lt;&gt;"",AC93&lt;&gt;"",AC90=""),"; ",""),IF(AND(AC87&lt;&gt;"",AC96&lt;&gt;"",AC90="",AC93=""),"; ",""),IF(AC90="","",AC90),IF(AND(AC90&lt;&gt;"",AC93&lt;&gt;""),"; ",""),IF(AND(AC90&lt;&gt;"",AC96&lt;&gt;"",AC93=""),"; ",""),IF(AC93="","",AC93),IF(AND(AC93&lt;&gt;"",AC96&lt;&gt;""),"; ",""),IF(AC96="","",AC96),IF(OR(AC84&lt;&gt;"",AC87&lt;&gt;"",AC90&lt;&gt;"",AC93&lt;&gt;"",AC96&lt;&gt;""),CONCATENATE(")"),"")))</f>
        <v>wird ausgefüllt [wird berechnet]</v>
      </c>
      <c r="AD81" s="148" t="str">
        <f>IF($G$78=0,"",CONCATENATE(IF(AD82=1,'1 | Grundeinstellungen'!$J$191,IF(AD82=2,'1 | Grundeinstellungen'!$K$191,IF('3d | Ressourcen_Energie'!AD82=3,'1 | Grundeinstellungen'!$L$191,IF(AD82="","wird ausgefüllt")))),IF('2 | Kennwerte'!AC187="","",CONCATENATE(" ","[",TEXT('2 | Kennwerte'!AC187,"0%"),"]")),IF(AD83="","",CONCATENATE(" ","(",AD83,")")),IF(OR(AD84&lt;&gt;"",AD87&lt;&gt;"",AD90&lt;&gt;"",AD93&lt;&gt;"",AD96&lt;&gt;""),CONCATENATE(" ("),""),IF(AD84="","",AD84),IF(AND(AD84&lt;&gt;"",AD87&lt;&gt;""),"; ",""),IF(AND(AD84&lt;&gt;"",AD90&lt;&gt;"",AD87=""),"; ",""),IF(AND(AD84&lt;&gt;"",AD93&lt;&gt;"",AD90="",AD87=""),"; ",""),IF(AND(AD84&lt;&gt;"",AD96&lt;&gt;"",AD90="",AD87="",AD93=""),"; ",""),IF(AD87="","",AD87),IF(AND(AD87&lt;&gt;"",AD90&lt;&gt;""),"; ",""),IF(AND(AD87&lt;&gt;"",AD93&lt;&gt;"",AD90=""),"; ",""),IF(AND(AD87&lt;&gt;"",AD96&lt;&gt;"",AD90="",AD93=""),"; ",""),IF(AD90="","",AD90),IF(AND(AD90&lt;&gt;"",AD93&lt;&gt;""),"; ",""),IF(AND(AD90&lt;&gt;"",AD96&lt;&gt;"",AD93=""),"; ",""),IF(AD93="","",AD93),IF(AND(AD93&lt;&gt;"",AD96&lt;&gt;""),"; ",""),IF(AD96="","",AD96),IF(OR(AD84&lt;&gt;"",AD87&lt;&gt;"",AD90&lt;&gt;"",AD93&lt;&gt;"",AD96&lt;&gt;""),CONCATENATE(")"),"")))</f>
        <v>wird ausgefüllt [wird berechnet]</v>
      </c>
      <c r="AE81" s="148" t="str">
        <f>IF($G$78=0,"",CONCATENATE(IF(AE82=1,'1 | Grundeinstellungen'!$J$191,IF(AE82=2,'1 | Grundeinstellungen'!$K$191,IF('3d | Ressourcen_Energie'!AE82=3,'1 | Grundeinstellungen'!$L$191,IF(AE82="","wird ausgefüllt")))),IF('2 | Kennwerte'!AD187="","",CONCATENATE(" ","[",TEXT('2 | Kennwerte'!AD187,"0%"),"]")),IF(AE83="","",CONCATENATE(" ","(",AE83,")")),IF(OR(AE84&lt;&gt;"",AE87&lt;&gt;"",AE90&lt;&gt;"",AE93&lt;&gt;"",AE96&lt;&gt;""),CONCATENATE(" ("),""),IF(AE84="","",AE84),IF(AND(AE84&lt;&gt;"",AE87&lt;&gt;""),"; ",""),IF(AND(AE84&lt;&gt;"",AE90&lt;&gt;"",AE87=""),"; ",""),IF(AND(AE84&lt;&gt;"",AE93&lt;&gt;"",AE90="",AE87=""),"; ",""),IF(AND(AE84&lt;&gt;"",AE96&lt;&gt;"",AE90="",AE87="",AE93=""),"; ",""),IF(AE87="","",AE87),IF(AND(AE87&lt;&gt;"",AE90&lt;&gt;""),"; ",""),IF(AND(AE87&lt;&gt;"",AE93&lt;&gt;"",AE90=""),"; ",""),IF(AND(AE87&lt;&gt;"",AE96&lt;&gt;"",AE90="",AE93=""),"; ",""),IF(AE90="","",AE90),IF(AND(AE90&lt;&gt;"",AE93&lt;&gt;""),"; ",""),IF(AND(AE90&lt;&gt;"",AE96&lt;&gt;"",AE93=""),"; ",""),IF(AE93="","",AE93),IF(AND(AE93&lt;&gt;"",AE96&lt;&gt;""),"; ",""),IF(AE96="","",AE96),IF(OR(AE84&lt;&gt;"",AE87&lt;&gt;"",AE90&lt;&gt;"",AE93&lt;&gt;"",AE96&lt;&gt;""),CONCATENATE(")"),"")))</f>
        <v>wird ausgefüllt [wird berechnet]</v>
      </c>
      <c r="AF81" s="148" t="str">
        <f>IF($G$78=0,"",CONCATENATE(IF(AF82=1,'1 | Grundeinstellungen'!$J$191,IF(AF82=2,'1 | Grundeinstellungen'!$K$191,IF('3d | Ressourcen_Energie'!AF82=3,'1 | Grundeinstellungen'!$L$191,IF(AF82="","wird ausgefüllt")))),IF('2 | Kennwerte'!AE187="","",CONCATENATE(" ","[",TEXT('2 | Kennwerte'!AE187,"0%"),"]")),IF(AF83="","",CONCATENATE(" ","(",AF83,")")),IF(OR(AF84&lt;&gt;"",AF87&lt;&gt;"",AF90&lt;&gt;"",AF93&lt;&gt;"",AF96&lt;&gt;""),CONCATENATE(" ("),""),IF(AF84="","",AF84),IF(AND(AF84&lt;&gt;"",AF87&lt;&gt;""),"; ",""),IF(AND(AF84&lt;&gt;"",AF90&lt;&gt;"",AF87=""),"; ",""),IF(AND(AF84&lt;&gt;"",AF93&lt;&gt;"",AF90="",AF87=""),"; ",""),IF(AND(AF84&lt;&gt;"",AF96&lt;&gt;"",AF90="",AF87="",AF93=""),"; ",""),IF(AF87="","",AF87),IF(AND(AF87&lt;&gt;"",AF90&lt;&gt;""),"; ",""),IF(AND(AF87&lt;&gt;"",AF93&lt;&gt;"",AF90=""),"; ",""),IF(AND(AF87&lt;&gt;"",AF96&lt;&gt;"",AF90="",AF93=""),"; ",""),IF(AF90="","",AF90),IF(AND(AF90&lt;&gt;"",AF93&lt;&gt;""),"; ",""),IF(AND(AF90&lt;&gt;"",AF96&lt;&gt;"",AF93=""),"; ",""),IF(AF93="","",AF93),IF(AND(AF93&lt;&gt;"",AF96&lt;&gt;""),"; ",""),IF(AF96="","",AF96),IF(OR(AF84&lt;&gt;"",AF87&lt;&gt;"",AF90&lt;&gt;"",AF93&lt;&gt;"",AF96&lt;&gt;""),CONCATENATE(")"),"")))</f>
        <v>wird ausgefüllt [wird berechnet]</v>
      </c>
      <c r="AG81" s="148" t="str">
        <f>IF($G$78=0,"",CONCATENATE(IF(AG82=1,'1 | Grundeinstellungen'!$J$191,IF(AG82=2,'1 | Grundeinstellungen'!$K$191,IF('3d | Ressourcen_Energie'!AG82=3,'1 | Grundeinstellungen'!$L$191,IF(AG82="","wird ausgefüllt")))),IF('2 | Kennwerte'!AF187="","",CONCATENATE(" ","[",TEXT('2 | Kennwerte'!AF187,"0%"),"]")),IF(AG83="","",CONCATENATE(" ","(",AG83,")")),IF(OR(AG84&lt;&gt;"",AG87&lt;&gt;"",AG90&lt;&gt;"",AG93&lt;&gt;"",AG96&lt;&gt;""),CONCATENATE(" ("),""),IF(AG84="","",AG84),IF(AND(AG84&lt;&gt;"",AG87&lt;&gt;""),"; ",""),IF(AND(AG84&lt;&gt;"",AG90&lt;&gt;"",AG87=""),"; ",""),IF(AND(AG84&lt;&gt;"",AG93&lt;&gt;"",AG90="",AG87=""),"; ",""),IF(AND(AG84&lt;&gt;"",AG96&lt;&gt;"",AG90="",AG87="",AG93=""),"; ",""),IF(AG87="","",AG87),IF(AND(AG87&lt;&gt;"",AG90&lt;&gt;""),"; ",""),IF(AND(AG87&lt;&gt;"",AG93&lt;&gt;"",AG90=""),"; ",""),IF(AND(AG87&lt;&gt;"",AG96&lt;&gt;"",AG90="",AG93=""),"; ",""),IF(AG90="","",AG90),IF(AND(AG90&lt;&gt;"",AG93&lt;&gt;""),"; ",""),IF(AND(AG90&lt;&gt;"",AG96&lt;&gt;"",AG93=""),"; ",""),IF(AG93="","",AG93),IF(AND(AG93&lt;&gt;"",AG96&lt;&gt;""),"; ",""),IF(AG96="","",AG96),IF(OR(AG84&lt;&gt;"",AG87&lt;&gt;"",AG90&lt;&gt;"",AG93&lt;&gt;"",AG96&lt;&gt;""),CONCATENATE(")"),"")))</f>
        <v>wird ausgefüllt [wird berechnet]</v>
      </c>
      <c r="AH81" s="148" t="str">
        <f>IF($G$78=0,"",CONCATENATE(IF(AH82=1,'1 | Grundeinstellungen'!$J$191,IF(AH82=2,'1 | Grundeinstellungen'!$K$191,IF('3d | Ressourcen_Energie'!AH82=3,'1 | Grundeinstellungen'!$L$191,IF(AH82="","wird ausgefüllt")))),IF('2 | Kennwerte'!AG187="","",CONCATENATE(" ","[",TEXT('2 | Kennwerte'!AG187,"0%"),"]")),IF(AH83="","",CONCATENATE(" ","(",AH83,")")),IF(OR(AH84&lt;&gt;"",AH87&lt;&gt;"",AH90&lt;&gt;"",AH93&lt;&gt;"",AH96&lt;&gt;""),CONCATENATE(" ("),""),IF(AH84="","",AH84),IF(AND(AH84&lt;&gt;"",AH87&lt;&gt;""),"; ",""),IF(AND(AH84&lt;&gt;"",AH90&lt;&gt;"",AH87=""),"; ",""),IF(AND(AH84&lt;&gt;"",AH93&lt;&gt;"",AH90="",AH87=""),"; ",""),IF(AND(AH84&lt;&gt;"",AH96&lt;&gt;"",AH90="",AH87="",AH93=""),"; ",""),IF(AH87="","",AH87),IF(AND(AH87&lt;&gt;"",AH90&lt;&gt;""),"; ",""),IF(AND(AH87&lt;&gt;"",AH93&lt;&gt;"",AH90=""),"; ",""),IF(AND(AH87&lt;&gt;"",AH96&lt;&gt;"",AH90="",AH93=""),"; ",""),IF(AH90="","",AH90),IF(AND(AH90&lt;&gt;"",AH93&lt;&gt;""),"; ",""),IF(AND(AH90&lt;&gt;"",AH96&lt;&gt;"",AH93=""),"; ",""),IF(AH93="","",AH93),IF(AND(AH93&lt;&gt;"",AH96&lt;&gt;""),"; ",""),IF(AH96="","",AH96),IF(OR(AH84&lt;&gt;"",AH87&lt;&gt;"",AH90&lt;&gt;"",AH93&lt;&gt;"",AH96&lt;&gt;""),CONCATENATE(")"),"")))</f>
        <v>wird ausgefüllt [wird berechnet]</v>
      </c>
      <c r="AI81" s="148" t="str">
        <f>IF($G$78=0,"",CONCATENATE(IF(AI82=1,'1 | Grundeinstellungen'!$J$191,IF(AI82=2,'1 | Grundeinstellungen'!$K$191,IF('3d | Ressourcen_Energie'!AI82=3,'1 | Grundeinstellungen'!$L$191,IF(AI82="","wird ausgefüllt")))),IF('2 | Kennwerte'!AH187="","",CONCATENATE(" ","[",TEXT('2 | Kennwerte'!AH187,"0%"),"]")),IF(AI83="","",CONCATENATE(" ","(",AI83,")")),IF(OR(AI84&lt;&gt;"",AI87&lt;&gt;"",AI90&lt;&gt;"",AI93&lt;&gt;"",AI96&lt;&gt;""),CONCATENATE(" ("),""),IF(AI84="","",AI84),IF(AND(AI84&lt;&gt;"",AI87&lt;&gt;""),"; ",""),IF(AND(AI84&lt;&gt;"",AI90&lt;&gt;"",AI87=""),"; ",""),IF(AND(AI84&lt;&gt;"",AI93&lt;&gt;"",AI90="",AI87=""),"; ",""),IF(AND(AI84&lt;&gt;"",AI96&lt;&gt;"",AI90="",AI87="",AI93=""),"; ",""),IF(AI87="","",AI87),IF(AND(AI87&lt;&gt;"",AI90&lt;&gt;""),"; ",""),IF(AND(AI87&lt;&gt;"",AI93&lt;&gt;"",AI90=""),"; ",""),IF(AND(AI87&lt;&gt;"",AI96&lt;&gt;"",AI90="",AI93=""),"; ",""),IF(AI90="","",AI90),IF(AND(AI90&lt;&gt;"",AI93&lt;&gt;""),"; ",""),IF(AND(AI90&lt;&gt;"",AI96&lt;&gt;"",AI93=""),"; ",""),IF(AI93="","",AI93),IF(AND(AI93&lt;&gt;"",AI96&lt;&gt;""),"; ",""),IF(AI96="","",AI96),IF(OR(AI84&lt;&gt;"",AI87&lt;&gt;"",AI90&lt;&gt;"",AI93&lt;&gt;"",AI96&lt;&gt;""),CONCATENATE(")"),"")))</f>
        <v>wird ausgefüllt [wird berechnet]</v>
      </c>
      <c r="AJ81" s="148" t="str">
        <f>IF($G$78=0,"",CONCATENATE(IF(AJ82=1,'1 | Grundeinstellungen'!$J$191,IF(AJ82=2,'1 | Grundeinstellungen'!$K$191,IF('3d | Ressourcen_Energie'!AJ82=3,'1 | Grundeinstellungen'!$L$191,IF(AJ82="","wird ausgefüllt")))),IF('2 | Kennwerte'!AI187="","",CONCATENATE(" ","[",TEXT('2 | Kennwerte'!AI187,"0%"),"]")),IF(AJ83="","",CONCATENATE(" ","(",AJ83,")")),IF(OR(AJ84&lt;&gt;"",AJ87&lt;&gt;"",AJ90&lt;&gt;"",AJ93&lt;&gt;"",AJ96&lt;&gt;""),CONCATENATE(" ("),""),IF(AJ84="","",AJ84),IF(AND(AJ84&lt;&gt;"",AJ87&lt;&gt;""),"; ",""),IF(AND(AJ84&lt;&gt;"",AJ90&lt;&gt;"",AJ87=""),"; ",""),IF(AND(AJ84&lt;&gt;"",AJ93&lt;&gt;"",AJ90="",AJ87=""),"; ",""),IF(AND(AJ84&lt;&gt;"",AJ96&lt;&gt;"",AJ90="",AJ87="",AJ93=""),"; ",""),IF(AJ87="","",AJ87),IF(AND(AJ87&lt;&gt;"",AJ90&lt;&gt;""),"; ",""),IF(AND(AJ87&lt;&gt;"",AJ93&lt;&gt;"",AJ90=""),"; ",""),IF(AND(AJ87&lt;&gt;"",AJ96&lt;&gt;"",AJ90="",AJ93=""),"; ",""),IF(AJ90="","",AJ90),IF(AND(AJ90&lt;&gt;"",AJ93&lt;&gt;""),"; ",""),IF(AND(AJ90&lt;&gt;"",AJ96&lt;&gt;"",AJ93=""),"; ",""),IF(AJ93="","",AJ93),IF(AND(AJ93&lt;&gt;"",AJ96&lt;&gt;""),"; ",""),IF(AJ96="","",AJ96),IF(OR(AJ84&lt;&gt;"",AJ87&lt;&gt;"",AJ90&lt;&gt;"",AJ93&lt;&gt;"",AJ96&lt;&gt;""),CONCATENATE(")"),"")))</f>
        <v>wird ausgefüllt [wird berechnet]</v>
      </c>
      <c r="AK81" s="148" t="str">
        <f>IF($G$78=0,"",CONCATENATE(IF(AK82=1,'1 | Grundeinstellungen'!$J$191,IF(AK82=2,'1 | Grundeinstellungen'!$K$191,IF('3d | Ressourcen_Energie'!AK82=3,'1 | Grundeinstellungen'!$L$191,IF(AK82="","wird ausgefüllt")))),IF('2 | Kennwerte'!AJ187="","",CONCATENATE(" ","[",TEXT('2 | Kennwerte'!AJ187,"0%"),"]")),IF(AK83="","",CONCATENATE(" ","(",AK83,")")),IF(OR(AK84&lt;&gt;"",AK87&lt;&gt;"",AK90&lt;&gt;"",AK93&lt;&gt;"",AK96&lt;&gt;""),CONCATENATE(" ("),""),IF(AK84="","",AK84),IF(AND(AK84&lt;&gt;"",AK87&lt;&gt;""),"; ",""),IF(AND(AK84&lt;&gt;"",AK90&lt;&gt;"",AK87=""),"; ",""),IF(AND(AK84&lt;&gt;"",AK93&lt;&gt;"",AK90="",AK87=""),"; ",""),IF(AND(AK84&lt;&gt;"",AK96&lt;&gt;"",AK90="",AK87="",AK93=""),"; ",""),IF(AK87="","",AK87),IF(AND(AK87&lt;&gt;"",AK90&lt;&gt;""),"; ",""),IF(AND(AK87&lt;&gt;"",AK93&lt;&gt;"",AK90=""),"; ",""),IF(AND(AK87&lt;&gt;"",AK96&lt;&gt;"",AK90="",AK93=""),"; ",""),IF(AK90="","",AK90),IF(AND(AK90&lt;&gt;"",AK93&lt;&gt;""),"; ",""),IF(AND(AK90&lt;&gt;"",AK96&lt;&gt;"",AK93=""),"; ",""),IF(AK93="","",AK93),IF(AND(AK93&lt;&gt;"",AK96&lt;&gt;""),"; ",""),IF(AK96="","",AK96),IF(OR(AK84&lt;&gt;"",AK87&lt;&gt;"",AK90&lt;&gt;"",AK93&lt;&gt;"",AK96&lt;&gt;""),CONCATENATE(")"),"")))</f>
        <v>wird ausgefüllt [wird berechnet]</v>
      </c>
      <c r="AL81" s="148" t="str">
        <f>IF($G$78=0,"",CONCATENATE(IF(AL82=1,'1 | Grundeinstellungen'!$J$191,IF(AL82=2,'1 | Grundeinstellungen'!$K$191,IF('3d | Ressourcen_Energie'!AL82=3,'1 | Grundeinstellungen'!$L$191,IF(AL82="","wird ausgefüllt")))),IF('2 | Kennwerte'!AK187="","",CONCATENATE(" ","[",TEXT('2 | Kennwerte'!AK187,"0%"),"]")),IF(AL83="","",CONCATENATE(" ","(",AL83,")")),IF(OR(AL84&lt;&gt;"",AL87&lt;&gt;"",AL90&lt;&gt;"",AL93&lt;&gt;"",AL96&lt;&gt;""),CONCATENATE(" ("),""),IF(AL84="","",AL84),IF(AND(AL84&lt;&gt;"",AL87&lt;&gt;""),"; ",""),IF(AND(AL84&lt;&gt;"",AL90&lt;&gt;"",AL87=""),"; ",""),IF(AND(AL84&lt;&gt;"",AL93&lt;&gt;"",AL90="",AL87=""),"; ",""),IF(AND(AL84&lt;&gt;"",AL96&lt;&gt;"",AL90="",AL87="",AL93=""),"; ",""),IF(AL87="","",AL87),IF(AND(AL87&lt;&gt;"",AL90&lt;&gt;""),"; ",""),IF(AND(AL87&lt;&gt;"",AL93&lt;&gt;"",AL90=""),"; ",""),IF(AND(AL87&lt;&gt;"",AL96&lt;&gt;"",AL90="",AL93=""),"; ",""),IF(AL90="","",AL90),IF(AND(AL90&lt;&gt;"",AL93&lt;&gt;""),"; ",""),IF(AND(AL90&lt;&gt;"",AL96&lt;&gt;"",AL93=""),"; ",""),IF(AL93="","",AL93),IF(AND(AL93&lt;&gt;"",AL96&lt;&gt;""),"; ",""),IF(AL96="","",AL96),IF(OR(AL84&lt;&gt;"",AL87&lt;&gt;"",AL90&lt;&gt;"",AL93&lt;&gt;"",AL96&lt;&gt;""),CONCATENATE(")"),"")))</f>
        <v>wird ausgefüllt [wird berechnet]</v>
      </c>
      <c r="AM81" s="148" t="str">
        <f>IF($G$78=0,"",CONCATENATE(IF(AM82=1,'1 | Grundeinstellungen'!$J$191,IF(AM82=2,'1 | Grundeinstellungen'!$K$191,IF('3d | Ressourcen_Energie'!AM82=3,'1 | Grundeinstellungen'!$L$191,IF(AM82="","wird ausgefüllt")))),IF('2 | Kennwerte'!AL187="","",CONCATENATE(" ","[",TEXT('2 | Kennwerte'!AL187,"0%"),"]")),IF(AM83="","",CONCATENATE(" ","(",AM83,")")),IF(OR(AM84&lt;&gt;"",AM87&lt;&gt;"",AM90&lt;&gt;"",AM93&lt;&gt;"",AM96&lt;&gt;""),CONCATENATE(" ("),""),IF(AM84="","",AM84),IF(AND(AM84&lt;&gt;"",AM87&lt;&gt;""),"; ",""),IF(AND(AM84&lt;&gt;"",AM90&lt;&gt;"",AM87=""),"; ",""),IF(AND(AM84&lt;&gt;"",AM93&lt;&gt;"",AM90="",AM87=""),"; ",""),IF(AND(AM84&lt;&gt;"",AM96&lt;&gt;"",AM90="",AM87="",AM93=""),"; ",""),IF(AM87="","",AM87),IF(AND(AM87&lt;&gt;"",AM90&lt;&gt;""),"; ",""),IF(AND(AM87&lt;&gt;"",AM93&lt;&gt;"",AM90=""),"; ",""),IF(AND(AM87&lt;&gt;"",AM96&lt;&gt;"",AM90="",AM93=""),"; ",""),IF(AM90="","",AM90),IF(AND(AM90&lt;&gt;"",AM93&lt;&gt;""),"; ",""),IF(AND(AM90&lt;&gt;"",AM96&lt;&gt;"",AM93=""),"; ",""),IF(AM93="","",AM93),IF(AND(AM93&lt;&gt;"",AM96&lt;&gt;""),"; ",""),IF(AM96="","",AM96),IF(OR(AM84&lt;&gt;"",AM87&lt;&gt;"",AM90&lt;&gt;"",AM93&lt;&gt;"",AM96&lt;&gt;""),CONCATENATE(")"),"")))</f>
        <v>wird ausgefüllt [wird berechnet]</v>
      </c>
    </row>
    <row r="82" spans="2:39" s="121" customFormat="1" outlineLevel="1" x14ac:dyDescent="0.25">
      <c r="B82" s="137"/>
      <c r="C82" s="138"/>
      <c r="D82" s="138"/>
      <c r="E82" s="156" t="s">
        <v>197</v>
      </c>
      <c r="F82" s="157"/>
      <c r="G82" s="139"/>
      <c r="H82" s="136"/>
      <c r="I82" s="171"/>
      <c r="J82" s="148" t="str">
        <f>IF('2 | Kennwerte'!I188="","",'2 | Kennwerte'!I188)</f>
        <v/>
      </c>
      <c r="K82" s="148" t="str">
        <f>IF('2 | Kennwerte'!J188="","",'2 | Kennwerte'!J188)</f>
        <v/>
      </c>
      <c r="L82" s="148" t="str">
        <f>IF('2 | Kennwerte'!K188="","",'2 | Kennwerte'!K188)</f>
        <v/>
      </c>
      <c r="M82" s="148" t="str">
        <f>IF('2 | Kennwerte'!L188="","",'2 | Kennwerte'!L188)</f>
        <v/>
      </c>
      <c r="N82" s="148" t="str">
        <f>IF('2 | Kennwerte'!M188="","",'2 | Kennwerte'!M188)</f>
        <v/>
      </c>
      <c r="O82" s="148" t="str">
        <f>IF('2 | Kennwerte'!N188="","",'2 | Kennwerte'!N188)</f>
        <v/>
      </c>
      <c r="P82" s="148" t="str">
        <f>IF('2 | Kennwerte'!O188="","",'2 | Kennwerte'!O188)</f>
        <v/>
      </c>
      <c r="Q82" s="148" t="str">
        <f>IF('2 | Kennwerte'!P188="","",'2 | Kennwerte'!P188)</f>
        <v/>
      </c>
      <c r="R82" s="148" t="str">
        <f>IF('2 | Kennwerte'!Q188="","",'2 | Kennwerte'!Q188)</f>
        <v/>
      </c>
      <c r="S82" s="148" t="str">
        <f>IF('2 | Kennwerte'!R188="","",'2 | Kennwerte'!R188)</f>
        <v/>
      </c>
      <c r="T82" s="148" t="str">
        <f>IF('2 | Kennwerte'!S188="","",'2 | Kennwerte'!S188)</f>
        <v/>
      </c>
      <c r="U82" s="148" t="str">
        <f>IF('2 | Kennwerte'!T188="","",'2 | Kennwerte'!T188)</f>
        <v/>
      </c>
      <c r="V82" s="148" t="str">
        <f>IF('2 | Kennwerte'!U188="","",'2 | Kennwerte'!U188)</f>
        <v/>
      </c>
      <c r="W82" s="148" t="str">
        <f>IF('2 | Kennwerte'!V188="","",'2 | Kennwerte'!V188)</f>
        <v/>
      </c>
      <c r="X82" s="148" t="str">
        <f>IF('2 | Kennwerte'!W188="","",'2 | Kennwerte'!W188)</f>
        <v/>
      </c>
      <c r="Y82" s="148" t="str">
        <f>IF('2 | Kennwerte'!X188="","",'2 | Kennwerte'!X188)</f>
        <v/>
      </c>
      <c r="Z82" s="148" t="str">
        <f>IF('2 | Kennwerte'!Y188="","",'2 | Kennwerte'!Y188)</f>
        <v/>
      </c>
      <c r="AA82" s="148" t="str">
        <f>IF('2 | Kennwerte'!Z188="","",'2 | Kennwerte'!Z188)</f>
        <v/>
      </c>
      <c r="AB82" s="148" t="str">
        <f>IF('2 | Kennwerte'!AA188="","",'2 | Kennwerte'!AA188)</f>
        <v/>
      </c>
      <c r="AC82" s="148" t="str">
        <f>IF('2 | Kennwerte'!AB188="","",'2 | Kennwerte'!AB188)</f>
        <v/>
      </c>
      <c r="AD82" s="148" t="str">
        <f>IF('2 | Kennwerte'!AC188="","",'2 | Kennwerte'!AC188)</f>
        <v/>
      </c>
      <c r="AE82" s="148" t="str">
        <f>IF('2 | Kennwerte'!AD188="","",'2 | Kennwerte'!AD188)</f>
        <v/>
      </c>
      <c r="AF82" s="148" t="str">
        <f>IF('2 | Kennwerte'!AE188="","",'2 | Kennwerte'!AE188)</f>
        <v/>
      </c>
      <c r="AG82" s="148" t="str">
        <f>IF('2 | Kennwerte'!AF188="","",'2 | Kennwerte'!AF188)</f>
        <v/>
      </c>
      <c r="AH82" s="148" t="str">
        <f>IF('2 | Kennwerte'!AG188="","",'2 | Kennwerte'!AG188)</f>
        <v/>
      </c>
      <c r="AI82" s="148" t="str">
        <f>IF('2 | Kennwerte'!AH188="","",'2 | Kennwerte'!AH188)</f>
        <v/>
      </c>
      <c r="AJ82" s="148" t="str">
        <f>IF('2 | Kennwerte'!AI188="","",'2 | Kennwerte'!AI188)</f>
        <v/>
      </c>
      <c r="AK82" s="148" t="str">
        <f>IF('2 | Kennwerte'!AJ188="","",'2 | Kennwerte'!AJ188)</f>
        <v/>
      </c>
      <c r="AL82" s="148" t="str">
        <f>IF('2 | Kennwerte'!AK188="","",'2 | Kennwerte'!AK188)</f>
        <v/>
      </c>
      <c r="AM82" s="148" t="str">
        <f>IF('2 | Kennwerte'!AL188="","",'2 | Kennwerte'!AL188)</f>
        <v/>
      </c>
    </row>
    <row r="83" spans="2:39" s="145" customFormat="1" ht="30" customHeight="1" outlineLevel="1" x14ac:dyDescent="0.25">
      <c r="B83" s="146"/>
      <c r="C83" s="147"/>
      <c r="D83" s="169"/>
      <c r="E83" s="162" t="s">
        <v>196</v>
      </c>
      <c r="F83" s="160"/>
      <c r="G83" s="178"/>
      <c r="H83" s="179"/>
      <c r="I83" s="1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  <c r="AG83" s="280"/>
      <c r="AH83" s="280"/>
      <c r="AI83" s="280"/>
      <c r="AJ83" s="280"/>
      <c r="AK83" s="280"/>
      <c r="AL83" s="280"/>
      <c r="AM83" s="280"/>
    </row>
    <row r="84" spans="2:39" s="110" customFormat="1" ht="30" customHeight="1" outlineLevel="1" x14ac:dyDescent="0.25">
      <c r="B84" s="111"/>
      <c r="C84" s="131"/>
      <c r="D84" s="152" t="s">
        <v>199</v>
      </c>
      <c r="E84" s="131" t="s">
        <v>90</v>
      </c>
      <c r="F84" s="112"/>
      <c r="G84" s="122"/>
      <c r="H84" s="126">
        <f>'1 | Grundeinstellungen'!$H$192</f>
        <v>0</v>
      </c>
      <c r="I84" s="112"/>
      <c r="J84" s="148" t="str">
        <f>IF('2 | Kennwerte'!I191="wird berechnet","",CONCATENATE(IF(J85=1,'1 | Grundeinstellungen'!$J$192,IF(J85=2,'1 | Grundeinstellungen'!$K$192,IF('3d | Ressourcen_Energie'!J85=3,'1 | Grundeinstellungen'!$L$192,IF(J85="","wird ausgefüllt")))),CONCATENATE(IF('2 | Kennwerte'!I189="wird berechnet","",CONCATENATE(" [",TEXT('2 | Kennwerte'!I191,"0%"),"]"))),IF(J86="","",CONCATENATE(" (",J86,")"))))</f>
        <v/>
      </c>
      <c r="K84" s="148" t="str">
        <f>IF('2 | Kennwerte'!J191="wird berechnet","",CONCATENATE(IF(K85=1,'1 | Grundeinstellungen'!$J$192,IF(K85=2,'1 | Grundeinstellungen'!$K$192,IF('3d | Ressourcen_Energie'!K85=3,'1 | Grundeinstellungen'!$L$192,IF(K85="","wird ausgefüllt")))),CONCATENATE(IF('2 | Kennwerte'!J189="wird berechnet","",CONCATENATE(" [",TEXT('2 | Kennwerte'!J191,"0%"),"]"))),IF(K86="","",CONCATENATE(" (",K86,")"))))</f>
        <v/>
      </c>
      <c r="L84" s="148" t="str">
        <f>IF('2 | Kennwerte'!K191="wird berechnet","",CONCATENATE(IF(L85=1,'1 | Grundeinstellungen'!$J$192,IF(L85=2,'1 | Grundeinstellungen'!$K$192,IF('3d | Ressourcen_Energie'!L85=3,'1 | Grundeinstellungen'!$L$192,IF(L85="","wird ausgefüllt")))),CONCATENATE(IF('2 | Kennwerte'!K189="wird berechnet","",CONCATENATE(" [",TEXT('2 | Kennwerte'!K191,"0%"),"]"))),IF(L86="","",CONCATENATE(" (",L86,")"))))</f>
        <v/>
      </c>
      <c r="M84" s="148" t="str">
        <f>IF('2 | Kennwerte'!L191="wird berechnet","",CONCATENATE(IF(M85=1,'1 | Grundeinstellungen'!$J$192,IF(M85=2,'1 | Grundeinstellungen'!$K$192,IF('3d | Ressourcen_Energie'!M85=3,'1 | Grundeinstellungen'!$L$192,IF(M85="","wird ausgefüllt")))),CONCATENATE(IF('2 | Kennwerte'!L189="wird berechnet","",CONCATENATE(" [",TEXT('2 | Kennwerte'!L191,"0%"),"]"))),IF(M86="","",CONCATENATE(" (",M86,")"))))</f>
        <v/>
      </c>
      <c r="N84" s="148" t="str">
        <f>IF('2 | Kennwerte'!M191="wird berechnet","",CONCATENATE(IF(N85=1,'1 | Grundeinstellungen'!$J$192,IF(N85=2,'1 | Grundeinstellungen'!$K$192,IF('3d | Ressourcen_Energie'!N85=3,'1 | Grundeinstellungen'!$L$192,IF(N85="","wird ausgefüllt")))),CONCATENATE(IF('2 | Kennwerte'!M189="wird berechnet","",CONCATENATE(" [",TEXT('2 | Kennwerte'!M191,"0%"),"]"))),IF(N86="","",CONCATENATE(" (",N86,")"))))</f>
        <v/>
      </c>
      <c r="O84" s="148" t="str">
        <f>IF('2 | Kennwerte'!N191="wird berechnet","",CONCATENATE(IF(O85=1,'1 | Grundeinstellungen'!$J$192,IF(O85=2,'1 | Grundeinstellungen'!$K$192,IF('3d | Ressourcen_Energie'!O85=3,'1 | Grundeinstellungen'!$L$192,IF(O85="","wird ausgefüllt")))),CONCATENATE(IF('2 | Kennwerte'!N189="wird berechnet","",CONCATENATE(" [",TEXT('2 | Kennwerte'!N191,"0%"),"]"))),IF(O86="","",CONCATENATE(" (",O86,")"))))</f>
        <v/>
      </c>
      <c r="P84" s="148" t="str">
        <f>IF('2 | Kennwerte'!O191="wird berechnet","",CONCATENATE(IF(P85=1,'1 | Grundeinstellungen'!$J$192,IF(P85=2,'1 | Grundeinstellungen'!$K$192,IF('3d | Ressourcen_Energie'!P85=3,'1 | Grundeinstellungen'!$L$192,IF(P85="","wird ausgefüllt")))),CONCATENATE(IF('2 | Kennwerte'!O189="wird berechnet","",CONCATENATE(" [",TEXT('2 | Kennwerte'!O191,"0%"),"]"))),IF(P86="","",CONCATENATE(" (",P86,")"))))</f>
        <v/>
      </c>
      <c r="Q84" s="148" t="str">
        <f>IF('2 | Kennwerte'!P191="wird berechnet","",CONCATENATE(IF(Q85=1,'1 | Grundeinstellungen'!$J$192,IF(Q85=2,'1 | Grundeinstellungen'!$K$192,IF('3d | Ressourcen_Energie'!Q85=3,'1 | Grundeinstellungen'!$L$192,IF(Q85="","wird ausgefüllt")))),CONCATENATE(IF('2 | Kennwerte'!P189="wird berechnet","",CONCATENATE(" [",TEXT('2 | Kennwerte'!P191,"0%"),"]"))),IF(Q86="","",CONCATENATE(" (",Q86,")"))))</f>
        <v/>
      </c>
      <c r="R84" s="148" t="str">
        <f>IF('2 | Kennwerte'!Q191="wird berechnet","",CONCATENATE(IF(R85=1,'1 | Grundeinstellungen'!$J$192,IF(R85=2,'1 | Grundeinstellungen'!$K$192,IF('3d | Ressourcen_Energie'!R85=3,'1 | Grundeinstellungen'!$L$192,IF(R85="","wird ausgefüllt")))),CONCATENATE(IF('2 | Kennwerte'!Q189="wird berechnet","",CONCATENATE(" [",TEXT('2 | Kennwerte'!Q191,"0%"),"]"))),IF(R86="","",CONCATENATE(" (",R86,")"))))</f>
        <v/>
      </c>
      <c r="S84" s="148" t="str">
        <f>IF('2 | Kennwerte'!R191="wird berechnet","",CONCATENATE(IF(S85=1,'1 | Grundeinstellungen'!$J$192,IF(S85=2,'1 | Grundeinstellungen'!$K$192,IF('3d | Ressourcen_Energie'!S85=3,'1 | Grundeinstellungen'!$L$192,IF(S85="","wird ausgefüllt")))),CONCATENATE(IF('2 | Kennwerte'!R189="wird berechnet","",CONCATENATE(" [",TEXT('2 | Kennwerte'!R191,"0%"),"]"))),IF(S86="","",CONCATENATE(" (",S86,")"))))</f>
        <v/>
      </c>
      <c r="T84" s="148" t="str">
        <f>IF('2 | Kennwerte'!S191="wird berechnet","",CONCATENATE(IF(T85=1,'1 | Grundeinstellungen'!$J$192,IF(T85=2,'1 | Grundeinstellungen'!$K$192,IF('3d | Ressourcen_Energie'!T85=3,'1 | Grundeinstellungen'!$L$192,IF(T85="","wird ausgefüllt")))),CONCATENATE(IF('2 | Kennwerte'!S189="wird berechnet","",CONCATENATE(" [",TEXT('2 | Kennwerte'!S191,"0%"),"]"))),IF(T86="","",CONCATENATE(" (",T86,")"))))</f>
        <v/>
      </c>
      <c r="U84" s="148" t="str">
        <f>IF('2 | Kennwerte'!T191="wird berechnet","",CONCATENATE(IF(U85=1,'1 | Grundeinstellungen'!$J$192,IF(U85=2,'1 | Grundeinstellungen'!$K$192,IF('3d | Ressourcen_Energie'!U85=3,'1 | Grundeinstellungen'!$L$192,IF(U85="","wird ausgefüllt")))),CONCATENATE(IF('2 | Kennwerte'!T189="wird berechnet","",CONCATENATE(" [",TEXT('2 | Kennwerte'!T191,"0%"),"]"))),IF(U86="","",CONCATENATE(" (",U86,")"))))</f>
        <v/>
      </c>
      <c r="V84" s="148" t="str">
        <f>IF('2 | Kennwerte'!U191="wird berechnet","",CONCATENATE(IF(V85=1,'1 | Grundeinstellungen'!$J$192,IF(V85=2,'1 | Grundeinstellungen'!$K$192,IF('3d | Ressourcen_Energie'!V85=3,'1 | Grundeinstellungen'!$L$192,IF(V85="","wird ausgefüllt")))),CONCATENATE(IF('2 | Kennwerte'!U189="wird berechnet","",CONCATENATE(" [",TEXT('2 | Kennwerte'!U191,"0%"),"]"))),IF(V86="","",CONCATENATE(" (",V86,")"))))</f>
        <v/>
      </c>
      <c r="W84" s="148" t="str">
        <f>IF('2 | Kennwerte'!V191="wird berechnet","",CONCATENATE(IF(W85=1,'1 | Grundeinstellungen'!$J$192,IF(W85=2,'1 | Grundeinstellungen'!$K$192,IF('3d | Ressourcen_Energie'!W85=3,'1 | Grundeinstellungen'!$L$192,IF(W85="","wird ausgefüllt")))),CONCATENATE(IF('2 | Kennwerte'!V189="wird berechnet","",CONCATENATE(" [",TEXT('2 | Kennwerte'!V191,"0%"),"]"))),IF(W86="","",CONCATENATE(" (",W86,")"))))</f>
        <v/>
      </c>
      <c r="X84" s="148" t="str">
        <f>IF('2 | Kennwerte'!W191="wird berechnet","",CONCATENATE(IF(X85=1,'1 | Grundeinstellungen'!$J$192,IF(X85=2,'1 | Grundeinstellungen'!$K$192,IF('3d | Ressourcen_Energie'!X85=3,'1 | Grundeinstellungen'!$L$192,IF(X85="","wird ausgefüllt")))),CONCATENATE(IF('2 | Kennwerte'!W189="wird berechnet","",CONCATENATE(" [",TEXT('2 | Kennwerte'!W191,"0%"),"]"))),IF(X86="","",CONCATENATE(" (",X86,")"))))</f>
        <v/>
      </c>
      <c r="Y84" s="148" t="str">
        <f>IF('2 | Kennwerte'!X191="wird berechnet","",CONCATENATE(IF(Y85=1,'1 | Grundeinstellungen'!$J$192,IF(Y85=2,'1 | Grundeinstellungen'!$K$192,IF('3d | Ressourcen_Energie'!Y85=3,'1 | Grundeinstellungen'!$L$192,IF(Y85="","wird ausgefüllt")))),CONCATENATE(IF('2 | Kennwerte'!X189="wird berechnet","",CONCATENATE(" [",TEXT('2 | Kennwerte'!X191,"0%"),"]"))),IF(Y86="","",CONCATENATE(" (",Y86,")"))))</f>
        <v/>
      </c>
      <c r="Z84" s="148" t="str">
        <f>IF('2 | Kennwerte'!Y191="wird berechnet","",CONCATENATE(IF(Z85=1,'1 | Grundeinstellungen'!$J$192,IF(Z85=2,'1 | Grundeinstellungen'!$K$192,IF('3d | Ressourcen_Energie'!Z85=3,'1 | Grundeinstellungen'!$L$192,IF(Z85="","wird ausgefüllt")))),CONCATENATE(IF('2 | Kennwerte'!Y189="wird berechnet","",CONCATENATE(" [",TEXT('2 | Kennwerte'!Y191,"0%"),"]"))),IF(Z86="","",CONCATENATE(" (",Z86,")"))))</f>
        <v/>
      </c>
      <c r="AA84" s="148" t="str">
        <f>IF('2 | Kennwerte'!Z191="wird berechnet","",CONCATENATE(IF(AA85=1,'1 | Grundeinstellungen'!$J$192,IF(AA85=2,'1 | Grundeinstellungen'!$K$192,IF('3d | Ressourcen_Energie'!AA85=3,'1 | Grundeinstellungen'!$L$192,IF(AA85="","wird ausgefüllt")))),CONCATENATE(IF('2 | Kennwerte'!Z189="wird berechnet","",CONCATENATE(" [",TEXT('2 | Kennwerte'!Z191,"0%"),"]"))),IF(AA86="","",CONCATENATE(" (",AA86,")"))))</f>
        <v/>
      </c>
      <c r="AB84" s="148" t="str">
        <f>IF('2 | Kennwerte'!AA191="wird berechnet","",CONCATENATE(IF(AB85=1,'1 | Grundeinstellungen'!$J$192,IF(AB85=2,'1 | Grundeinstellungen'!$K$192,IF('3d | Ressourcen_Energie'!AB85=3,'1 | Grundeinstellungen'!$L$192,IF(AB85="","wird ausgefüllt")))),CONCATENATE(IF('2 | Kennwerte'!AA189="wird berechnet","",CONCATENATE(" [",TEXT('2 | Kennwerte'!AA191,"0%"),"]"))),IF(AB86="","",CONCATENATE(" (",AB86,")"))))</f>
        <v/>
      </c>
      <c r="AC84" s="148" t="str">
        <f>IF('2 | Kennwerte'!AB191="wird berechnet","",CONCATENATE(IF(AC85=1,'1 | Grundeinstellungen'!$J$192,IF(AC85=2,'1 | Grundeinstellungen'!$K$192,IF('3d | Ressourcen_Energie'!AC85=3,'1 | Grundeinstellungen'!$L$192,IF(AC85="","wird ausgefüllt")))),CONCATENATE(IF('2 | Kennwerte'!AB189="wird berechnet","",CONCATENATE(" [",TEXT('2 | Kennwerte'!AB191,"0%"),"]"))),IF(AC86="","",CONCATENATE(" (",AC86,")"))))</f>
        <v/>
      </c>
      <c r="AD84" s="148" t="str">
        <f>IF('2 | Kennwerte'!AC191="wird berechnet","",CONCATENATE(IF(AD85=1,'1 | Grundeinstellungen'!$J$192,IF(AD85=2,'1 | Grundeinstellungen'!$K$192,IF('3d | Ressourcen_Energie'!AD85=3,'1 | Grundeinstellungen'!$L$192,IF(AD85="","wird ausgefüllt")))),CONCATENATE(IF('2 | Kennwerte'!AC189="wird berechnet","",CONCATENATE(" [",TEXT('2 | Kennwerte'!AC191,"0%"),"]"))),IF(AD86="","",CONCATENATE(" (",AD86,")"))))</f>
        <v/>
      </c>
      <c r="AE84" s="148" t="str">
        <f>IF('2 | Kennwerte'!AD191="wird berechnet","",CONCATENATE(IF(AE85=1,'1 | Grundeinstellungen'!$J$192,IF(AE85=2,'1 | Grundeinstellungen'!$K$192,IF('3d | Ressourcen_Energie'!AE85=3,'1 | Grundeinstellungen'!$L$192,IF(AE85="","wird ausgefüllt")))),CONCATENATE(IF('2 | Kennwerte'!AD189="wird berechnet","",CONCATENATE(" [",TEXT('2 | Kennwerte'!AD191,"0%"),"]"))),IF(AE86="","",CONCATENATE(" (",AE86,")"))))</f>
        <v/>
      </c>
      <c r="AF84" s="148" t="str">
        <f>IF('2 | Kennwerte'!AE191="wird berechnet","",CONCATENATE(IF(AF85=1,'1 | Grundeinstellungen'!$J$192,IF(AF85=2,'1 | Grundeinstellungen'!$K$192,IF('3d | Ressourcen_Energie'!AF85=3,'1 | Grundeinstellungen'!$L$192,IF(AF85="","wird ausgefüllt")))),CONCATENATE(IF('2 | Kennwerte'!AE189="wird berechnet","",CONCATENATE(" [",TEXT('2 | Kennwerte'!AE191,"0%"),"]"))),IF(AF86="","",CONCATENATE(" (",AF86,")"))))</f>
        <v/>
      </c>
      <c r="AG84" s="148" t="str">
        <f>IF('2 | Kennwerte'!AF191="wird berechnet","",CONCATENATE(IF(AG85=1,'1 | Grundeinstellungen'!$J$192,IF(AG85=2,'1 | Grundeinstellungen'!$K$192,IF('3d | Ressourcen_Energie'!AG85=3,'1 | Grundeinstellungen'!$L$192,IF(AG85="","wird ausgefüllt")))),CONCATENATE(IF('2 | Kennwerte'!AF189="wird berechnet","",CONCATENATE(" [",TEXT('2 | Kennwerte'!AF191,"0%"),"]"))),IF(AG86="","",CONCATENATE(" (",AG86,")"))))</f>
        <v/>
      </c>
      <c r="AH84" s="148" t="str">
        <f>IF('2 | Kennwerte'!AG191="wird berechnet","",CONCATENATE(IF(AH85=1,'1 | Grundeinstellungen'!$J$192,IF(AH85=2,'1 | Grundeinstellungen'!$K$192,IF('3d | Ressourcen_Energie'!AH85=3,'1 | Grundeinstellungen'!$L$192,IF(AH85="","wird ausgefüllt")))),CONCATENATE(IF('2 | Kennwerte'!AG189="wird berechnet","",CONCATENATE(" [",TEXT('2 | Kennwerte'!AG191,"0%"),"]"))),IF(AH86="","",CONCATENATE(" (",AH86,")"))))</f>
        <v/>
      </c>
      <c r="AI84" s="148" t="str">
        <f>IF('2 | Kennwerte'!AH191="wird berechnet","",CONCATENATE(IF(AI85=1,'1 | Grundeinstellungen'!$J$192,IF(AI85=2,'1 | Grundeinstellungen'!$K$192,IF('3d | Ressourcen_Energie'!AI85=3,'1 | Grundeinstellungen'!$L$192,IF(AI85="","wird ausgefüllt")))),CONCATENATE(IF('2 | Kennwerte'!AH189="wird berechnet","",CONCATENATE(" [",TEXT('2 | Kennwerte'!AH191,"0%"),"]"))),IF(AI86="","",CONCATENATE(" (",AI86,")"))))</f>
        <v/>
      </c>
      <c r="AJ84" s="148" t="str">
        <f>IF('2 | Kennwerte'!AI191="wird berechnet","",CONCATENATE(IF(AJ85=1,'1 | Grundeinstellungen'!$J$192,IF(AJ85=2,'1 | Grundeinstellungen'!$K$192,IF('3d | Ressourcen_Energie'!AJ85=3,'1 | Grundeinstellungen'!$L$192,IF(AJ85="","wird ausgefüllt")))),CONCATENATE(IF('2 | Kennwerte'!AI189="wird berechnet","",CONCATENATE(" [",TEXT('2 | Kennwerte'!AI191,"0%"),"]"))),IF(AJ86="","",CONCATENATE(" (",AJ86,")"))))</f>
        <v/>
      </c>
      <c r="AK84" s="148" t="str">
        <f>IF('2 | Kennwerte'!AJ191="wird berechnet","",CONCATENATE(IF(AK85=1,'1 | Grundeinstellungen'!$J$192,IF(AK85=2,'1 | Grundeinstellungen'!$K$192,IF('3d | Ressourcen_Energie'!AK85=3,'1 | Grundeinstellungen'!$L$192,IF(AK85="","wird ausgefüllt")))),CONCATENATE(IF('2 | Kennwerte'!AJ189="wird berechnet","",CONCATENATE(" [",TEXT('2 | Kennwerte'!AJ191,"0%"),"]"))),IF(AK86="","",CONCATENATE(" (",AK86,")"))))</f>
        <v/>
      </c>
      <c r="AL84" s="148" t="str">
        <f>IF('2 | Kennwerte'!AK191="wird berechnet","",CONCATENATE(IF(AL85=1,'1 | Grundeinstellungen'!$J$192,IF(AL85=2,'1 | Grundeinstellungen'!$K$192,IF('3d | Ressourcen_Energie'!AL85=3,'1 | Grundeinstellungen'!$L$192,IF(AL85="","wird ausgefüllt")))),CONCATENATE(IF('2 | Kennwerte'!AK189="wird berechnet","",CONCATENATE(" [",TEXT('2 | Kennwerte'!AK191,"0%"),"]"))),IF(AL86="","",CONCATENATE(" (",AL86,")"))))</f>
        <v/>
      </c>
      <c r="AM84" s="148" t="str">
        <f>IF('2 | Kennwerte'!AL191="wird berechnet","",CONCATENATE(IF(AM85=1,'1 | Grundeinstellungen'!$J$192,IF(AM85=2,'1 | Grundeinstellungen'!$K$192,IF('3d | Ressourcen_Energie'!AM85=3,'1 | Grundeinstellungen'!$L$192,IF(AM85="","wird ausgefüllt")))),CONCATENATE(IF('2 | Kennwerte'!AL189="wird berechnet","",CONCATENATE(" [",TEXT('2 | Kennwerte'!AL191,"0%"),"]"))),IF(AM86="","",CONCATENATE(" (",AM86,")"))))</f>
        <v/>
      </c>
    </row>
    <row r="85" spans="2:39" s="121" customFormat="1" outlineLevel="1" x14ac:dyDescent="0.25">
      <c r="B85" s="137"/>
      <c r="C85" s="138"/>
      <c r="D85" s="138"/>
      <c r="E85" s="156" t="s">
        <v>197</v>
      </c>
      <c r="F85" s="157"/>
      <c r="G85" s="139"/>
      <c r="H85" s="136"/>
      <c r="I85" s="171"/>
      <c r="J85" s="148" t="str">
        <f>IF('2 | Kennwerte'!I192="","",'2 | Kennwerte'!I192)</f>
        <v/>
      </c>
      <c r="K85" s="148" t="str">
        <f>IF('2 | Kennwerte'!J192="","",'2 | Kennwerte'!J192)</f>
        <v/>
      </c>
      <c r="L85" s="148" t="str">
        <f>IF('2 | Kennwerte'!K192="","",'2 | Kennwerte'!K192)</f>
        <v/>
      </c>
      <c r="M85" s="148" t="str">
        <f>IF('2 | Kennwerte'!L192="","",'2 | Kennwerte'!L192)</f>
        <v/>
      </c>
      <c r="N85" s="148" t="str">
        <f>IF('2 | Kennwerte'!M192="","",'2 | Kennwerte'!M192)</f>
        <v/>
      </c>
      <c r="O85" s="148" t="str">
        <f>IF('2 | Kennwerte'!N192="","",'2 | Kennwerte'!N192)</f>
        <v/>
      </c>
      <c r="P85" s="148" t="str">
        <f>IF('2 | Kennwerte'!O192="","",'2 | Kennwerte'!O192)</f>
        <v/>
      </c>
      <c r="Q85" s="148" t="str">
        <f>IF('2 | Kennwerte'!P192="","",'2 | Kennwerte'!P192)</f>
        <v/>
      </c>
      <c r="R85" s="148" t="str">
        <f>IF('2 | Kennwerte'!Q192="","",'2 | Kennwerte'!Q192)</f>
        <v/>
      </c>
      <c r="S85" s="148" t="str">
        <f>IF('2 | Kennwerte'!R192="","",'2 | Kennwerte'!R192)</f>
        <v/>
      </c>
      <c r="T85" s="148" t="str">
        <f>IF('2 | Kennwerte'!S192="","",'2 | Kennwerte'!S192)</f>
        <v/>
      </c>
      <c r="U85" s="148" t="str">
        <f>IF('2 | Kennwerte'!T192="","",'2 | Kennwerte'!T192)</f>
        <v/>
      </c>
      <c r="V85" s="148" t="str">
        <f>IF('2 | Kennwerte'!U192="","",'2 | Kennwerte'!U192)</f>
        <v/>
      </c>
      <c r="W85" s="148" t="str">
        <f>IF('2 | Kennwerte'!V192="","",'2 | Kennwerte'!V192)</f>
        <v/>
      </c>
      <c r="X85" s="148" t="str">
        <f>IF('2 | Kennwerte'!W192="","",'2 | Kennwerte'!W192)</f>
        <v/>
      </c>
      <c r="Y85" s="148" t="str">
        <f>IF('2 | Kennwerte'!X192="","",'2 | Kennwerte'!X192)</f>
        <v/>
      </c>
      <c r="Z85" s="148" t="str">
        <f>IF('2 | Kennwerte'!Y192="","",'2 | Kennwerte'!Y192)</f>
        <v/>
      </c>
      <c r="AA85" s="148" t="str">
        <f>IF('2 | Kennwerte'!Z192="","",'2 | Kennwerte'!Z192)</f>
        <v/>
      </c>
      <c r="AB85" s="148" t="str">
        <f>IF('2 | Kennwerte'!AA192="","",'2 | Kennwerte'!AA192)</f>
        <v/>
      </c>
      <c r="AC85" s="148" t="str">
        <f>IF('2 | Kennwerte'!AB192="","",'2 | Kennwerte'!AB192)</f>
        <v/>
      </c>
      <c r="AD85" s="148" t="str">
        <f>IF('2 | Kennwerte'!AC192="","",'2 | Kennwerte'!AC192)</f>
        <v/>
      </c>
      <c r="AE85" s="148" t="str">
        <f>IF('2 | Kennwerte'!AD192="","",'2 | Kennwerte'!AD192)</f>
        <v/>
      </c>
      <c r="AF85" s="148" t="str">
        <f>IF('2 | Kennwerte'!AE192="","",'2 | Kennwerte'!AE192)</f>
        <v/>
      </c>
      <c r="AG85" s="148" t="str">
        <f>IF('2 | Kennwerte'!AF192="","",'2 | Kennwerte'!AF192)</f>
        <v/>
      </c>
      <c r="AH85" s="148" t="str">
        <f>IF('2 | Kennwerte'!AG192="","",'2 | Kennwerte'!AG192)</f>
        <v/>
      </c>
      <c r="AI85" s="148" t="str">
        <f>IF('2 | Kennwerte'!AH192="","",'2 | Kennwerte'!AH192)</f>
        <v/>
      </c>
      <c r="AJ85" s="148" t="str">
        <f>IF('2 | Kennwerte'!AI192="","",'2 | Kennwerte'!AI192)</f>
        <v/>
      </c>
      <c r="AK85" s="148" t="str">
        <f>IF('2 | Kennwerte'!AJ192="","",'2 | Kennwerte'!AJ192)</f>
        <v/>
      </c>
      <c r="AL85" s="148" t="str">
        <f>IF('2 | Kennwerte'!AK192="","",'2 | Kennwerte'!AK192)</f>
        <v/>
      </c>
      <c r="AM85" s="148" t="str">
        <f>IF('2 | Kennwerte'!AL192="","",'2 | Kennwerte'!AL192)</f>
        <v/>
      </c>
    </row>
    <row r="86" spans="2:39" s="145" customFormat="1" ht="30" customHeight="1" outlineLevel="1" x14ac:dyDescent="0.25">
      <c r="B86" s="146"/>
      <c r="C86" s="147"/>
      <c r="D86" s="169"/>
      <c r="E86" s="162" t="s">
        <v>196</v>
      </c>
      <c r="F86" s="160"/>
      <c r="G86" s="178"/>
      <c r="H86" s="179"/>
      <c r="I86" s="1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  <c r="AJ86" s="280"/>
      <c r="AK86" s="280"/>
      <c r="AL86" s="280"/>
      <c r="AM86" s="280"/>
    </row>
    <row r="87" spans="2:39" s="110" customFormat="1" ht="30" customHeight="1" outlineLevel="1" x14ac:dyDescent="0.25">
      <c r="B87" s="111"/>
      <c r="C87" s="131"/>
      <c r="D87" s="131" t="s">
        <v>199</v>
      </c>
      <c r="E87" s="131" t="s">
        <v>95</v>
      </c>
      <c r="F87" s="223"/>
      <c r="G87" s="122"/>
      <c r="H87" s="126">
        <f>'1 | Grundeinstellungen'!$H$193</f>
        <v>0</v>
      </c>
      <c r="I87" s="223"/>
      <c r="J87" s="148" t="str">
        <f>IF('2 | Kennwerte'!I195="wird berechnet","",CONCATENATE(IF(J88=1,'1 | Grundeinstellungen'!$J$193,IF(J88=2,'1 | Grundeinstellungen'!$K$193,IF('3d | Ressourcen_Energie'!J88=3,'1 | Grundeinstellungen'!$L$193,IF(J88="","wird ausgefüllt")))),CONCATENATE(IF('2 | Kennwerte'!I195="wird berechnet","",CONCATENATE(" [",TEXT('2 | Kennwerte'!I195,"0%"),"]"))),IF(J89="","",CONCATENATE(" (",J89,")"))))</f>
        <v/>
      </c>
      <c r="K87" s="148" t="str">
        <f>IF('2 | Kennwerte'!J195="wird berechnet","",CONCATENATE(IF(K88=1,'1 | Grundeinstellungen'!$J$193,IF(K88=2,'1 | Grundeinstellungen'!$K$193,IF('3d | Ressourcen_Energie'!K88=3,'1 | Grundeinstellungen'!$L$193,IF(K88="","wird ausgefüllt")))),CONCATENATE(IF('2 | Kennwerte'!J195="wird berechnet","",CONCATENATE(" [",TEXT('2 | Kennwerte'!J195,"0%"),"]"))),IF(K89="","",CONCATENATE(" (",K89,")"))))</f>
        <v/>
      </c>
      <c r="L87" s="148" t="str">
        <f>IF('2 | Kennwerte'!K195="wird berechnet","",CONCATENATE(IF(L88=1,'1 | Grundeinstellungen'!$J$193,IF(L88=2,'1 | Grundeinstellungen'!$K$193,IF('3d | Ressourcen_Energie'!L88=3,'1 | Grundeinstellungen'!$L$193,IF(L88="","wird ausgefüllt")))),CONCATENATE(IF('2 | Kennwerte'!K195="wird berechnet","",CONCATENATE(" [",TEXT('2 | Kennwerte'!K195,"0%"),"]"))),IF(L89="","",CONCATENATE(" (",L89,")"))))</f>
        <v/>
      </c>
      <c r="M87" s="148" t="str">
        <f>IF('2 | Kennwerte'!L195="wird berechnet","",CONCATENATE(IF(M88=1,'1 | Grundeinstellungen'!$J$193,IF(M88=2,'1 | Grundeinstellungen'!$K$193,IF('3d | Ressourcen_Energie'!M88=3,'1 | Grundeinstellungen'!$L$193,IF(M88="","wird ausgefüllt")))),CONCATENATE(IF('2 | Kennwerte'!L195="wird berechnet","",CONCATENATE(" [",TEXT('2 | Kennwerte'!L195,"0%"),"]"))),IF(M89="","",CONCATENATE(" (",M89,")"))))</f>
        <v/>
      </c>
      <c r="N87" s="148" t="str">
        <f>IF('2 | Kennwerte'!M195="wird berechnet","",CONCATENATE(IF(N88=1,'1 | Grundeinstellungen'!$J$193,IF(N88=2,'1 | Grundeinstellungen'!$K$193,IF('3d | Ressourcen_Energie'!N88=3,'1 | Grundeinstellungen'!$L$193,IF(N88="","wird ausgefüllt")))),CONCATENATE(IF('2 | Kennwerte'!M195="wird berechnet","",CONCATENATE(" [",TEXT('2 | Kennwerte'!M195,"0%"),"]"))),IF(N89="","",CONCATENATE(" (",N89,")"))))</f>
        <v/>
      </c>
      <c r="O87" s="148" t="str">
        <f>IF('2 | Kennwerte'!N195="wird berechnet","",CONCATENATE(IF(O88=1,'1 | Grundeinstellungen'!$J$193,IF(O88=2,'1 | Grundeinstellungen'!$K$193,IF('3d | Ressourcen_Energie'!O88=3,'1 | Grundeinstellungen'!$L$193,IF(O88="","wird ausgefüllt")))),CONCATENATE(IF('2 | Kennwerte'!N195="wird berechnet","",CONCATENATE(" [",TEXT('2 | Kennwerte'!N195,"0%"),"]"))),IF(O89="","",CONCATENATE(" (",O89,")"))))</f>
        <v/>
      </c>
      <c r="P87" s="148" t="str">
        <f>IF('2 | Kennwerte'!O195="wird berechnet","",CONCATENATE(IF(P88=1,'1 | Grundeinstellungen'!$J$193,IF(P88=2,'1 | Grundeinstellungen'!$K$193,IF('3d | Ressourcen_Energie'!P88=3,'1 | Grundeinstellungen'!$L$193,IF(P88="","wird ausgefüllt")))),CONCATENATE(IF('2 | Kennwerte'!O195="wird berechnet","",CONCATENATE(" [",TEXT('2 | Kennwerte'!O195,"0%"),"]"))),IF(P89="","",CONCATENATE(" (",P89,")"))))</f>
        <v/>
      </c>
      <c r="Q87" s="148" t="str">
        <f>IF('2 | Kennwerte'!P195="wird berechnet","",CONCATENATE(IF(Q88=1,'1 | Grundeinstellungen'!$J$193,IF(Q88=2,'1 | Grundeinstellungen'!$K$193,IF('3d | Ressourcen_Energie'!Q88=3,'1 | Grundeinstellungen'!$L$193,IF(Q88="","wird ausgefüllt")))),CONCATENATE(IF('2 | Kennwerte'!P195="wird berechnet","",CONCATENATE(" [",TEXT('2 | Kennwerte'!P195,"0%"),"]"))),IF(Q89="","",CONCATENATE(" (",Q89,")"))))</f>
        <v/>
      </c>
      <c r="R87" s="148" t="str">
        <f>IF('2 | Kennwerte'!Q195="wird berechnet","",CONCATENATE(IF(R88=1,'1 | Grundeinstellungen'!$J$193,IF(R88=2,'1 | Grundeinstellungen'!$K$193,IF('3d | Ressourcen_Energie'!R88=3,'1 | Grundeinstellungen'!$L$193,IF(R88="","wird ausgefüllt")))),CONCATENATE(IF('2 | Kennwerte'!Q195="wird berechnet","",CONCATENATE(" [",TEXT('2 | Kennwerte'!Q195,"0%"),"]"))),IF(R89="","",CONCATENATE(" (",R89,")"))))</f>
        <v/>
      </c>
      <c r="S87" s="148" t="str">
        <f>IF('2 | Kennwerte'!R195="wird berechnet","",CONCATENATE(IF(S88=1,'1 | Grundeinstellungen'!$J$193,IF(S88=2,'1 | Grundeinstellungen'!$K$193,IF('3d | Ressourcen_Energie'!S88=3,'1 | Grundeinstellungen'!$L$193,IF(S88="","wird ausgefüllt")))),CONCATENATE(IF('2 | Kennwerte'!R195="wird berechnet","",CONCATENATE(" [",TEXT('2 | Kennwerte'!R195,"0%"),"]"))),IF(S89="","",CONCATENATE(" (",S89,")"))))</f>
        <v/>
      </c>
      <c r="T87" s="148" t="str">
        <f>IF('2 | Kennwerte'!S195="wird berechnet","",CONCATENATE(IF(T88=1,'1 | Grundeinstellungen'!$J$193,IF(T88=2,'1 | Grundeinstellungen'!$K$193,IF('3d | Ressourcen_Energie'!T88=3,'1 | Grundeinstellungen'!$L$193,IF(T88="","wird ausgefüllt")))),CONCATENATE(IF('2 | Kennwerte'!S195="wird berechnet","",CONCATENATE(" [",TEXT('2 | Kennwerte'!S195,"0%"),"]"))),IF(T89="","",CONCATENATE(" (",T89,")"))))</f>
        <v/>
      </c>
      <c r="U87" s="148" t="str">
        <f>IF('2 | Kennwerte'!T195="wird berechnet","",CONCATENATE(IF(U88=1,'1 | Grundeinstellungen'!$J$193,IF(U88=2,'1 | Grundeinstellungen'!$K$193,IF('3d | Ressourcen_Energie'!U88=3,'1 | Grundeinstellungen'!$L$193,IF(U88="","wird ausgefüllt")))),CONCATENATE(IF('2 | Kennwerte'!T195="wird berechnet","",CONCATENATE(" [",TEXT('2 | Kennwerte'!T195,"0%"),"]"))),IF(U89="","",CONCATENATE(" (",U89,")"))))</f>
        <v/>
      </c>
      <c r="V87" s="148" t="str">
        <f>IF('2 | Kennwerte'!U195="wird berechnet","",CONCATENATE(IF(V88=1,'1 | Grundeinstellungen'!$J$193,IF(V88=2,'1 | Grundeinstellungen'!$K$193,IF('3d | Ressourcen_Energie'!V88=3,'1 | Grundeinstellungen'!$L$193,IF(V88="","wird ausgefüllt")))),CONCATENATE(IF('2 | Kennwerte'!U195="wird berechnet","",CONCATENATE(" [",TEXT('2 | Kennwerte'!U195,"0%"),"]"))),IF(V89="","",CONCATENATE(" (",V89,")"))))</f>
        <v/>
      </c>
      <c r="W87" s="148" t="str">
        <f>IF('2 | Kennwerte'!V195="wird berechnet","",CONCATENATE(IF(W88=1,'1 | Grundeinstellungen'!$J$193,IF(W88=2,'1 | Grundeinstellungen'!$K$193,IF('3d | Ressourcen_Energie'!W88=3,'1 | Grundeinstellungen'!$L$193,IF(W88="","wird ausgefüllt")))),CONCATENATE(IF('2 | Kennwerte'!V195="wird berechnet","",CONCATENATE(" [",TEXT('2 | Kennwerte'!V195,"0%"),"]"))),IF(W89="","",CONCATENATE(" (",W89,")"))))</f>
        <v/>
      </c>
      <c r="X87" s="148" t="str">
        <f>IF('2 | Kennwerte'!W195="wird berechnet","",CONCATENATE(IF(X88=1,'1 | Grundeinstellungen'!$J$193,IF(X88=2,'1 | Grundeinstellungen'!$K$193,IF('3d | Ressourcen_Energie'!X88=3,'1 | Grundeinstellungen'!$L$193,IF(X88="","wird ausgefüllt")))),CONCATENATE(IF('2 | Kennwerte'!W195="wird berechnet","",CONCATENATE(" [",TEXT('2 | Kennwerte'!W195,"0%"),"]"))),IF(X89="","",CONCATENATE(" (",X89,")"))))</f>
        <v/>
      </c>
      <c r="Y87" s="148" t="str">
        <f>IF('2 | Kennwerte'!X195="wird berechnet","",CONCATENATE(IF(Y88=1,'1 | Grundeinstellungen'!$J$193,IF(Y88=2,'1 | Grundeinstellungen'!$K$193,IF('3d | Ressourcen_Energie'!Y88=3,'1 | Grundeinstellungen'!$L$193,IF(Y88="","wird ausgefüllt")))),CONCATENATE(IF('2 | Kennwerte'!X195="wird berechnet","",CONCATENATE(" [",TEXT('2 | Kennwerte'!X195,"0%"),"]"))),IF(Y89="","",CONCATENATE(" (",Y89,")"))))</f>
        <v/>
      </c>
      <c r="Z87" s="148" t="str">
        <f>IF('2 | Kennwerte'!Y195="wird berechnet","",CONCATENATE(IF(Z88=1,'1 | Grundeinstellungen'!$J$193,IF(Z88=2,'1 | Grundeinstellungen'!$K$193,IF('3d | Ressourcen_Energie'!Z88=3,'1 | Grundeinstellungen'!$L$193,IF(Z88="","wird ausgefüllt")))),CONCATENATE(IF('2 | Kennwerte'!Y195="wird berechnet","",CONCATENATE(" [",TEXT('2 | Kennwerte'!Y195,"0%"),"]"))),IF(Z89="","",CONCATENATE(" (",Z89,")"))))</f>
        <v/>
      </c>
      <c r="AA87" s="148" t="str">
        <f>IF('2 | Kennwerte'!Z195="wird berechnet","",CONCATENATE(IF(AA88=1,'1 | Grundeinstellungen'!$J$193,IF(AA88=2,'1 | Grundeinstellungen'!$K$193,IF('3d | Ressourcen_Energie'!AA88=3,'1 | Grundeinstellungen'!$L$193,IF(AA88="","wird ausgefüllt")))),CONCATENATE(IF('2 | Kennwerte'!Z195="wird berechnet","",CONCATENATE(" [",TEXT('2 | Kennwerte'!Z195,"0%"),"]"))),IF(AA89="","",CONCATENATE(" (",AA89,")"))))</f>
        <v/>
      </c>
      <c r="AB87" s="148" t="str">
        <f>IF('2 | Kennwerte'!AA195="wird berechnet","",CONCATENATE(IF(AB88=1,'1 | Grundeinstellungen'!$J$193,IF(AB88=2,'1 | Grundeinstellungen'!$K$193,IF('3d | Ressourcen_Energie'!AB88=3,'1 | Grundeinstellungen'!$L$193,IF(AB88="","wird ausgefüllt")))),CONCATENATE(IF('2 | Kennwerte'!AA195="wird berechnet","",CONCATENATE(" [",TEXT('2 | Kennwerte'!AA195,"0%"),"]"))),IF(AB89="","",CONCATENATE(" (",AB89,")"))))</f>
        <v/>
      </c>
      <c r="AC87" s="148" t="str">
        <f>IF('2 | Kennwerte'!AB195="wird berechnet","",CONCATENATE(IF(AC88=1,'1 | Grundeinstellungen'!$J$193,IF(AC88=2,'1 | Grundeinstellungen'!$K$193,IF('3d | Ressourcen_Energie'!AC88=3,'1 | Grundeinstellungen'!$L$193,IF(AC88="","wird ausgefüllt")))),CONCATENATE(IF('2 | Kennwerte'!AB195="wird berechnet","",CONCATENATE(" [",TEXT('2 | Kennwerte'!AB195,"0%"),"]"))),IF(AC89="","",CONCATENATE(" (",AC89,")"))))</f>
        <v/>
      </c>
      <c r="AD87" s="148" t="str">
        <f>IF('2 | Kennwerte'!AC195="wird berechnet","",CONCATENATE(IF(AD88=1,'1 | Grundeinstellungen'!$J$193,IF(AD88=2,'1 | Grundeinstellungen'!$K$193,IF('3d | Ressourcen_Energie'!AD88=3,'1 | Grundeinstellungen'!$L$193,IF(AD88="","wird ausgefüllt")))),CONCATENATE(IF('2 | Kennwerte'!AC195="wird berechnet","",CONCATENATE(" [",TEXT('2 | Kennwerte'!AC195,"0%"),"]"))),IF(AD89="","",CONCATENATE(" (",AD89,")"))))</f>
        <v/>
      </c>
      <c r="AE87" s="148" t="str">
        <f>IF('2 | Kennwerte'!AD195="wird berechnet","",CONCATENATE(IF(AE88=1,'1 | Grundeinstellungen'!$J$193,IF(AE88=2,'1 | Grundeinstellungen'!$K$193,IF('3d | Ressourcen_Energie'!AE88=3,'1 | Grundeinstellungen'!$L$193,IF(AE88="","wird ausgefüllt")))),CONCATENATE(IF('2 | Kennwerte'!AD195="wird berechnet","",CONCATENATE(" [",TEXT('2 | Kennwerte'!AD195,"0%"),"]"))),IF(AE89="","",CONCATENATE(" (",AE89,")"))))</f>
        <v/>
      </c>
      <c r="AF87" s="148" t="str">
        <f>IF('2 | Kennwerte'!AE195="wird berechnet","",CONCATENATE(IF(AF88=1,'1 | Grundeinstellungen'!$J$193,IF(AF88=2,'1 | Grundeinstellungen'!$K$193,IF('3d | Ressourcen_Energie'!AF88=3,'1 | Grundeinstellungen'!$L$193,IF(AF88="","wird ausgefüllt")))),CONCATENATE(IF('2 | Kennwerte'!AE195="wird berechnet","",CONCATENATE(" [",TEXT('2 | Kennwerte'!AE195,"0%"),"]"))),IF(AF89="","",CONCATENATE(" (",AF89,")"))))</f>
        <v/>
      </c>
      <c r="AG87" s="148" t="str">
        <f>IF('2 | Kennwerte'!AF195="wird berechnet","",CONCATENATE(IF(AG88=1,'1 | Grundeinstellungen'!$J$193,IF(AG88=2,'1 | Grundeinstellungen'!$K$193,IF('3d | Ressourcen_Energie'!AG88=3,'1 | Grundeinstellungen'!$L$193,IF(AG88="","wird ausgefüllt")))),CONCATENATE(IF('2 | Kennwerte'!AF195="wird berechnet","",CONCATENATE(" [",TEXT('2 | Kennwerte'!AF195,"0%"),"]"))),IF(AG89="","",CONCATENATE(" (",AG89,")"))))</f>
        <v/>
      </c>
      <c r="AH87" s="148" t="str">
        <f>IF('2 | Kennwerte'!AG195="wird berechnet","",CONCATENATE(IF(AH88=1,'1 | Grundeinstellungen'!$J$193,IF(AH88=2,'1 | Grundeinstellungen'!$K$193,IF('3d | Ressourcen_Energie'!AH88=3,'1 | Grundeinstellungen'!$L$193,IF(AH88="","wird ausgefüllt")))),CONCATENATE(IF('2 | Kennwerte'!AG195="wird berechnet","",CONCATENATE(" [",TEXT('2 | Kennwerte'!AG195,"0%"),"]"))),IF(AH89="","",CONCATENATE(" (",AH89,")"))))</f>
        <v/>
      </c>
      <c r="AI87" s="148" t="str">
        <f>IF('2 | Kennwerte'!AH195="wird berechnet","",CONCATENATE(IF(AI88=1,'1 | Grundeinstellungen'!$J$193,IF(AI88=2,'1 | Grundeinstellungen'!$K$193,IF('3d | Ressourcen_Energie'!AI88=3,'1 | Grundeinstellungen'!$L$193,IF(AI88="","wird ausgefüllt")))),CONCATENATE(IF('2 | Kennwerte'!AH195="wird berechnet","",CONCATENATE(" [",TEXT('2 | Kennwerte'!AH195,"0%"),"]"))),IF(AI89="","",CONCATENATE(" (",AI89,")"))))</f>
        <v/>
      </c>
      <c r="AJ87" s="148" t="str">
        <f>IF('2 | Kennwerte'!AI195="wird berechnet","",CONCATENATE(IF(AJ88=1,'1 | Grundeinstellungen'!$J$193,IF(AJ88=2,'1 | Grundeinstellungen'!$K$193,IF('3d | Ressourcen_Energie'!AJ88=3,'1 | Grundeinstellungen'!$L$193,IF(AJ88="","wird ausgefüllt")))),CONCATENATE(IF('2 | Kennwerte'!AI195="wird berechnet","",CONCATENATE(" [",TEXT('2 | Kennwerte'!AI195,"0%"),"]"))),IF(AJ89="","",CONCATENATE(" (",AJ89,")"))))</f>
        <v/>
      </c>
      <c r="AK87" s="148" t="str">
        <f>IF('2 | Kennwerte'!AJ195="wird berechnet","",CONCATENATE(IF(AK88=1,'1 | Grundeinstellungen'!$J$193,IF(AK88=2,'1 | Grundeinstellungen'!$K$193,IF('3d | Ressourcen_Energie'!AK88=3,'1 | Grundeinstellungen'!$L$193,IF(AK88="","wird ausgefüllt")))),CONCATENATE(IF('2 | Kennwerte'!AJ195="wird berechnet","",CONCATENATE(" [",TEXT('2 | Kennwerte'!AJ195,"0%"),"]"))),IF(AK89="","",CONCATENATE(" (",AK89,")"))))</f>
        <v/>
      </c>
      <c r="AL87" s="148" t="str">
        <f>IF('2 | Kennwerte'!AK195="wird berechnet","",CONCATENATE(IF(AL88=1,'1 | Grundeinstellungen'!$J$193,IF(AL88=2,'1 | Grundeinstellungen'!$K$193,IF('3d | Ressourcen_Energie'!AL88=3,'1 | Grundeinstellungen'!$L$193,IF(AL88="","wird ausgefüllt")))),CONCATENATE(IF('2 | Kennwerte'!AK195="wird berechnet","",CONCATENATE(" [",TEXT('2 | Kennwerte'!AK195,"0%"),"]"))),IF(AL89="","",CONCATENATE(" (",AL89,")"))))</f>
        <v/>
      </c>
      <c r="AM87" s="148" t="str">
        <f>IF('2 | Kennwerte'!AL195="wird berechnet","",CONCATENATE(IF(AM88=1,'1 | Grundeinstellungen'!$J$193,IF(AM88=2,'1 | Grundeinstellungen'!$K$193,IF('3d | Ressourcen_Energie'!AM88=3,'1 | Grundeinstellungen'!$L$193,IF(AM88="","wird ausgefüllt")))),CONCATENATE(IF('2 | Kennwerte'!AL195="wird berechnet","",CONCATENATE(" [",TEXT('2 | Kennwerte'!AL195,"0%"),"]"))),IF(AM89="","",CONCATENATE(" (",AM89,")"))))</f>
        <v/>
      </c>
    </row>
    <row r="88" spans="2:39" s="110" customFormat="1" outlineLevel="1" x14ac:dyDescent="0.25">
      <c r="B88" s="111"/>
      <c r="C88" s="131"/>
      <c r="D88" s="131"/>
      <c r="E88" s="222" t="s">
        <v>197</v>
      </c>
      <c r="F88" s="157"/>
      <c r="G88" s="122"/>
      <c r="H88" s="136"/>
      <c r="I88" s="326"/>
      <c r="J88" s="148" t="str">
        <f>IF('2 | Kennwerte'!I196="","",'2 | Kennwerte'!I196)</f>
        <v/>
      </c>
      <c r="K88" s="148" t="str">
        <f>IF('2 | Kennwerte'!J196="","",'2 | Kennwerte'!J196)</f>
        <v/>
      </c>
      <c r="L88" s="148" t="str">
        <f>IF('2 | Kennwerte'!K196="","",'2 | Kennwerte'!K196)</f>
        <v/>
      </c>
      <c r="M88" s="148" t="str">
        <f>IF('2 | Kennwerte'!L196="","",'2 | Kennwerte'!L196)</f>
        <v/>
      </c>
      <c r="N88" s="148" t="str">
        <f>IF('2 | Kennwerte'!M196="","",'2 | Kennwerte'!M196)</f>
        <v/>
      </c>
      <c r="O88" s="148" t="str">
        <f>IF('2 | Kennwerte'!N196="","",'2 | Kennwerte'!N196)</f>
        <v/>
      </c>
      <c r="P88" s="148" t="str">
        <f>IF('2 | Kennwerte'!O196="","",'2 | Kennwerte'!O196)</f>
        <v/>
      </c>
      <c r="Q88" s="148" t="str">
        <f>IF('2 | Kennwerte'!P196="","",'2 | Kennwerte'!P196)</f>
        <v/>
      </c>
      <c r="R88" s="148" t="str">
        <f>IF('2 | Kennwerte'!Q196="","",'2 | Kennwerte'!Q196)</f>
        <v/>
      </c>
      <c r="S88" s="148" t="str">
        <f>IF('2 | Kennwerte'!R196="","",'2 | Kennwerte'!R196)</f>
        <v/>
      </c>
      <c r="T88" s="148" t="str">
        <f>IF('2 | Kennwerte'!S196="","",'2 | Kennwerte'!S196)</f>
        <v/>
      </c>
      <c r="U88" s="148" t="str">
        <f>IF('2 | Kennwerte'!T196="","",'2 | Kennwerte'!T196)</f>
        <v/>
      </c>
      <c r="V88" s="148" t="str">
        <f>IF('2 | Kennwerte'!U196="","",'2 | Kennwerte'!U196)</f>
        <v/>
      </c>
      <c r="W88" s="148" t="str">
        <f>IF('2 | Kennwerte'!V196="","",'2 | Kennwerte'!V196)</f>
        <v/>
      </c>
      <c r="X88" s="148" t="str">
        <f>IF('2 | Kennwerte'!W196="","",'2 | Kennwerte'!W196)</f>
        <v/>
      </c>
      <c r="Y88" s="148" t="str">
        <f>IF('2 | Kennwerte'!X196="","",'2 | Kennwerte'!X196)</f>
        <v/>
      </c>
      <c r="Z88" s="148" t="str">
        <f>IF('2 | Kennwerte'!Y196="","",'2 | Kennwerte'!Y196)</f>
        <v/>
      </c>
      <c r="AA88" s="148" t="str">
        <f>IF('2 | Kennwerte'!Z196="","",'2 | Kennwerte'!Z196)</f>
        <v/>
      </c>
      <c r="AB88" s="148" t="str">
        <f>IF('2 | Kennwerte'!AA196="","",'2 | Kennwerte'!AA196)</f>
        <v/>
      </c>
      <c r="AC88" s="148" t="str">
        <f>IF('2 | Kennwerte'!AB196="","",'2 | Kennwerte'!AB196)</f>
        <v/>
      </c>
      <c r="AD88" s="148" t="str">
        <f>IF('2 | Kennwerte'!AC196="","",'2 | Kennwerte'!AC196)</f>
        <v/>
      </c>
      <c r="AE88" s="148" t="str">
        <f>IF('2 | Kennwerte'!AD196="","",'2 | Kennwerte'!AD196)</f>
        <v/>
      </c>
      <c r="AF88" s="148" t="str">
        <f>IF('2 | Kennwerte'!AE196="","",'2 | Kennwerte'!AE196)</f>
        <v/>
      </c>
      <c r="AG88" s="148" t="str">
        <f>IF('2 | Kennwerte'!AF196="","",'2 | Kennwerte'!AF196)</f>
        <v/>
      </c>
      <c r="AH88" s="148" t="str">
        <f>IF('2 | Kennwerte'!AG196="","",'2 | Kennwerte'!AG196)</f>
        <v/>
      </c>
      <c r="AI88" s="148" t="str">
        <f>IF('2 | Kennwerte'!AH196="","",'2 | Kennwerte'!AH196)</f>
        <v/>
      </c>
      <c r="AJ88" s="148" t="str">
        <f>IF('2 | Kennwerte'!AI196="","",'2 | Kennwerte'!AI196)</f>
        <v/>
      </c>
      <c r="AK88" s="148" t="str">
        <f>IF('2 | Kennwerte'!AJ196="","",'2 | Kennwerte'!AJ196)</f>
        <v/>
      </c>
      <c r="AL88" s="148" t="str">
        <f>IF('2 | Kennwerte'!AK196="","",'2 | Kennwerte'!AK196)</f>
        <v/>
      </c>
      <c r="AM88" s="148" t="str">
        <f>IF('2 | Kennwerte'!AL196="","",'2 | Kennwerte'!AL196)</f>
        <v/>
      </c>
    </row>
    <row r="89" spans="2:39" s="115" customFormat="1" ht="30" customHeight="1" outlineLevel="1" x14ac:dyDescent="0.25">
      <c r="B89" s="327"/>
      <c r="C89" s="225"/>
      <c r="D89" s="328"/>
      <c r="E89" s="329" t="s">
        <v>196</v>
      </c>
      <c r="F89" s="330"/>
      <c r="G89" s="331"/>
      <c r="H89" s="179"/>
      <c r="I89" s="332"/>
      <c r="J89" s="278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</row>
    <row r="90" spans="2:39" s="110" customFormat="1" ht="30" customHeight="1" outlineLevel="1" x14ac:dyDescent="0.25">
      <c r="B90" s="111"/>
      <c r="C90" s="131"/>
      <c r="D90" s="152" t="s">
        <v>227</v>
      </c>
      <c r="E90" s="131" t="s">
        <v>91</v>
      </c>
      <c r="F90" s="112"/>
      <c r="G90" s="122"/>
      <c r="H90" s="126">
        <f>'1 | Grundeinstellungen'!$H$194</f>
        <v>0</v>
      </c>
      <c r="I90" s="112"/>
      <c r="J90" s="148" t="str">
        <f>IF('2 | Kennwerte'!I199="wird berechnet","",CONCATENATE(IF(J91=1,'1 | Grundeinstellungen'!$J$194,IF(J91=2,'1 | Grundeinstellungen'!$K$194,IF('3d | Ressourcen_Energie'!J91=3,'1 | Grundeinstellungen'!$L$194,IF(J91="","wird ausgefüllt")))),CONCATENATE(IF('2 | Kennwerte'!I199="wird berechnet","",CONCATENATE(" [",TEXT('2 | Kennwerte'!I199,"0%"),"]"))),IF(J92="","",CONCATENATE(" (",J92,")"))))</f>
        <v/>
      </c>
      <c r="K90" s="148" t="str">
        <f>IF('2 | Kennwerte'!J199="wird berechnet","",CONCATENATE(IF(K91=1,'1 | Grundeinstellungen'!$J$194,IF(K91=2,'1 | Grundeinstellungen'!$K$194,IF('3d | Ressourcen_Energie'!K91=3,'1 | Grundeinstellungen'!$L$194,IF(K91="","wird ausgefüllt")))),CONCATENATE(IF('2 | Kennwerte'!J199="wird berechnet","",CONCATENATE(" [",TEXT('2 | Kennwerte'!J199,"0%"),"]"))),IF(K92="","",CONCATENATE(" (",K92,")"))))</f>
        <v/>
      </c>
      <c r="L90" s="148" t="str">
        <f>IF('2 | Kennwerte'!K199="wird berechnet","",CONCATENATE(IF(L91=1,'1 | Grundeinstellungen'!$J$194,IF(L91=2,'1 | Grundeinstellungen'!$K$194,IF('3d | Ressourcen_Energie'!L91=3,'1 | Grundeinstellungen'!$L$194,IF(L91="","wird ausgefüllt")))),CONCATENATE(IF('2 | Kennwerte'!K199="wird berechnet","",CONCATENATE(" [",TEXT('2 | Kennwerte'!K199,"0%"),"]"))),IF(L92="","",CONCATENATE(" (",L92,")"))))</f>
        <v/>
      </c>
      <c r="M90" s="148" t="str">
        <f>IF('2 | Kennwerte'!L199="wird berechnet","",CONCATENATE(IF(M91=1,'1 | Grundeinstellungen'!$J$194,IF(M91=2,'1 | Grundeinstellungen'!$K$194,IF('3d | Ressourcen_Energie'!M91=3,'1 | Grundeinstellungen'!$L$194,IF(M91="","wird ausgefüllt")))),CONCATENATE(IF('2 | Kennwerte'!L199="wird berechnet","",CONCATENATE(" [",TEXT('2 | Kennwerte'!L199,"0%"),"]"))),IF(M92="","",CONCATENATE(" (",M92,")"))))</f>
        <v/>
      </c>
      <c r="N90" s="148" t="str">
        <f>IF('2 | Kennwerte'!M199="wird berechnet","",CONCATENATE(IF(N91=1,'1 | Grundeinstellungen'!$J$194,IF(N91=2,'1 | Grundeinstellungen'!$K$194,IF('3d | Ressourcen_Energie'!N91=3,'1 | Grundeinstellungen'!$L$194,IF(N91="","wird ausgefüllt")))),CONCATENATE(IF('2 | Kennwerte'!M199="wird berechnet","",CONCATENATE(" [",TEXT('2 | Kennwerte'!M199,"0%"),"]"))),IF(N92="","",CONCATENATE(" (",N92,")"))))</f>
        <v/>
      </c>
      <c r="O90" s="148" t="str">
        <f>IF('2 | Kennwerte'!N199="wird berechnet","",CONCATENATE(IF(O91=1,'1 | Grundeinstellungen'!$J$194,IF(O91=2,'1 | Grundeinstellungen'!$K$194,IF('3d | Ressourcen_Energie'!O91=3,'1 | Grundeinstellungen'!$L$194,IF(O91="","wird ausgefüllt")))),CONCATENATE(IF('2 | Kennwerte'!N199="wird berechnet","",CONCATENATE(" [",TEXT('2 | Kennwerte'!N199,"0%"),"]"))),IF(O92="","",CONCATENATE(" (",O92,")"))))</f>
        <v/>
      </c>
      <c r="P90" s="148" t="str">
        <f>IF('2 | Kennwerte'!O199="wird berechnet","",CONCATENATE(IF(P91=1,'1 | Grundeinstellungen'!$J$194,IF(P91=2,'1 | Grundeinstellungen'!$K$194,IF('3d | Ressourcen_Energie'!P91=3,'1 | Grundeinstellungen'!$L$194,IF(P91="","wird ausgefüllt")))),CONCATENATE(IF('2 | Kennwerte'!O199="wird berechnet","",CONCATENATE(" [",TEXT('2 | Kennwerte'!O199,"0%"),"]"))),IF(P92="","",CONCATENATE(" (",P92,")"))))</f>
        <v/>
      </c>
      <c r="Q90" s="148" t="str">
        <f>IF('2 | Kennwerte'!P199="wird berechnet","",CONCATENATE(IF(Q91=1,'1 | Grundeinstellungen'!$J$194,IF(Q91=2,'1 | Grundeinstellungen'!$K$194,IF('3d | Ressourcen_Energie'!Q91=3,'1 | Grundeinstellungen'!$L$194,IF(Q91="","wird ausgefüllt")))),CONCATENATE(IF('2 | Kennwerte'!P199="wird berechnet","",CONCATENATE(" [",TEXT('2 | Kennwerte'!P199,"0%"),"]"))),IF(Q92="","",CONCATENATE(" (",Q92,")"))))</f>
        <v/>
      </c>
      <c r="R90" s="148" t="str">
        <f>IF('2 | Kennwerte'!Q199="wird berechnet","",CONCATENATE(IF(R91=1,'1 | Grundeinstellungen'!$J$194,IF(R91=2,'1 | Grundeinstellungen'!$K$194,IF('3d | Ressourcen_Energie'!R91=3,'1 | Grundeinstellungen'!$L$194,IF(R91="","wird ausgefüllt")))),CONCATENATE(IF('2 | Kennwerte'!Q199="wird berechnet","",CONCATENATE(" [",TEXT('2 | Kennwerte'!Q199,"0%"),"]"))),IF(R92="","",CONCATENATE(" (",R92,")"))))</f>
        <v/>
      </c>
      <c r="S90" s="148" t="str">
        <f>IF('2 | Kennwerte'!R199="wird berechnet","",CONCATENATE(IF(S91=1,'1 | Grundeinstellungen'!$J$194,IF(S91=2,'1 | Grundeinstellungen'!$K$194,IF('3d | Ressourcen_Energie'!S91=3,'1 | Grundeinstellungen'!$L$194,IF(S91="","wird ausgefüllt")))),CONCATENATE(IF('2 | Kennwerte'!R199="wird berechnet","",CONCATENATE(" [",TEXT('2 | Kennwerte'!R199,"0%"),"]"))),IF(S92="","",CONCATENATE(" (",S92,")"))))</f>
        <v/>
      </c>
      <c r="T90" s="148" t="str">
        <f>IF('2 | Kennwerte'!S199="wird berechnet","",CONCATENATE(IF(T91=1,'1 | Grundeinstellungen'!$J$194,IF(T91=2,'1 | Grundeinstellungen'!$K$194,IF('3d | Ressourcen_Energie'!T91=3,'1 | Grundeinstellungen'!$L$194,IF(T91="","wird ausgefüllt")))),CONCATENATE(IF('2 | Kennwerte'!S199="wird berechnet","",CONCATENATE(" [",TEXT('2 | Kennwerte'!S199,"0%"),"]"))),IF(T92="","",CONCATENATE(" (",T92,")"))))</f>
        <v/>
      </c>
      <c r="U90" s="148" t="str">
        <f>IF('2 | Kennwerte'!T199="wird berechnet","",CONCATENATE(IF(U91=1,'1 | Grundeinstellungen'!$J$194,IF(U91=2,'1 | Grundeinstellungen'!$K$194,IF('3d | Ressourcen_Energie'!U91=3,'1 | Grundeinstellungen'!$L$194,IF(U91="","wird ausgefüllt")))),CONCATENATE(IF('2 | Kennwerte'!T199="wird berechnet","",CONCATENATE(" [",TEXT('2 | Kennwerte'!T199,"0%"),"]"))),IF(U92="","",CONCATENATE(" (",U92,")"))))</f>
        <v/>
      </c>
      <c r="V90" s="148" t="str">
        <f>IF('2 | Kennwerte'!U199="wird berechnet","",CONCATENATE(IF(V91=1,'1 | Grundeinstellungen'!$J$194,IF(V91=2,'1 | Grundeinstellungen'!$K$194,IF('3d | Ressourcen_Energie'!V91=3,'1 | Grundeinstellungen'!$L$194,IF(V91="","wird ausgefüllt")))),CONCATENATE(IF('2 | Kennwerte'!U199="wird berechnet","",CONCATENATE(" [",TEXT('2 | Kennwerte'!U199,"0%"),"]"))),IF(V92="","",CONCATENATE(" (",V92,")"))))</f>
        <v/>
      </c>
      <c r="W90" s="148" t="str">
        <f>IF('2 | Kennwerte'!V199="wird berechnet","",CONCATENATE(IF(W91=1,'1 | Grundeinstellungen'!$J$194,IF(W91=2,'1 | Grundeinstellungen'!$K$194,IF('3d | Ressourcen_Energie'!W91=3,'1 | Grundeinstellungen'!$L$194,IF(W91="","wird ausgefüllt")))),CONCATENATE(IF('2 | Kennwerte'!V199="wird berechnet","",CONCATENATE(" [",TEXT('2 | Kennwerte'!V199,"0%"),"]"))),IF(W92="","",CONCATENATE(" (",W92,")"))))</f>
        <v/>
      </c>
      <c r="X90" s="148" t="str">
        <f>IF('2 | Kennwerte'!W199="wird berechnet","",CONCATENATE(IF(X91=1,'1 | Grundeinstellungen'!$J$194,IF(X91=2,'1 | Grundeinstellungen'!$K$194,IF('3d | Ressourcen_Energie'!X91=3,'1 | Grundeinstellungen'!$L$194,IF(X91="","wird ausgefüllt")))),CONCATENATE(IF('2 | Kennwerte'!W199="wird berechnet","",CONCATENATE(" [",TEXT('2 | Kennwerte'!W199,"0%"),"]"))),IF(X92="","",CONCATENATE(" (",X92,")"))))</f>
        <v/>
      </c>
      <c r="Y90" s="148" t="str">
        <f>IF('2 | Kennwerte'!X199="wird berechnet","",CONCATENATE(IF(Y91=1,'1 | Grundeinstellungen'!$J$194,IF(Y91=2,'1 | Grundeinstellungen'!$K$194,IF('3d | Ressourcen_Energie'!Y91=3,'1 | Grundeinstellungen'!$L$194,IF(Y91="","wird ausgefüllt")))),CONCATENATE(IF('2 | Kennwerte'!X199="wird berechnet","",CONCATENATE(" [",TEXT('2 | Kennwerte'!X199,"0%"),"]"))),IF(Y92="","",CONCATENATE(" (",Y92,")"))))</f>
        <v/>
      </c>
      <c r="Z90" s="148" t="str">
        <f>IF('2 | Kennwerte'!Y199="wird berechnet","",CONCATENATE(IF(Z91=1,'1 | Grundeinstellungen'!$J$194,IF(Z91=2,'1 | Grundeinstellungen'!$K$194,IF('3d | Ressourcen_Energie'!Z91=3,'1 | Grundeinstellungen'!$L$194,IF(Z91="","wird ausgefüllt")))),CONCATENATE(IF('2 | Kennwerte'!Y199="wird berechnet","",CONCATENATE(" [",TEXT('2 | Kennwerte'!Y199,"0%"),"]"))),IF(Z92="","",CONCATENATE(" (",Z92,")"))))</f>
        <v/>
      </c>
      <c r="AA90" s="148" t="str">
        <f>IF('2 | Kennwerte'!Z199="wird berechnet","",CONCATENATE(IF(AA91=1,'1 | Grundeinstellungen'!$J$194,IF(AA91=2,'1 | Grundeinstellungen'!$K$194,IF('3d | Ressourcen_Energie'!AA91=3,'1 | Grundeinstellungen'!$L$194,IF(AA91="","wird ausgefüllt")))),CONCATENATE(IF('2 | Kennwerte'!Z199="wird berechnet","",CONCATENATE(" [",TEXT('2 | Kennwerte'!Z199,"0%"),"]"))),IF(AA92="","",CONCATENATE(" (",AA92,")"))))</f>
        <v/>
      </c>
      <c r="AB90" s="148" t="str">
        <f>IF('2 | Kennwerte'!AA199="wird berechnet","",CONCATENATE(IF(AB91=1,'1 | Grundeinstellungen'!$J$194,IF(AB91=2,'1 | Grundeinstellungen'!$K$194,IF('3d | Ressourcen_Energie'!AB91=3,'1 | Grundeinstellungen'!$L$194,IF(AB91="","wird ausgefüllt")))),CONCATENATE(IF('2 | Kennwerte'!AA199="wird berechnet","",CONCATENATE(" [",TEXT('2 | Kennwerte'!AA199,"0%"),"]"))),IF(AB92="","",CONCATENATE(" (",AB92,")"))))</f>
        <v/>
      </c>
      <c r="AC90" s="148" t="str">
        <f>IF('2 | Kennwerte'!AB199="wird berechnet","",CONCATENATE(IF(AC91=1,'1 | Grundeinstellungen'!$J$194,IF(AC91=2,'1 | Grundeinstellungen'!$K$194,IF('3d | Ressourcen_Energie'!AC91=3,'1 | Grundeinstellungen'!$L$194,IF(AC91="","wird ausgefüllt")))),CONCATENATE(IF('2 | Kennwerte'!AB199="wird berechnet","",CONCATENATE(" [",TEXT('2 | Kennwerte'!AB199,"0%"),"]"))),IF(AC92="","",CONCATENATE(" (",AC92,")"))))</f>
        <v/>
      </c>
      <c r="AD90" s="148" t="str">
        <f>IF('2 | Kennwerte'!AC199="wird berechnet","",CONCATENATE(IF(AD91=1,'1 | Grundeinstellungen'!$J$194,IF(AD91=2,'1 | Grundeinstellungen'!$K$194,IF('3d | Ressourcen_Energie'!AD91=3,'1 | Grundeinstellungen'!$L$194,IF(AD91="","wird ausgefüllt")))),CONCATENATE(IF('2 | Kennwerte'!AC199="wird berechnet","",CONCATENATE(" [",TEXT('2 | Kennwerte'!AC199,"0%"),"]"))),IF(AD92="","",CONCATENATE(" (",AD92,")"))))</f>
        <v/>
      </c>
      <c r="AE90" s="148" t="str">
        <f>IF('2 | Kennwerte'!AD199="wird berechnet","",CONCATENATE(IF(AE91=1,'1 | Grundeinstellungen'!$J$194,IF(AE91=2,'1 | Grundeinstellungen'!$K$194,IF('3d | Ressourcen_Energie'!AE91=3,'1 | Grundeinstellungen'!$L$194,IF(AE91="","wird ausgefüllt")))),CONCATENATE(IF('2 | Kennwerte'!AD199="wird berechnet","",CONCATENATE(" [",TEXT('2 | Kennwerte'!AD199,"0%"),"]"))),IF(AE92="","",CONCATENATE(" (",AE92,")"))))</f>
        <v/>
      </c>
      <c r="AF90" s="148" t="str">
        <f>IF('2 | Kennwerte'!AE199="wird berechnet","",CONCATENATE(IF(AF91=1,'1 | Grundeinstellungen'!$J$194,IF(AF91=2,'1 | Grundeinstellungen'!$K$194,IF('3d | Ressourcen_Energie'!AF91=3,'1 | Grundeinstellungen'!$L$194,IF(AF91="","wird ausgefüllt")))),CONCATENATE(IF('2 | Kennwerte'!AE199="wird berechnet","",CONCATENATE(" [",TEXT('2 | Kennwerte'!AE199,"0%"),"]"))),IF(AF92="","",CONCATENATE(" (",AF92,")"))))</f>
        <v/>
      </c>
      <c r="AG90" s="148" t="str">
        <f>IF('2 | Kennwerte'!AF199="wird berechnet","",CONCATENATE(IF(AG91=1,'1 | Grundeinstellungen'!$J$194,IF(AG91=2,'1 | Grundeinstellungen'!$K$194,IF('3d | Ressourcen_Energie'!AG91=3,'1 | Grundeinstellungen'!$L$194,IF(AG91="","wird ausgefüllt")))),CONCATENATE(IF('2 | Kennwerte'!AF199="wird berechnet","",CONCATENATE(" [",TEXT('2 | Kennwerte'!AF199,"0%"),"]"))),IF(AG92="","",CONCATENATE(" (",AG92,")"))))</f>
        <v/>
      </c>
      <c r="AH90" s="148" t="str">
        <f>IF('2 | Kennwerte'!AG199="wird berechnet","",CONCATENATE(IF(AH91=1,'1 | Grundeinstellungen'!$J$194,IF(AH91=2,'1 | Grundeinstellungen'!$K$194,IF('3d | Ressourcen_Energie'!AH91=3,'1 | Grundeinstellungen'!$L$194,IF(AH91="","wird ausgefüllt")))),CONCATENATE(IF('2 | Kennwerte'!AG199="wird berechnet","",CONCATENATE(" [",TEXT('2 | Kennwerte'!AG199,"0%"),"]"))),IF(AH92="","",CONCATENATE(" (",AH92,")"))))</f>
        <v/>
      </c>
      <c r="AI90" s="148" t="str">
        <f>IF('2 | Kennwerte'!AH199="wird berechnet","",CONCATENATE(IF(AI91=1,'1 | Grundeinstellungen'!$J$194,IF(AI91=2,'1 | Grundeinstellungen'!$K$194,IF('3d | Ressourcen_Energie'!AI91=3,'1 | Grundeinstellungen'!$L$194,IF(AI91="","wird ausgefüllt")))),CONCATENATE(IF('2 | Kennwerte'!AH199="wird berechnet","",CONCATENATE(" [",TEXT('2 | Kennwerte'!AH199,"0%"),"]"))),IF(AI92="","",CONCATENATE(" (",AI92,")"))))</f>
        <v/>
      </c>
      <c r="AJ90" s="148" t="str">
        <f>IF('2 | Kennwerte'!AI199="wird berechnet","",CONCATENATE(IF(AJ91=1,'1 | Grundeinstellungen'!$J$194,IF(AJ91=2,'1 | Grundeinstellungen'!$K$194,IF('3d | Ressourcen_Energie'!AJ91=3,'1 | Grundeinstellungen'!$L$194,IF(AJ91="","wird ausgefüllt")))),CONCATENATE(IF('2 | Kennwerte'!AI199="wird berechnet","",CONCATENATE(" [",TEXT('2 | Kennwerte'!AI199,"0%"),"]"))),IF(AJ92="","",CONCATENATE(" (",AJ92,")"))))</f>
        <v/>
      </c>
      <c r="AK90" s="148" t="str">
        <f>IF('2 | Kennwerte'!AJ199="wird berechnet","",CONCATENATE(IF(AK91=1,'1 | Grundeinstellungen'!$J$194,IF(AK91=2,'1 | Grundeinstellungen'!$K$194,IF('3d | Ressourcen_Energie'!AK91=3,'1 | Grundeinstellungen'!$L$194,IF(AK91="","wird ausgefüllt")))),CONCATENATE(IF('2 | Kennwerte'!AJ199="wird berechnet","",CONCATENATE(" [",TEXT('2 | Kennwerte'!AJ199,"0%"),"]"))),IF(AK92="","",CONCATENATE(" (",AK92,")"))))</f>
        <v/>
      </c>
      <c r="AL90" s="148" t="str">
        <f>IF('2 | Kennwerte'!AK199="wird berechnet","",CONCATENATE(IF(AL91=1,'1 | Grundeinstellungen'!$J$194,IF(AL91=2,'1 | Grundeinstellungen'!$K$194,IF('3d | Ressourcen_Energie'!AL91=3,'1 | Grundeinstellungen'!$L$194,IF(AL91="","wird ausgefüllt")))),CONCATENATE(IF('2 | Kennwerte'!AK199="wird berechnet","",CONCATENATE(" [",TEXT('2 | Kennwerte'!AK199,"0%"),"]"))),IF(AL92="","",CONCATENATE(" (",AL92,")"))))</f>
        <v/>
      </c>
      <c r="AM90" s="148" t="str">
        <f>IF('2 | Kennwerte'!AL199="wird berechnet","",CONCATENATE(IF(AM91=1,'1 | Grundeinstellungen'!$J$194,IF(AM91=2,'1 | Grundeinstellungen'!$K$194,IF('3d | Ressourcen_Energie'!AM91=3,'1 | Grundeinstellungen'!$L$194,IF(AM91="","wird ausgefüllt")))),CONCATENATE(IF('2 | Kennwerte'!AL199="wird berechnet","",CONCATENATE(" [",TEXT('2 | Kennwerte'!AL199,"0%"),"]"))),IF(AM92="","",CONCATENATE(" (",AM92,")"))))</f>
        <v/>
      </c>
    </row>
    <row r="91" spans="2:39" s="121" customFormat="1" outlineLevel="1" x14ac:dyDescent="0.25">
      <c r="B91" s="137"/>
      <c r="C91" s="138"/>
      <c r="D91" s="138"/>
      <c r="E91" s="156" t="s">
        <v>197</v>
      </c>
      <c r="F91" s="157"/>
      <c r="G91" s="139"/>
      <c r="H91" s="136"/>
      <c r="I91" s="171"/>
      <c r="J91" s="148" t="str">
        <f>IF('2 | Kennwerte'!I200="","",'2 | Kennwerte'!I200)</f>
        <v/>
      </c>
      <c r="K91" s="148" t="str">
        <f>IF('2 | Kennwerte'!J200="","",'2 | Kennwerte'!J200)</f>
        <v/>
      </c>
      <c r="L91" s="148" t="str">
        <f>IF('2 | Kennwerte'!K200="","",'2 | Kennwerte'!K200)</f>
        <v/>
      </c>
      <c r="M91" s="148" t="str">
        <f>IF('2 | Kennwerte'!L200="","",'2 | Kennwerte'!L200)</f>
        <v/>
      </c>
      <c r="N91" s="148" t="str">
        <f>IF('2 | Kennwerte'!M200="","",'2 | Kennwerte'!M200)</f>
        <v/>
      </c>
      <c r="O91" s="148" t="str">
        <f>IF('2 | Kennwerte'!N200="","",'2 | Kennwerte'!N200)</f>
        <v/>
      </c>
      <c r="P91" s="148" t="str">
        <f>IF('2 | Kennwerte'!O200="","",'2 | Kennwerte'!O200)</f>
        <v/>
      </c>
      <c r="Q91" s="148" t="str">
        <f>IF('2 | Kennwerte'!P200="","",'2 | Kennwerte'!P200)</f>
        <v/>
      </c>
      <c r="R91" s="148" t="str">
        <f>IF('2 | Kennwerte'!Q200="","",'2 | Kennwerte'!Q200)</f>
        <v/>
      </c>
      <c r="S91" s="148" t="str">
        <f>IF('2 | Kennwerte'!R200="","",'2 | Kennwerte'!R200)</f>
        <v/>
      </c>
      <c r="T91" s="148" t="str">
        <f>IF('2 | Kennwerte'!S200="","",'2 | Kennwerte'!S200)</f>
        <v/>
      </c>
      <c r="U91" s="148" t="str">
        <f>IF('2 | Kennwerte'!T200="","",'2 | Kennwerte'!T200)</f>
        <v/>
      </c>
      <c r="V91" s="148" t="str">
        <f>IF('2 | Kennwerte'!U200="","",'2 | Kennwerte'!U200)</f>
        <v/>
      </c>
      <c r="W91" s="148" t="str">
        <f>IF('2 | Kennwerte'!V200="","",'2 | Kennwerte'!V200)</f>
        <v/>
      </c>
      <c r="X91" s="148" t="str">
        <f>IF('2 | Kennwerte'!W200="","",'2 | Kennwerte'!W200)</f>
        <v/>
      </c>
      <c r="Y91" s="148" t="str">
        <f>IF('2 | Kennwerte'!X200="","",'2 | Kennwerte'!X200)</f>
        <v/>
      </c>
      <c r="Z91" s="148" t="str">
        <f>IF('2 | Kennwerte'!Y200="","",'2 | Kennwerte'!Y200)</f>
        <v/>
      </c>
      <c r="AA91" s="148" t="str">
        <f>IF('2 | Kennwerte'!Z200="","",'2 | Kennwerte'!Z200)</f>
        <v/>
      </c>
      <c r="AB91" s="148" t="str">
        <f>IF('2 | Kennwerte'!AA200="","",'2 | Kennwerte'!AA200)</f>
        <v/>
      </c>
      <c r="AC91" s="148" t="str">
        <f>IF('2 | Kennwerte'!AB200="","",'2 | Kennwerte'!AB200)</f>
        <v/>
      </c>
      <c r="AD91" s="148" t="str">
        <f>IF('2 | Kennwerte'!AC200="","",'2 | Kennwerte'!AC200)</f>
        <v/>
      </c>
      <c r="AE91" s="148" t="str">
        <f>IF('2 | Kennwerte'!AD200="","",'2 | Kennwerte'!AD200)</f>
        <v/>
      </c>
      <c r="AF91" s="148" t="str">
        <f>IF('2 | Kennwerte'!AE200="","",'2 | Kennwerte'!AE200)</f>
        <v/>
      </c>
      <c r="AG91" s="148" t="str">
        <f>IF('2 | Kennwerte'!AF200="","",'2 | Kennwerte'!AF200)</f>
        <v/>
      </c>
      <c r="AH91" s="148" t="str">
        <f>IF('2 | Kennwerte'!AG200="","",'2 | Kennwerte'!AG200)</f>
        <v/>
      </c>
      <c r="AI91" s="148" t="str">
        <f>IF('2 | Kennwerte'!AH200="","",'2 | Kennwerte'!AH200)</f>
        <v/>
      </c>
      <c r="AJ91" s="148" t="str">
        <f>IF('2 | Kennwerte'!AI200="","",'2 | Kennwerte'!AI200)</f>
        <v/>
      </c>
      <c r="AK91" s="148" t="str">
        <f>IF('2 | Kennwerte'!AJ200="","",'2 | Kennwerte'!AJ200)</f>
        <v/>
      </c>
      <c r="AL91" s="148" t="str">
        <f>IF('2 | Kennwerte'!AK200="","",'2 | Kennwerte'!AK200)</f>
        <v/>
      </c>
      <c r="AM91" s="148" t="str">
        <f>IF('2 | Kennwerte'!AL200="","",'2 | Kennwerte'!AL200)</f>
        <v/>
      </c>
    </row>
    <row r="92" spans="2:39" s="145" customFormat="1" ht="30" customHeight="1" outlineLevel="1" x14ac:dyDescent="0.25">
      <c r="B92" s="146"/>
      <c r="C92" s="147"/>
      <c r="D92" s="169"/>
      <c r="E92" s="162" t="s">
        <v>196</v>
      </c>
      <c r="F92" s="160"/>
      <c r="G92" s="178"/>
      <c r="H92" s="179"/>
      <c r="I92" s="1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0"/>
      <c r="AH92" s="280"/>
      <c r="AI92" s="280"/>
      <c r="AJ92" s="280"/>
      <c r="AK92" s="280"/>
      <c r="AL92" s="280"/>
      <c r="AM92" s="280"/>
    </row>
    <row r="93" spans="2:39" s="110" customFormat="1" ht="30" customHeight="1" outlineLevel="1" x14ac:dyDescent="0.25">
      <c r="B93" s="111"/>
      <c r="C93" s="131"/>
      <c r="D93" s="152" t="s">
        <v>228</v>
      </c>
      <c r="E93" s="131" t="s">
        <v>92</v>
      </c>
      <c r="F93" s="112"/>
      <c r="G93" s="122"/>
      <c r="H93" s="126">
        <f>'1 | Grundeinstellungen'!$H$195</f>
        <v>0</v>
      </c>
      <c r="I93" s="112"/>
      <c r="J93" s="148" t="str">
        <f>IF('2 | Kennwerte'!I203="wird berechnet","",CONCATENATE(IF(J94=1,'1 | Grundeinstellungen'!$J$195,IF(J94=2,'1 | Grundeinstellungen'!$K$195,IF('3d | Ressourcen_Energie'!J94=3,'1 | Grundeinstellungen'!$L$195,IF(J94="","wird ausgefüllt")))),CONCATENATE(IF('2 | Kennwerte'!I203="wird berechnet","",CONCATENATE(" [",TEXT('2 | Kennwerte'!I203,"0%"),"]"))),IF(J95="","",CONCATENATE(" (",J95,")"))))</f>
        <v/>
      </c>
      <c r="K93" s="148" t="str">
        <f>IF('2 | Kennwerte'!J203="wird berechnet","",CONCATENATE(IF(K94=1,'1 | Grundeinstellungen'!$J$195,IF(K94=2,'1 | Grundeinstellungen'!$K$195,IF('3d | Ressourcen_Energie'!K94=3,'1 | Grundeinstellungen'!$L$195,IF(K94="","wird ausgefüllt")))),CONCATENATE(IF('2 | Kennwerte'!J203="wird berechnet","",CONCATENATE(" [",TEXT('2 | Kennwerte'!J203,"0%"),"]"))),IF(K95="","",CONCATENATE(" (",K95,")"))))</f>
        <v/>
      </c>
      <c r="L93" s="148" t="str">
        <f>IF('2 | Kennwerte'!K203="wird berechnet","",CONCATENATE(IF(L94=1,'1 | Grundeinstellungen'!$J$195,IF(L94=2,'1 | Grundeinstellungen'!$K$195,IF('3d | Ressourcen_Energie'!L94=3,'1 | Grundeinstellungen'!$L$195,IF(L94="","wird ausgefüllt")))),CONCATENATE(IF('2 | Kennwerte'!K203="wird berechnet","",CONCATENATE(" [",TEXT('2 | Kennwerte'!K203,"0%"),"]"))),IF(L95="","",CONCATENATE(" (",L95,")"))))</f>
        <v/>
      </c>
      <c r="M93" s="148" t="str">
        <f>IF('2 | Kennwerte'!L203="wird berechnet","",CONCATENATE(IF(M94=1,'1 | Grundeinstellungen'!$J$195,IF(M94=2,'1 | Grundeinstellungen'!$K$195,IF('3d | Ressourcen_Energie'!M94=3,'1 | Grundeinstellungen'!$L$195,IF(M94="","wird ausgefüllt")))),CONCATENATE(IF('2 | Kennwerte'!L203="wird berechnet","",CONCATENATE(" [",TEXT('2 | Kennwerte'!L203,"0%"),"]"))),IF(M95="","",CONCATENATE(" (",M95,")"))))</f>
        <v/>
      </c>
      <c r="N93" s="148" t="str">
        <f>IF('2 | Kennwerte'!M203="wird berechnet","",CONCATENATE(IF(N94=1,'1 | Grundeinstellungen'!$J$195,IF(N94=2,'1 | Grundeinstellungen'!$K$195,IF('3d | Ressourcen_Energie'!N94=3,'1 | Grundeinstellungen'!$L$195,IF(N94="","wird ausgefüllt")))),CONCATENATE(IF('2 | Kennwerte'!M203="wird berechnet","",CONCATENATE(" [",TEXT('2 | Kennwerte'!M203,"0%"),"]"))),IF(N95="","",CONCATENATE(" (",N95,")"))))</f>
        <v/>
      </c>
      <c r="O93" s="148" t="str">
        <f>IF('2 | Kennwerte'!N203="wird berechnet","",CONCATENATE(IF(O94=1,'1 | Grundeinstellungen'!$J$195,IF(O94=2,'1 | Grundeinstellungen'!$K$195,IF('3d | Ressourcen_Energie'!O94=3,'1 | Grundeinstellungen'!$L$195,IF(O94="","wird ausgefüllt")))),CONCATENATE(IF('2 | Kennwerte'!N203="wird berechnet","",CONCATENATE(" [",TEXT('2 | Kennwerte'!N203,"0%"),"]"))),IF(O95="","",CONCATENATE(" (",O95,")"))))</f>
        <v/>
      </c>
      <c r="P93" s="148" t="str">
        <f>IF('2 | Kennwerte'!O203="wird berechnet","",CONCATENATE(IF(P94=1,'1 | Grundeinstellungen'!$J$195,IF(P94=2,'1 | Grundeinstellungen'!$K$195,IF('3d | Ressourcen_Energie'!P94=3,'1 | Grundeinstellungen'!$L$195,IF(P94="","wird ausgefüllt")))),CONCATENATE(IF('2 | Kennwerte'!O203="wird berechnet","",CONCATENATE(" [",TEXT('2 | Kennwerte'!O203,"0%"),"]"))),IF(P95="","",CONCATENATE(" (",P95,")"))))</f>
        <v/>
      </c>
      <c r="Q93" s="148" t="str">
        <f>IF('2 | Kennwerte'!P203="wird berechnet","",CONCATENATE(IF(Q94=1,'1 | Grundeinstellungen'!$J$195,IF(Q94=2,'1 | Grundeinstellungen'!$K$195,IF('3d | Ressourcen_Energie'!Q94=3,'1 | Grundeinstellungen'!$L$195,IF(Q94="","wird ausgefüllt")))),CONCATENATE(IF('2 | Kennwerte'!P203="wird berechnet","",CONCATENATE(" [",TEXT('2 | Kennwerte'!P203,"0%"),"]"))),IF(Q95="","",CONCATENATE(" (",Q95,")"))))</f>
        <v/>
      </c>
      <c r="R93" s="148" t="str">
        <f>IF('2 | Kennwerte'!Q203="wird berechnet","",CONCATENATE(IF(R94=1,'1 | Grundeinstellungen'!$J$195,IF(R94=2,'1 | Grundeinstellungen'!$K$195,IF('3d | Ressourcen_Energie'!R94=3,'1 | Grundeinstellungen'!$L$195,IF(R94="","wird ausgefüllt")))),CONCATENATE(IF('2 | Kennwerte'!Q203="wird berechnet","",CONCATENATE(" [",TEXT('2 | Kennwerte'!Q203,"0%"),"]"))),IF(R95="","",CONCATENATE(" (",R95,")"))))</f>
        <v/>
      </c>
      <c r="S93" s="148" t="str">
        <f>IF('2 | Kennwerte'!R203="wird berechnet","",CONCATENATE(IF(S94=1,'1 | Grundeinstellungen'!$J$195,IF(S94=2,'1 | Grundeinstellungen'!$K$195,IF('3d | Ressourcen_Energie'!S94=3,'1 | Grundeinstellungen'!$L$195,IF(S94="","wird ausgefüllt")))),CONCATENATE(IF('2 | Kennwerte'!R203="wird berechnet","",CONCATENATE(" [",TEXT('2 | Kennwerte'!R203,"0%"),"]"))),IF(S95="","",CONCATENATE(" (",S95,")"))))</f>
        <v/>
      </c>
      <c r="T93" s="148" t="str">
        <f>IF('2 | Kennwerte'!S203="wird berechnet","",CONCATENATE(IF(T94=1,'1 | Grundeinstellungen'!$J$195,IF(T94=2,'1 | Grundeinstellungen'!$K$195,IF('3d | Ressourcen_Energie'!T94=3,'1 | Grundeinstellungen'!$L$195,IF(T94="","wird ausgefüllt")))),CONCATENATE(IF('2 | Kennwerte'!S203="wird berechnet","",CONCATENATE(" [",TEXT('2 | Kennwerte'!S203,"0%"),"]"))),IF(T95="","",CONCATENATE(" (",T95,")"))))</f>
        <v/>
      </c>
      <c r="U93" s="148" t="str">
        <f>IF('2 | Kennwerte'!T203="wird berechnet","",CONCATENATE(IF(U94=1,'1 | Grundeinstellungen'!$J$195,IF(U94=2,'1 | Grundeinstellungen'!$K$195,IF('3d | Ressourcen_Energie'!U94=3,'1 | Grundeinstellungen'!$L$195,IF(U94="","wird ausgefüllt")))),CONCATENATE(IF('2 | Kennwerte'!T203="wird berechnet","",CONCATENATE(" [",TEXT('2 | Kennwerte'!T203,"0%"),"]"))),IF(U95="","",CONCATENATE(" (",U95,")"))))</f>
        <v/>
      </c>
      <c r="V93" s="148" t="str">
        <f>IF('2 | Kennwerte'!U203="wird berechnet","",CONCATENATE(IF(V94=1,'1 | Grundeinstellungen'!$J$195,IF(V94=2,'1 | Grundeinstellungen'!$K$195,IF('3d | Ressourcen_Energie'!V94=3,'1 | Grundeinstellungen'!$L$195,IF(V94="","wird ausgefüllt")))),CONCATENATE(IF('2 | Kennwerte'!U203="wird berechnet","",CONCATENATE(" [",TEXT('2 | Kennwerte'!U203,"0%"),"]"))),IF(V95="","",CONCATENATE(" (",V95,")"))))</f>
        <v/>
      </c>
      <c r="W93" s="148" t="str">
        <f>IF('2 | Kennwerte'!V203="wird berechnet","",CONCATENATE(IF(W94=1,'1 | Grundeinstellungen'!$J$195,IF(W94=2,'1 | Grundeinstellungen'!$K$195,IF('3d | Ressourcen_Energie'!W94=3,'1 | Grundeinstellungen'!$L$195,IF(W94="","wird ausgefüllt")))),CONCATENATE(IF('2 | Kennwerte'!V203="wird berechnet","",CONCATENATE(" [",TEXT('2 | Kennwerte'!V203,"0%"),"]"))),IF(W95="","",CONCATENATE(" (",W95,")"))))</f>
        <v/>
      </c>
      <c r="X93" s="148" t="str">
        <f>IF('2 | Kennwerte'!W203="wird berechnet","",CONCATENATE(IF(X94=1,'1 | Grundeinstellungen'!$J$195,IF(X94=2,'1 | Grundeinstellungen'!$K$195,IF('3d | Ressourcen_Energie'!X94=3,'1 | Grundeinstellungen'!$L$195,IF(X94="","wird ausgefüllt")))),CONCATENATE(IF('2 | Kennwerte'!W203="wird berechnet","",CONCATENATE(" [",TEXT('2 | Kennwerte'!W203,"0%"),"]"))),IF(X95="","",CONCATENATE(" (",X95,")"))))</f>
        <v/>
      </c>
      <c r="Y93" s="148" t="str">
        <f>IF('2 | Kennwerte'!X203="wird berechnet","",CONCATENATE(IF(Y94=1,'1 | Grundeinstellungen'!$J$195,IF(Y94=2,'1 | Grundeinstellungen'!$K$195,IF('3d | Ressourcen_Energie'!Y94=3,'1 | Grundeinstellungen'!$L$195,IF(Y94="","wird ausgefüllt")))),CONCATENATE(IF('2 | Kennwerte'!X203="wird berechnet","",CONCATENATE(" [",TEXT('2 | Kennwerte'!X203,"0%"),"]"))),IF(Y95="","",CONCATENATE(" (",Y95,")"))))</f>
        <v/>
      </c>
      <c r="Z93" s="148" t="str">
        <f>IF('2 | Kennwerte'!Y203="wird berechnet","",CONCATENATE(IF(Z94=1,'1 | Grundeinstellungen'!$J$195,IF(Z94=2,'1 | Grundeinstellungen'!$K$195,IF('3d | Ressourcen_Energie'!Z94=3,'1 | Grundeinstellungen'!$L$195,IF(Z94="","wird ausgefüllt")))),CONCATENATE(IF('2 | Kennwerte'!Y203="wird berechnet","",CONCATENATE(" [",TEXT('2 | Kennwerte'!Y203,"0%"),"]"))),IF(Z95="","",CONCATENATE(" (",Z95,")"))))</f>
        <v/>
      </c>
      <c r="AA93" s="148" t="str">
        <f>IF('2 | Kennwerte'!Z203="wird berechnet","",CONCATENATE(IF(AA94=1,'1 | Grundeinstellungen'!$J$195,IF(AA94=2,'1 | Grundeinstellungen'!$K$195,IF('3d | Ressourcen_Energie'!AA94=3,'1 | Grundeinstellungen'!$L$195,IF(AA94="","wird ausgefüllt")))),CONCATENATE(IF('2 | Kennwerte'!Z203="wird berechnet","",CONCATENATE(" [",TEXT('2 | Kennwerte'!Z203,"0%"),"]"))),IF(AA95="","",CONCATENATE(" (",AA95,")"))))</f>
        <v/>
      </c>
      <c r="AB93" s="148" t="str">
        <f>IF('2 | Kennwerte'!AA203="wird berechnet","",CONCATENATE(IF(AB94=1,'1 | Grundeinstellungen'!$J$195,IF(AB94=2,'1 | Grundeinstellungen'!$K$195,IF('3d | Ressourcen_Energie'!AB94=3,'1 | Grundeinstellungen'!$L$195,IF(AB94="","wird ausgefüllt")))),CONCATENATE(IF('2 | Kennwerte'!AA203="wird berechnet","",CONCATENATE(" [",TEXT('2 | Kennwerte'!AA203,"0%"),"]"))),IF(AB95="","",CONCATENATE(" (",AB95,")"))))</f>
        <v/>
      </c>
      <c r="AC93" s="148" t="str">
        <f>IF('2 | Kennwerte'!AB203="wird berechnet","",CONCATENATE(IF(AC94=1,'1 | Grundeinstellungen'!$J$195,IF(AC94=2,'1 | Grundeinstellungen'!$K$195,IF('3d | Ressourcen_Energie'!AC94=3,'1 | Grundeinstellungen'!$L$195,IF(AC94="","wird ausgefüllt")))),CONCATENATE(IF('2 | Kennwerte'!AB203="wird berechnet","",CONCATENATE(" [",TEXT('2 | Kennwerte'!AB203,"0%"),"]"))),IF(AC95="","",CONCATENATE(" (",AC95,")"))))</f>
        <v/>
      </c>
      <c r="AD93" s="148" t="str">
        <f>IF('2 | Kennwerte'!AC203="wird berechnet","",CONCATENATE(IF(AD94=1,'1 | Grundeinstellungen'!$J$195,IF(AD94=2,'1 | Grundeinstellungen'!$K$195,IF('3d | Ressourcen_Energie'!AD94=3,'1 | Grundeinstellungen'!$L$195,IF(AD94="","wird ausgefüllt")))),CONCATENATE(IF('2 | Kennwerte'!AC203="wird berechnet","",CONCATENATE(" [",TEXT('2 | Kennwerte'!AC203,"0%"),"]"))),IF(AD95="","",CONCATENATE(" (",AD95,")"))))</f>
        <v/>
      </c>
      <c r="AE93" s="148" t="str">
        <f>IF('2 | Kennwerte'!AD203="wird berechnet","",CONCATENATE(IF(AE94=1,'1 | Grundeinstellungen'!$J$195,IF(AE94=2,'1 | Grundeinstellungen'!$K$195,IF('3d | Ressourcen_Energie'!AE94=3,'1 | Grundeinstellungen'!$L$195,IF(AE94="","wird ausgefüllt")))),CONCATENATE(IF('2 | Kennwerte'!AD203="wird berechnet","",CONCATENATE(" [",TEXT('2 | Kennwerte'!AD203,"0%"),"]"))),IF(AE95="","",CONCATENATE(" (",AE95,")"))))</f>
        <v/>
      </c>
      <c r="AF93" s="148" t="str">
        <f>IF('2 | Kennwerte'!AE203="wird berechnet","",CONCATENATE(IF(AF94=1,'1 | Grundeinstellungen'!$J$195,IF(AF94=2,'1 | Grundeinstellungen'!$K$195,IF('3d | Ressourcen_Energie'!AF94=3,'1 | Grundeinstellungen'!$L$195,IF(AF94="","wird ausgefüllt")))),CONCATENATE(IF('2 | Kennwerte'!AE203="wird berechnet","",CONCATENATE(" [",TEXT('2 | Kennwerte'!AE203,"0%"),"]"))),IF(AF95="","",CONCATENATE(" (",AF95,")"))))</f>
        <v/>
      </c>
      <c r="AG93" s="148" t="str">
        <f>IF('2 | Kennwerte'!AF203="wird berechnet","",CONCATENATE(IF(AG94=1,'1 | Grundeinstellungen'!$J$195,IF(AG94=2,'1 | Grundeinstellungen'!$K$195,IF('3d | Ressourcen_Energie'!AG94=3,'1 | Grundeinstellungen'!$L$195,IF(AG94="","wird ausgefüllt")))),CONCATENATE(IF('2 | Kennwerte'!AF203="wird berechnet","",CONCATENATE(" [",TEXT('2 | Kennwerte'!AF203,"0%"),"]"))),IF(AG95="","",CONCATENATE(" (",AG95,")"))))</f>
        <v/>
      </c>
      <c r="AH93" s="148" t="str">
        <f>IF('2 | Kennwerte'!AG203="wird berechnet","",CONCATENATE(IF(AH94=1,'1 | Grundeinstellungen'!$J$195,IF(AH94=2,'1 | Grundeinstellungen'!$K$195,IF('3d | Ressourcen_Energie'!AH94=3,'1 | Grundeinstellungen'!$L$195,IF(AH94="","wird ausgefüllt")))),CONCATENATE(IF('2 | Kennwerte'!AG203="wird berechnet","",CONCATENATE(" [",TEXT('2 | Kennwerte'!AG203,"0%"),"]"))),IF(AH95="","",CONCATENATE(" (",AH95,")"))))</f>
        <v/>
      </c>
      <c r="AI93" s="148" t="str">
        <f>IF('2 | Kennwerte'!AH203="wird berechnet","",CONCATENATE(IF(AI94=1,'1 | Grundeinstellungen'!$J$195,IF(AI94=2,'1 | Grundeinstellungen'!$K$195,IF('3d | Ressourcen_Energie'!AI94=3,'1 | Grundeinstellungen'!$L$195,IF(AI94="","wird ausgefüllt")))),CONCATENATE(IF('2 | Kennwerte'!AH203="wird berechnet","",CONCATENATE(" [",TEXT('2 | Kennwerte'!AH203,"0%"),"]"))),IF(AI95="","",CONCATENATE(" (",AI95,")"))))</f>
        <v/>
      </c>
      <c r="AJ93" s="148" t="str">
        <f>IF('2 | Kennwerte'!AI203="wird berechnet","",CONCATENATE(IF(AJ94=1,'1 | Grundeinstellungen'!$J$195,IF(AJ94=2,'1 | Grundeinstellungen'!$K$195,IF('3d | Ressourcen_Energie'!AJ94=3,'1 | Grundeinstellungen'!$L$195,IF(AJ94="","wird ausgefüllt")))),CONCATENATE(IF('2 | Kennwerte'!AI203="wird berechnet","",CONCATENATE(" [",TEXT('2 | Kennwerte'!AI203,"0%"),"]"))),IF(AJ95="","",CONCATENATE(" (",AJ95,")"))))</f>
        <v/>
      </c>
      <c r="AK93" s="148" t="str">
        <f>IF('2 | Kennwerte'!AJ203="wird berechnet","",CONCATENATE(IF(AK94=1,'1 | Grundeinstellungen'!$J$195,IF(AK94=2,'1 | Grundeinstellungen'!$K$195,IF('3d | Ressourcen_Energie'!AK94=3,'1 | Grundeinstellungen'!$L$195,IF(AK94="","wird ausgefüllt")))),CONCATENATE(IF('2 | Kennwerte'!AJ203="wird berechnet","",CONCATENATE(" [",TEXT('2 | Kennwerte'!AJ203,"0%"),"]"))),IF(AK95="","",CONCATENATE(" (",AK95,")"))))</f>
        <v/>
      </c>
      <c r="AL93" s="148" t="str">
        <f>IF('2 | Kennwerte'!AK203="wird berechnet","",CONCATENATE(IF(AL94=1,'1 | Grundeinstellungen'!$J$195,IF(AL94=2,'1 | Grundeinstellungen'!$K$195,IF('3d | Ressourcen_Energie'!AL94=3,'1 | Grundeinstellungen'!$L$195,IF(AL94="","wird ausgefüllt")))),CONCATENATE(IF('2 | Kennwerte'!AK203="wird berechnet","",CONCATENATE(" [",TEXT('2 | Kennwerte'!AK203,"0%"),"]"))),IF(AL95="","",CONCATENATE(" (",AL95,")"))))</f>
        <v/>
      </c>
      <c r="AM93" s="148" t="str">
        <f>IF('2 | Kennwerte'!AL203="wird berechnet","",CONCATENATE(IF(AM94=1,'1 | Grundeinstellungen'!$J$195,IF(AM94=2,'1 | Grundeinstellungen'!$K$195,IF('3d | Ressourcen_Energie'!AM94=3,'1 | Grundeinstellungen'!$L$195,IF(AM94="","wird ausgefüllt")))),CONCATENATE(IF('2 | Kennwerte'!AL203="wird berechnet","",CONCATENATE(" [",TEXT('2 | Kennwerte'!AL203,"0%"),"]"))),IF(AM95="","",CONCATENATE(" (",AM95,")"))))</f>
        <v/>
      </c>
    </row>
    <row r="94" spans="2:39" s="121" customFormat="1" outlineLevel="1" x14ac:dyDescent="0.25">
      <c r="B94" s="137"/>
      <c r="C94" s="138"/>
      <c r="D94" s="138"/>
      <c r="E94" s="156" t="s">
        <v>197</v>
      </c>
      <c r="F94" s="157"/>
      <c r="G94" s="139"/>
      <c r="H94" s="136"/>
      <c r="I94" s="171"/>
      <c r="J94" s="148" t="str">
        <f>IF('2 | Kennwerte'!I204="","",'2 | Kennwerte'!I204)</f>
        <v/>
      </c>
      <c r="K94" s="148" t="str">
        <f>IF('2 | Kennwerte'!J204="","",'2 | Kennwerte'!J204)</f>
        <v/>
      </c>
      <c r="L94" s="148" t="str">
        <f>IF('2 | Kennwerte'!K204="","",'2 | Kennwerte'!K204)</f>
        <v/>
      </c>
      <c r="M94" s="148" t="str">
        <f>IF('2 | Kennwerte'!L204="","",'2 | Kennwerte'!L204)</f>
        <v/>
      </c>
      <c r="N94" s="148" t="str">
        <f>IF('2 | Kennwerte'!M204="","",'2 | Kennwerte'!M204)</f>
        <v/>
      </c>
      <c r="O94" s="148" t="str">
        <f>IF('2 | Kennwerte'!N204="","",'2 | Kennwerte'!N204)</f>
        <v/>
      </c>
      <c r="P94" s="148" t="str">
        <f>IF('2 | Kennwerte'!O204="","",'2 | Kennwerte'!O204)</f>
        <v/>
      </c>
      <c r="Q94" s="148" t="str">
        <f>IF('2 | Kennwerte'!P204="","",'2 | Kennwerte'!P204)</f>
        <v/>
      </c>
      <c r="R94" s="148" t="str">
        <f>IF('2 | Kennwerte'!Q204="","",'2 | Kennwerte'!Q204)</f>
        <v/>
      </c>
      <c r="S94" s="148" t="str">
        <f>IF('2 | Kennwerte'!R204="","",'2 | Kennwerte'!R204)</f>
        <v/>
      </c>
      <c r="T94" s="148" t="str">
        <f>IF('2 | Kennwerte'!S204="","",'2 | Kennwerte'!S204)</f>
        <v/>
      </c>
      <c r="U94" s="148" t="str">
        <f>IF('2 | Kennwerte'!T204="","",'2 | Kennwerte'!T204)</f>
        <v/>
      </c>
      <c r="V94" s="148" t="str">
        <f>IF('2 | Kennwerte'!U204="","",'2 | Kennwerte'!U204)</f>
        <v/>
      </c>
      <c r="W94" s="148" t="str">
        <f>IF('2 | Kennwerte'!V204="","",'2 | Kennwerte'!V204)</f>
        <v/>
      </c>
      <c r="X94" s="148" t="str">
        <f>IF('2 | Kennwerte'!W204="","",'2 | Kennwerte'!W204)</f>
        <v/>
      </c>
      <c r="Y94" s="148" t="str">
        <f>IF('2 | Kennwerte'!X204="","",'2 | Kennwerte'!X204)</f>
        <v/>
      </c>
      <c r="Z94" s="148" t="str">
        <f>IF('2 | Kennwerte'!Y204="","",'2 | Kennwerte'!Y204)</f>
        <v/>
      </c>
      <c r="AA94" s="148" t="str">
        <f>IF('2 | Kennwerte'!Z204="","",'2 | Kennwerte'!Z204)</f>
        <v/>
      </c>
      <c r="AB94" s="148" t="str">
        <f>IF('2 | Kennwerte'!AA204="","",'2 | Kennwerte'!AA204)</f>
        <v/>
      </c>
      <c r="AC94" s="148" t="str">
        <f>IF('2 | Kennwerte'!AB204="","",'2 | Kennwerte'!AB204)</f>
        <v/>
      </c>
      <c r="AD94" s="148" t="str">
        <f>IF('2 | Kennwerte'!AC204="","",'2 | Kennwerte'!AC204)</f>
        <v/>
      </c>
      <c r="AE94" s="148" t="str">
        <f>IF('2 | Kennwerte'!AD204="","",'2 | Kennwerte'!AD204)</f>
        <v/>
      </c>
      <c r="AF94" s="148" t="str">
        <f>IF('2 | Kennwerte'!AE204="","",'2 | Kennwerte'!AE204)</f>
        <v/>
      </c>
      <c r="AG94" s="148" t="str">
        <f>IF('2 | Kennwerte'!AF204="","",'2 | Kennwerte'!AF204)</f>
        <v/>
      </c>
      <c r="AH94" s="148" t="str">
        <f>IF('2 | Kennwerte'!AG204="","",'2 | Kennwerte'!AG204)</f>
        <v/>
      </c>
      <c r="AI94" s="148" t="str">
        <f>IF('2 | Kennwerte'!AH204="","",'2 | Kennwerte'!AH204)</f>
        <v/>
      </c>
      <c r="AJ94" s="148" t="str">
        <f>IF('2 | Kennwerte'!AI204="","",'2 | Kennwerte'!AI204)</f>
        <v/>
      </c>
      <c r="AK94" s="148" t="str">
        <f>IF('2 | Kennwerte'!AJ204="","",'2 | Kennwerte'!AJ204)</f>
        <v/>
      </c>
      <c r="AL94" s="148" t="str">
        <f>IF('2 | Kennwerte'!AK204="","",'2 | Kennwerte'!AK204)</f>
        <v/>
      </c>
      <c r="AM94" s="148" t="str">
        <f>IF('2 | Kennwerte'!AL204="","",'2 | Kennwerte'!AL204)</f>
        <v/>
      </c>
    </row>
    <row r="95" spans="2:39" s="145" customFormat="1" ht="30" customHeight="1" outlineLevel="1" x14ac:dyDescent="0.25">
      <c r="B95" s="146"/>
      <c r="C95" s="147"/>
      <c r="D95" s="169"/>
      <c r="E95" s="162" t="s">
        <v>196</v>
      </c>
      <c r="F95" s="160"/>
      <c r="G95" s="178"/>
      <c r="H95" s="179"/>
      <c r="I95" s="180"/>
      <c r="J95" s="280"/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280"/>
      <c r="X95" s="280"/>
      <c r="Y95" s="280"/>
      <c r="Z95" s="280"/>
      <c r="AA95" s="280"/>
      <c r="AB95" s="280"/>
      <c r="AC95" s="280"/>
      <c r="AD95" s="280"/>
      <c r="AE95" s="280"/>
      <c r="AF95" s="280"/>
      <c r="AG95" s="280"/>
      <c r="AH95" s="280"/>
      <c r="AI95" s="280"/>
      <c r="AJ95" s="280"/>
      <c r="AK95" s="280"/>
      <c r="AL95" s="280"/>
      <c r="AM95" s="280"/>
    </row>
    <row r="96" spans="2:39" s="110" customFormat="1" ht="30" customHeight="1" outlineLevel="1" x14ac:dyDescent="0.25">
      <c r="B96" s="111"/>
      <c r="C96" s="131"/>
      <c r="D96" s="152" t="s">
        <v>385</v>
      </c>
      <c r="E96" s="131" t="s">
        <v>93</v>
      </c>
      <c r="F96" s="112"/>
      <c r="G96" s="122"/>
      <c r="H96" s="126">
        <f>'1 | Grundeinstellungen'!$H$196</f>
        <v>0</v>
      </c>
      <c r="I96" s="112"/>
      <c r="J96" s="148" t="str">
        <f>IF('2 | Kennwerte'!I207="wird berechnet","",CONCATENATE(IF(J97=1,'1 | Grundeinstellungen'!$J$196,IF(J97=2,'1 | Grundeinstellungen'!$K$196,IF('3d | Ressourcen_Energie'!J97=3,'1 | Grundeinstellungen'!$L$196,IF(J97="","wird ausgefüllt")))),CONCATENATE(IF('2 | Kennwerte'!I207="wird berechnet","",CONCATENATE(" [",TEXT('2 | Kennwerte'!I207,"0%"),"]"))),IF(J98="","",CONCATENATE(" (",J98,")"))))</f>
        <v/>
      </c>
      <c r="K96" s="148" t="str">
        <f>IF('2 | Kennwerte'!J207="wird berechnet","",CONCATENATE(IF(K97=1,'1 | Grundeinstellungen'!$J$196,IF(K97=2,'1 | Grundeinstellungen'!$K$196,IF('3d | Ressourcen_Energie'!K97=3,'1 | Grundeinstellungen'!$L$196,IF(K97="","wird ausgefüllt")))),CONCATENATE(IF('2 | Kennwerte'!J207="wird berechnet","",CONCATENATE(" [",TEXT('2 | Kennwerte'!J207,"0%"),"]"))),IF(K98="","",CONCATENATE(" (",K98,")"))))</f>
        <v/>
      </c>
      <c r="L96" s="148" t="str">
        <f>IF('2 | Kennwerte'!K207="wird berechnet","",CONCATENATE(IF(L97=1,'1 | Grundeinstellungen'!$J$196,IF(L97=2,'1 | Grundeinstellungen'!$K$196,IF('3d | Ressourcen_Energie'!L97=3,'1 | Grundeinstellungen'!$L$196,IF(L97="","wird ausgefüllt")))),CONCATENATE(IF('2 | Kennwerte'!K207="wird berechnet","",CONCATENATE(" [",TEXT('2 | Kennwerte'!K207,"0%"),"]"))),IF(L98="","",CONCATENATE(" (",L98,")"))))</f>
        <v/>
      </c>
      <c r="M96" s="148" t="str">
        <f>IF('2 | Kennwerte'!L207="wird berechnet","",CONCATENATE(IF(M97=1,'1 | Grundeinstellungen'!$J$196,IF(M97=2,'1 | Grundeinstellungen'!$K$196,IF('3d | Ressourcen_Energie'!M97=3,'1 | Grundeinstellungen'!$L$196,IF(M97="","wird ausgefüllt")))),CONCATENATE(IF('2 | Kennwerte'!L207="wird berechnet","",CONCATENATE(" [",TEXT('2 | Kennwerte'!L207,"0%"),"]"))),IF(M98="","",CONCATENATE(" (",M98,")"))))</f>
        <v/>
      </c>
      <c r="N96" s="148" t="str">
        <f>IF('2 | Kennwerte'!M207="wird berechnet","",CONCATENATE(IF(N97=1,'1 | Grundeinstellungen'!$J$196,IF(N97=2,'1 | Grundeinstellungen'!$K$196,IF('3d | Ressourcen_Energie'!N97=3,'1 | Grundeinstellungen'!$L$196,IF(N97="","wird ausgefüllt")))),CONCATENATE(IF('2 | Kennwerte'!M207="wird berechnet","",CONCATENATE(" [",TEXT('2 | Kennwerte'!M207,"0%"),"]"))),IF(N98="","",CONCATENATE(" (",N98,")"))))</f>
        <v/>
      </c>
      <c r="O96" s="148" t="str">
        <f>IF('2 | Kennwerte'!N207="wird berechnet","",CONCATENATE(IF(O97=1,'1 | Grundeinstellungen'!$J$196,IF(O97=2,'1 | Grundeinstellungen'!$K$196,IF('3d | Ressourcen_Energie'!O97=3,'1 | Grundeinstellungen'!$L$196,IF(O97="","wird ausgefüllt")))),CONCATENATE(IF('2 | Kennwerte'!N207="wird berechnet","",CONCATENATE(" [",TEXT('2 | Kennwerte'!N207,"0%"),"]"))),IF(O98="","",CONCATENATE(" (",O98,")"))))</f>
        <v/>
      </c>
      <c r="P96" s="148" t="str">
        <f>IF('2 | Kennwerte'!O207="wird berechnet","",CONCATENATE(IF(P97=1,'1 | Grundeinstellungen'!$J$196,IF(P97=2,'1 | Grundeinstellungen'!$K$196,IF('3d | Ressourcen_Energie'!P97=3,'1 | Grundeinstellungen'!$L$196,IF(P97="","wird ausgefüllt")))),CONCATENATE(IF('2 | Kennwerte'!O207="wird berechnet","",CONCATENATE(" [",TEXT('2 | Kennwerte'!O207,"0%"),"]"))),IF(P98="","",CONCATENATE(" (",P98,")"))))</f>
        <v/>
      </c>
      <c r="Q96" s="148" t="str">
        <f>IF('2 | Kennwerte'!P207="wird berechnet","",CONCATENATE(IF(Q97=1,'1 | Grundeinstellungen'!$J$196,IF(Q97=2,'1 | Grundeinstellungen'!$K$196,IF('3d | Ressourcen_Energie'!Q97=3,'1 | Grundeinstellungen'!$L$196,IF(Q97="","wird ausgefüllt")))),CONCATENATE(IF('2 | Kennwerte'!P207="wird berechnet","",CONCATENATE(" [",TEXT('2 | Kennwerte'!P207,"0%"),"]"))),IF(Q98="","",CONCATENATE(" (",Q98,")"))))</f>
        <v/>
      </c>
      <c r="R96" s="148" t="str">
        <f>IF('2 | Kennwerte'!Q207="wird berechnet","",CONCATENATE(IF(R97=1,'1 | Grundeinstellungen'!$J$196,IF(R97=2,'1 | Grundeinstellungen'!$K$196,IF('3d | Ressourcen_Energie'!R97=3,'1 | Grundeinstellungen'!$L$196,IF(R97="","wird ausgefüllt")))),CONCATENATE(IF('2 | Kennwerte'!Q207="wird berechnet","",CONCATENATE(" [",TEXT('2 | Kennwerte'!Q207,"0%"),"]"))),IF(R98="","",CONCATENATE(" (",R98,")"))))</f>
        <v/>
      </c>
      <c r="S96" s="148" t="str">
        <f>IF('2 | Kennwerte'!R207="wird berechnet","",CONCATENATE(IF(S97=1,'1 | Grundeinstellungen'!$J$196,IF(S97=2,'1 | Grundeinstellungen'!$K$196,IF('3d | Ressourcen_Energie'!S97=3,'1 | Grundeinstellungen'!$L$196,IF(S97="","wird ausgefüllt")))),CONCATENATE(IF('2 | Kennwerte'!R207="wird berechnet","",CONCATENATE(" [",TEXT('2 | Kennwerte'!R207,"0%"),"]"))),IF(S98="","",CONCATENATE(" (",S98,")"))))</f>
        <v/>
      </c>
      <c r="T96" s="148" t="str">
        <f>IF('2 | Kennwerte'!S207="wird berechnet","",CONCATENATE(IF(T97=1,'1 | Grundeinstellungen'!$J$196,IF(T97=2,'1 | Grundeinstellungen'!$K$196,IF('3d | Ressourcen_Energie'!T97=3,'1 | Grundeinstellungen'!$L$196,IF(T97="","wird ausgefüllt")))),CONCATENATE(IF('2 | Kennwerte'!S207="wird berechnet","",CONCATENATE(" [",TEXT('2 | Kennwerte'!S207,"0%"),"]"))),IF(T98="","",CONCATENATE(" (",T98,")"))))</f>
        <v/>
      </c>
      <c r="U96" s="148" t="str">
        <f>IF('2 | Kennwerte'!T207="wird berechnet","",CONCATENATE(IF(U97=1,'1 | Grundeinstellungen'!$J$196,IF(U97=2,'1 | Grundeinstellungen'!$K$196,IF('3d | Ressourcen_Energie'!U97=3,'1 | Grundeinstellungen'!$L$196,IF(U97="","wird ausgefüllt")))),CONCATENATE(IF('2 | Kennwerte'!T207="wird berechnet","",CONCATENATE(" [",TEXT('2 | Kennwerte'!T207,"0%"),"]"))),IF(U98="","",CONCATENATE(" (",U98,")"))))</f>
        <v/>
      </c>
      <c r="V96" s="148" t="str">
        <f>IF('2 | Kennwerte'!U207="wird berechnet","",CONCATENATE(IF(V97=1,'1 | Grundeinstellungen'!$J$196,IF(V97=2,'1 | Grundeinstellungen'!$K$196,IF('3d | Ressourcen_Energie'!V97=3,'1 | Grundeinstellungen'!$L$196,IF(V97="","wird ausgefüllt")))),CONCATENATE(IF('2 | Kennwerte'!U207="wird berechnet","",CONCATENATE(" [",TEXT('2 | Kennwerte'!U207,"0%"),"]"))),IF(V98="","",CONCATENATE(" (",V98,")"))))</f>
        <v/>
      </c>
      <c r="W96" s="148" t="str">
        <f>IF('2 | Kennwerte'!V207="wird berechnet","",CONCATENATE(IF(W97=1,'1 | Grundeinstellungen'!$J$196,IF(W97=2,'1 | Grundeinstellungen'!$K$196,IF('3d | Ressourcen_Energie'!W97=3,'1 | Grundeinstellungen'!$L$196,IF(W97="","wird ausgefüllt")))),CONCATENATE(IF('2 | Kennwerte'!V207="wird berechnet","",CONCATENATE(" [",TEXT('2 | Kennwerte'!V207,"0%"),"]"))),IF(W98="","",CONCATENATE(" (",W98,")"))))</f>
        <v/>
      </c>
      <c r="X96" s="148" t="str">
        <f>IF('2 | Kennwerte'!W207="wird berechnet","",CONCATENATE(IF(X97=1,'1 | Grundeinstellungen'!$J$196,IF(X97=2,'1 | Grundeinstellungen'!$K$196,IF('3d | Ressourcen_Energie'!X97=3,'1 | Grundeinstellungen'!$L$196,IF(X97="","wird ausgefüllt")))),CONCATENATE(IF('2 | Kennwerte'!W207="wird berechnet","",CONCATENATE(" [",TEXT('2 | Kennwerte'!W207,"0%"),"]"))),IF(X98="","",CONCATENATE(" (",X98,")"))))</f>
        <v/>
      </c>
      <c r="Y96" s="148" t="str">
        <f>IF('2 | Kennwerte'!X207="wird berechnet","",CONCATENATE(IF(Y97=1,'1 | Grundeinstellungen'!$J$196,IF(Y97=2,'1 | Grundeinstellungen'!$K$196,IF('3d | Ressourcen_Energie'!Y97=3,'1 | Grundeinstellungen'!$L$196,IF(Y97="","wird ausgefüllt")))),CONCATENATE(IF('2 | Kennwerte'!X207="wird berechnet","",CONCATENATE(" [",TEXT('2 | Kennwerte'!X207,"0%"),"]"))),IF(Y98="","",CONCATENATE(" (",Y98,")"))))</f>
        <v/>
      </c>
      <c r="Z96" s="148" t="str">
        <f>IF('2 | Kennwerte'!Y207="wird berechnet","",CONCATENATE(IF(Z97=1,'1 | Grundeinstellungen'!$J$196,IF(Z97=2,'1 | Grundeinstellungen'!$K$196,IF('3d | Ressourcen_Energie'!Z97=3,'1 | Grundeinstellungen'!$L$196,IF(Z97="","wird ausgefüllt")))),CONCATENATE(IF('2 | Kennwerte'!Y207="wird berechnet","",CONCATENATE(" [",TEXT('2 | Kennwerte'!Y207,"0%"),"]"))),IF(Z98="","",CONCATENATE(" (",Z98,")"))))</f>
        <v/>
      </c>
      <c r="AA96" s="148" t="str">
        <f>IF('2 | Kennwerte'!Z207="wird berechnet","",CONCATENATE(IF(AA97=1,'1 | Grundeinstellungen'!$J$196,IF(AA97=2,'1 | Grundeinstellungen'!$K$196,IF('3d | Ressourcen_Energie'!AA97=3,'1 | Grundeinstellungen'!$L$196,IF(AA97="","wird ausgefüllt")))),CONCATENATE(IF('2 | Kennwerte'!Z207="wird berechnet","",CONCATENATE(" [",TEXT('2 | Kennwerte'!Z207,"0%"),"]"))),IF(AA98="","",CONCATENATE(" (",AA98,")"))))</f>
        <v/>
      </c>
      <c r="AB96" s="148" t="str">
        <f>IF('2 | Kennwerte'!AA207="wird berechnet","",CONCATENATE(IF(AB97=1,'1 | Grundeinstellungen'!$J$196,IF(AB97=2,'1 | Grundeinstellungen'!$K$196,IF('3d | Ressourcen_Energie'!AB97=3,'1 | Grundeinstellungen'!$L$196,IF(AB97="","wird ausgefüllt")))),CONCATENATE(IF('2 | Kennwerte'!AA207="wird berechnet","",CONCATENATE(" [",TEXT('2 | Kennwerte'!AA207,"0%"),"]"))),IF(AB98="","",CONCATENATE(" (",AB98,")"))))</f>
        <v/>
      </c>
      <c r="AC96" s="148" t="str">
        <f>IF('2 | Kennwerte'!AB207="wird berechnet","",CONCATENATE(IF(AC97=1,'1 | Grundeinstellungen'!$J$196,IF(AC97=2,'1 | Grundeinstellungen'!$K$196,IF('3d | Ressourcen_Energie'!AC97=3,'1 | Grundeinstellungen'!$L$196,IF(AC97="","wird ausgefüllt")))),CONCATENATE(IF('2 | Kennwerte'!AB207="wird berechnet","",CONCATENATE(" [",TEXT('2 | Kennwerte'!AB207,"0%"),"]"))),IF(AC98="","",CONCATENATE(" (",AC98,")"))))</f>
        <v/>
      </c>
      <c r="AD96" s="148" t="str">
        <f>IF('2 | Kennwerte'!AC207="wird berechnet","",CONCATENATE(IF(AD97=1,'1 | Grundeinstellungen'!$J$196,IF(AD97=2,'1 | Grundeinstellungen'!$K$196,IF('3d | Ressourcen_Energie'!AD97=3,'1 | Grundeinstellungen'!$L$196,IF(AD97="","wird ausgefüllt")))),CONCATENATE(IF('2 | Kennwerte'!AC207="wird berechnet","",CONCATENATE(" [",TEXT('2 | Kennwerte'!AC207,"0%"),"]"))),IF(AD98="","",CONCATENATE(" (",AD98,")"))))</f>
        <v/>
      </c>
      <c r="AE96" s="148" t="str">
        <f>IF('2 | Kennwerte'!AD207="wird berechnet","",CONCATENATE(IF(AE97=1,'1 | Grundeinstellungen'!$J$196,IF(AE97=2,'1 | Grundeinstellungen'!$K$196,IF('3d | Ressourcen_Energie'!AE97=3,'1 | Grundeinstellungen'!$L$196,IF(AE97="","wird ausgefüllt")))),CONCATENATE(IF('2 | Kennwerte'!AD207="wird berechnet","",CONCATENATE(" [",TEXT('2 | Kennwerte'!AD207,"0%"),"]"))),IF(AE98="","",CONCATENATE(" (",AE98,")"))))</f>
        <v/>
      </c>
      <c r="AF96" s="148" t="str">
        <f>IF('2 | Kennwerte'!AE207="wird berechnet","",CONCATENATE(IF(AF97=1,'1 | Grundeinstellungen'!$J$196,IF(AF97=2,'1 | Grundeinstellungen'!$K$196,IF('3d | Ressourcen_Energie'!AF97=3,'1 | Grundeinstellungen'!$L$196,IF(AF97="","wird ausgefüllt")))),CONCATENATE(IF('2 | Kennwerte'!AE207="wird berechnet","",CONCATENATE(" [",TEXT('2 | Kennwerte'!AE207,"0%"),"]"))),IF(AF98="","",CONCATENATE(" (",AF98,")"))))</f>
        <v/>
      </c>
      <c r="AG96" s="148" t="str">
        <f>IF('2 | Kennwerte'!AF207="wird berechnet","",CONCATENATE(IF(AG97=1,'1 | Grundeinstellungen'!$J$196,IF(AG97=2,'1 | Grundeinstellungen'!$K$196,IF('3d | Ressourcen_Energie'!AG97=3,'1 | Grundeinstellungen'!$L$196,IF(AG97="","wird ausgefüllt")))),CONCATENATE(IF('2 | Kennwerte'!AF207="wird berechnet","",CONCATENATE(" [",TEXT('2 | Kennwerte'!AF207,"0%"),"]"))),IF(AG98="","",CONCATENATE(" (",AG98,")"))))</f>
        <v/>
      </c>
      <c r="AH96" s="148" t="str">
        <f>IF('2 | Kennwerte'!AG207="wird berechnet","",CONCATENATE(IF(AH97=1,'1 | Grundeinstellungen'!$J$196,IF(AH97=2,'1 | Grundeinstellungen'!$K$196,IF('3d | Ressourcen_Energie'!AH97=3,'1 | Grundeinstellungen'!$L$196,IF(AH97="","wird ausgefüllt")))),CONCATENATE(IF('2 | Kennwerte'!AG207="wird berechnet","",CONCATENATE(" [",TEXT('2 | Kennwerte'!AG207,"0%"),"]"))),IF(AH98="","",CONCATENATE(" (",AH98,")"))))</f>
        <v/>
      </c>
      <c r="AI96" s="148" t="str">
        <f>IF('2 | Kennwerte'!AH207="wird berechnet","",CONCATENATE(IF(AI97=1,'1 | Grundeinstellungen'!$J$196,IF(AI97=2,'1 | Grundeinstellungen'!$K$196,IF('3d | Ressourcen_Energie'!AI97=3,'1 | Grundeinstellungen'!$L$196,IF(AI97="","wird ausgefüllt")))),CONCATENATE(IF('2 | Kennwerte'!AH207="wird berechnet","",CONCATENATE(" [",TEXT('2 | Kennwerte'!AH207,"0%"),"]"))),IF(AI98="","",CONCATENATE(" (",AI98,")"))))</f>
        <v/>
      </c>
      <c r="AJ96" s="148" t="str">
        <f>IF('2 | Kennwerte'!AI207="wird berechnet","",CONCATENATE(IF(AJ97=1,'1 | Grundeinstellungen'!$J$196,IF(AJ97=2,'1 | Grundeinstellungen'!$K$196,IF('3d | Ressourcen_Energie'!AJ97=3,'1 | Grundeinstellungen'!$L$196,IF(AJ97="","wird ausgefüllt")))),CONCATENATE(IF('2 | Kennwerte'!AI207="wird berechnet","",CONCATENATE(" [",TEXT('2 | Kennwerte'!AI207,"0%"),"]"))),IF(AJ98="","",CONCATENATE(" (",AJ98,")"))))</f>
        <v/>
      </c>
      <c r="AK96" s="148" t="str">
        <f>IF('2 | Kennwerte'!AJ207="wird berechnet","",CONCATENATE(IF(AK97=1,'1 | Grundeinstellungen'!$J$196,IF(AK97=2,'1 | Grundeinstellungen'!$K$196,IF('3d | Ressourcen_Energie'!AK97=3,'1 | Grundeinstellungen'!$L$196,IF(AK97="","wird ausgefüllt")))),CONCATENATE(IF('2 | Kennwerte'!AJ207="wird berechnet","",CONCATENATE(" [",TEXT('2 | Kennwerte'!AJ207,"0%"),"]"))),IF(AK98="","",CONCATENATE(" (",AK98,")"))))</f>
        <v/>
      </c>
      <c r="AL96" s="148" t="str">
        <f>IF('2 | Kennwerte'!AK207="wird berechnet","",CONCATENATE(IF(AL97=1,'1 | Grundeinstellungen'!$J$196,IF(AL97=2,'1 | Grundeinstellungen'!$K$196,IF('3d | Ressourcen_Energie'!AL97=3,'1 | Grundeinstellungen'!$L$196,IF(AL97="","wird ausgefüllt")))),CONCATENATE(IF('2 | Kennwerte'!AK207="wird berechnet","",CONCATENATE(" [",TEXT('2 | Kennwerte'!AK207,"0%"),"]"))),IF(AL98="","",CONCATENATE(" (",AL98,")"))))</f>
        <v/>
      </c>
      <c r="AM96" s="148" t="str">
        <f>IF('2 | Kennwerte'!AL207="wird berechnet","",CONCATENATE(IF(AM97=1,'1 | Grundeinstellungen'!$J$196,IF(AM97=2,'1 | Grundeinstellungen'!$K$196,IF('3d | Ressourcen_Energie'!AM97=3,'1 | Grundeinstellungen'!$L$196,IF(AM97="","wird ausgefüllt")))),CONCATENATE(IF('2 | Kennwerte'!AL207="wird berechnet","",CONCATENATE(" [",TEXT('2 | Kennwerte'!AL207,"0%"),"]"))),IF(AM98="","",CONCATENATE(" (",AM98,")"))))</f>
        <v/>
      </c>
    </row>
    <row r="97" spans="2:39" s="121" customFormat="1" outlineLevel="1" x14ac:dyDescent="0.25">
      <c r="B97" s="137"/>
      <c r="C97" s="138"/>
      <c r="D97" s="138"/>
      <c r="E97" s="156" t="s">
        <v>197</v>
      </c>
      <c r="F97" s="157"/>
      <c r="G97" s="139"/>
      <c r="H97" s="136"/>
      <c r="I97" s="171"/>
      <c r="J97" s="148" t="str">
        <f>IF('2 | Kennwerte'!I208="","",'2 | Kennwerte'!I208)</f>
        <v/>
      </c>
      <c r="K97" s="148" t="str">
        <f>IF('2 | Kennwerte'!J208="","",'2 | Kennwerte'!J208)</f>
        <v/>
      </c>
      <c r="L97" s="148" t="str">
        <f>IF('2 | Kennwerte'!K208="","",'2 | Kennwerte'!K208)</f>
        <v/>
      </c>
      <c r="M97" s="148" t="str">
        <f>IF('2 | Kennwerte'!L208="","",'2 | Kennwerte'!L208)</f>
        <v/>
      </c>
      <c r="N97" s="148" t="str">
        <f>IF('2 | Kennwerte'!M208="","",'2 | Kennwerte'!M208)</f>
        <v/>
      </c>
      <c r="O97" s="148" t="str">
        <f>IF('2 | Kennwerte'!N208="","",'2 | Kennwerte'!N208)</f>
        <v/>
      </c>
      <c r="P97" s="148" t="str">
        <f>IF('2 | Kennwerte'!O208="","",'2 | Kennwerte'!O208)</f>
        <v/>
      </c>
      <c r="Q97" s="148" t="str">
        <f>IF('2 | Kennwerte'!P208="","",'2 | Kennwerte'!P208)</f>
        <v/>
      </c>
      <c r="R97" s="148" t="str">
        <f>IF('2 | Kennwerte'!Q208="","",'2 | Kennwerte'!Q208)</f>
        <v/>
      </c>
      <c r="S97" s="148" t="str">
        <f>IF('2 | Kennwerte'!R208="","",'2 | Kennwerte'!R208)</f>
        <v/>
      </c>
      <c r="T97" s="148" t="str">
        <f>IF('2 | Kennwerte'!S208="","",'2 | Kennwerte'!S208)</f>
        <v/>
      </c>
      <c r="U97" s="148" t="str">
        <f>IF('2 | Kennwerte'!T208="","",'2 | Kennwerte'!T208)</f>
        <v/>
      </c>
      <c r="V97" s="148" t="str">
        <f>IF('2 | Kennwerte'!U208="","",'2 | Kennwerte'!U208)</f>
        <v/>
      </c>
      <c r="W97" s="148" t="str">
        <f>IF('2 | Kennwerte'!V208="","",'2 | Kennwerte'!V208)</f>
        <v/>
      </c>
      <c r="X97" s="148" t="str">
        <f>IF('2 | Kennwerte'!W208="","",'2 | Kennwerte'!W208)</f>
        <v/>
      </c>
      <c r="Y97" s="148" t="str">
        <f>IF('2 | Kennwerte'!X208="","",'2 | Kennwerte'!X208)</f>
        <v/>
      </c>
      <c r="Z97" s="148" t="str">
        <f>IF('2 | Kennwerte'!Y208="","",'2 | Kennwerte'!Y208)</f>
        <v/>
      </c>
      <c r="AA97" s="148" t="str">
        <f>IF('2 | Kennwerte'!Z208="","",'2 | Kennwerte'!Z208)</f>
        <v/>
      </c>
      <c r="AB97" s="148" t="str">
        <f>IF('2 | Kennwerte'!AA208="","",'2 | Kennwerte'!AA208)</f>
        <v/>
      </c>
      <c r="AC97" s="148" t="str">
        <f>IF('2 | Kennwerte'!AB208="","",'2 | Kennwerte'!AB208)</f>
        <v/>
      </c>
      <c r="AD97" s="148" t="str">
        <f>IF('2 | Kennwerte'!AC208="","",'2 | Kennwerte'!AC208)</f>
        <v/>
      </c>
      <c r="AE97" s="148" t="str">
        <f>IF('2 | Kennwerte'!AD208="","",'2 | Kennwerte'!AD208)</f>
        <v/>
      </c>
      <c r="AF97" s="148" t="str">
        <f>IF('2 | Kennwerte'!AE208="","",'2 | Kennwerte'!AE208)</f>
        <v/>
      </c>
      <c r="AG97" s="148" t="str">
        <f>IF('2 | Kennwerte'!AF208="","",'2 | Kennwerte'!AF208)</f>
        <v/>
      </c>
      <c r="AH97" s="148" t="str">
        <f>IF('2 | Kennwerte'!AG208="","",'2 | Kennwerte'!AG208)</f>
        <v/>
      </c>
      <c r="AI97" s="148" t="str">
        <f>IF('2 | Kennwerte'!AH208="","",'2 | Kennwerte'!AH208)</f>
        <v/>
      </c>
      <c r="AJ97" s="148" t="str">
        <f>IF('2 | Kennwerte'!AI208="","",'2 | Kennwerte'!AI208)</f>
        <v/>
      </c>
      <c r="AK97" s="148" t="str">
        <f>IF('2 | Kennwerte'!AJ208="","",'2 | Kennwerte'!AJ208)</f>
        <v/>
      </c>
      <c r="AL97" s="148" t="str">
        <f>IF('2 | Kennwerte'!AK208="","",'2 | Kennwerte'!AK208)</f>
        <v/>
      </c>
      <c r="AM97" s="148" t="str">
        <f>IF('2 | Kennwerte'!AL208="","",'2 | Kennwerte'!AL208)</f>
        <v/>
      </c>
    </row>
    <row r="98" spans="2:39" s="145" customFormat="1" ht="30" customHeight="1" outlineLevel="1" x14ac:dyDescent="0.25">
      <c r="B98" s="146"/>
      <c r="C98" s="147"/>
      <c r="D98" s="169"/>
      <c r="E98" s="162" t="s">
        <v>196</v>
      </c>
      <c r="F98" s="160"/>
      <c r="G98" s="178"/>
      <c r="H98" s="179"/>
      <c r="I98" s="1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0"/>
      <c r="X98" s="280"/>
      <c r="Y98" s="280"/>
      <c r="Z98" s="280"/>
      <c r="AA98" s="280"/>
      <c r="AB98" s="280"/>
      <c r="AC98" s="280"/>
      <c r="AD98" s="280"/>
      <c r="AE98" s="280"/>
      <c r="AF98" s="280"/>
      <c r="AG98" s="280"/>
      <c r="AH98" s="280"/>
      <c r="AI98" s="280"/>
      <c r="AJ98" s="280"/>
      <c r="AK98" s="280"/>
      <c r="AL98" s="280"/>
      <c r="AM98" s="280"/>
    </row>
    <row r="99" spans="2:39" s="110" customFormat="1" ht="15.75" thickBot="1" x14ac:dyDescent="0.3">
      <c r="B99" s="111"/>
      <c r="C99" s="131"/>
      <c r="D99" s="131"/>
      <c r="E99" s="131"/>
      <c r="F99" s="112"/>
      <c r="G99" s="122"/>
      <c r="H99" s="122"/>
      <c r="I99" s="112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</row>
    <row r="100" spans="2:39" s="110" customFormat="1" ht="30" customHeight="1" thickBot="1" x14ac:dyDescent="0.3">
      <c r="B100" s="298">
        <v>15</v>
      </c>
      <c r="C100" s="250" t="s">
        <v>76</v>
      </c>
      <c r="D100" s="251"/>
      <c r="E100" s="134"/>
      <c r="F100" s="93"/>
      <c r="G100" s="94">
        <f>'1 | Grundeinstellungen'!$G$198</f>
        <v>1</v>
      </c>
      <c r="H100" s="95"/>
      <c r="I100" s="96"/>
      <c r="J100" s="300">
        <f>IF($G$100=0,"",IFERROR(J104*$G$103+J114*$G$113+J121*$G$120+J131*$G$130,0))</f>
        <v>0</v>
      </c>
      <c r="K100" s="300">
        <f t="shared" ref="K100:AM100" si="17">IF($G$100=0,"",IFERROR(K104*$G$103+K114*$G$113+K121*$G$120+K131*$G$130,0))</f>
        <v>0</v>
      </c>
      <c r="L100" s="300">
        <f t="shared" si="17"/>
        <v>0</v>
      </c>
      <c r="M100" s="300">
        <f t="shared" si="17"/>
        <v>0</v>
      </c>
      <c r="N100" s="300">
        <f t="shared" si="17"/>
        <v>0</v>
      </c>
      <c r="O100" s="300">
        <f t="shared" si="17"/>
        <v>0</v>
      </c>
      <c r="P100" s="300">
        <f t="shared" si="17"/>
        <v>0</v>
      </c>
      <c r="Q100" s="300">
        <f t="shared" si="17"/>
        <v>0</v>
      </c>
      <c r="R100" s="300">
        <f t="shared" si="17"/>
        <v>0</v>
      </c>
      <c r="S100" s="300">
        <f t="shared" si="17"/>
        <v>0</v>
      </c>
      <c r="T100" s="300">
        <f t="shared" si="17"/>
        <v>0</v>
      </c>
      <c r="U100" s="300">
        <f t="shared" si="17"/>
        <v>0</v>
      </c>
      <c r="V100" s="300">
        <f t="shared" si="17"/>
        <v>0</v>
      </c>
      <c r="W100" s="300">
        <f t="shared" si="17"/>
        <v>0</v>
      </c>
      <c r="X100" s="300">
        <f t="shared" si="17"/>
        <v>0</v>
      </c>
      <c r="Y100" s="300">
        <f t="shared" si="17"/>
        <v>0</v>
      </c>
      <c r="Z100" s="300">
        <f t="shared" si="17"/>
        <v>0</v>
      </c>
      <c r="AA100" s="300">
        <f t="shared" si="17"/>
        <v>0</v>
      </c>
      <c r="AB100" s="300">
        <f t="shared" si="17"/>
        <v>0</v>
      </c>
      <c r="AC100" s="300">
        <f t="shared" si="17"/>
        <v>0</v>
      </c>
      <c r="AD100" s="300">
        <f t="shared" si="17"/>
        <v>0</v>
      </c>
      <c r="AE100" s="300">
        <f t="shared" si="17"/>
        <v>0</v>
      </c>
      <c r="AF100" s="300">
        <f t="shared" si="17"/>
        <v>0</v>
      </c>
      <c r="AG100" s="300">
        <f t="shared" si="17"/>
        <v>0</v>
      </c>
      <c r="AH100" s="300">
        <f t="shared" si="17"/>
        <v>0</v>
      </c>
      <c r="AI100" s="300">
        <f t="shared" si="17"/>
        <v>0</v>
      </c>
      <c r="AJ100" s="300">
        <f t="shared" si="17"/>
        <v>0</v>
      </c>
      <c r="AK100" s="300">
        <f t="shared" si="17"/>
        <v>0</v>
      </c>
      <c r="AL100" s="300">
        <f t="shared" si="17"/>
        <v>0</v>
      </c>
      <c r="AM100" s="300">
        <f t="shared" si="17"/>
        <v>0</v>
      </c>
    </row>
    <row r="101" spans="2:39" s="110" customFormat="1" ht="124.5" hidden="1" customHeight="1" thickBot="1" x14ac:dyDescent="0.3">
      <c r="B101" s="111"/>
      <c r="C101" s="181"/>
      <c r="D101" s="138"/>
      <c r="E101" s="182" t="s">
        <v>201</v>
      </c>
      <c r="F101" s="112"/>
      <c r="G101" s="128"/>
      <c r="H101" s="122"/>
      <c r="I101" s="112"/>
      <c r="J101" s="185" t="str">
        <f>CONCATENATE(IF(J103="","",J103),IF(AND(J103&lt;&gt;"",J113&lt;&gt;""),"; ",""),IF(AND(J103&lt;&gt;"",J120&lt;&gt;"",J103=""),"; ",""),IF(AND(J103&lt;&gt;"",J130&lt;&gt;"",J113="",J120=""),"; ",""),IF(J113="","",J113),IF(AND(J113&lt;&gt;"",J120&lt;&gt;""),"; ",""),IF(AND(J113&lt;&gt;"",J130&lt;&gt;"",J120=""),"; ",""),IF(J120="","",J120),IF(AND(J120&lt;&gt;"",J130&lt;&gt;""),"; ",""),IF(J130="","",J130))</f>
        <v>wird ausgefüllt; wird ausgefüllt; wird ausgefüllt; wird ausgefüllt (wird ausgefüllt; wird ausgefüllt; wird ausgefüllt)</v>
      </c>
      <c r="K101" s="185" t="str">
        <f t="shared" ref="K101:AM101" si="18">CONCATENATE(IF(K103="","",K103),IF(AND(K103&lt;&gt;"",K113&lt;&gt;""),"; ",""),IF(AND(K103&lt;&gt;"",K120&lt;&gt;"",K103=""),"; ",""),IF(AND(K103&lt;&gt;"",K130&lt;&gt;"",K113="",K120=""),"; ",""),IF(K113="","",K113),IF(AND(K113&lt;&gt;"",K120&lt;&gt;""),"; ",""),IF(AND(K113&lt;&gt;"",K130&lt;&gt;"",K120=""),"; ",""),IF(K120="","",K120),IF(AND(K120&lt;&gt;"",K130&lt;&gt;""),"; ",""),IF(K130="","",K130))</f>
        <v>wird ausgefüllt; wird ausgefüllt; wird ausgefüllt; wird ausgefüllt (wird ausgefüllt; wird ausgefüllt; wird ausgefüllt)</v>
      </c>
      <c r="L101" s="185" t="str">
        <f t="shared" si="18"/>
        <v>wird ausgefüllt; wird ausgefüllt; wird ausgefüllt; wird ausgefüllt (wird ausgefüllt; wird ausgefüllt; wird ausgefüllt)</v>
      </c>
      <c r="M101" s="185" t="str">
        <f t="shared" si="18"/>
        <v>wird ausgefüllt; wird ausgefüllt; wird ausgefüllt; wird ausgefüllt (wird ausgefüllt; wird ausgefüllt; wird ausgefüllt)</v>
      </c>
      <c r="N101" s="185" t="str">
        <f t="shared" si="18"/>
        <v>wird ausgefüllt; wird ausgefüllt; wird ausgefüllt; wird ausgefüllt (wird ausgefüllt; wird ausgefüllt; wird ausgefüllt)</v>
      </c>
      <c r="O101" s="185" t="str">
        <f t="shared" si="18"/>
        <v>wird ausgefüllt; wird ausgefüllt; wird ausgefüllt; wird ausgefüllt (wird ausgefüllt; wird ausgefüllt; wird ausgefüllt)</v>
      </c>
      <c r="P101" s="185" t="str">
        <f t="shared" si="18"/>
        <v>wird ausgefüllt; wird ausgefüllt; wird ausgefüllt; wird ausgefüllt (wird ausgefüllt; wird ausgefüllt; wird ausgefüllt)</v>
      </c>
      <c r="Q101" s="185" t="str">
        <f t="shared" si="18"/>
        <v>wird ausgefüllt; wird ausgefüllt; wird ausgefüllt; wird ausgefüllt (wird ausgefüllt; wird ausgefüllt; wird ausgefüllt)</v>
      </c>
      <c r="R101" s="185" t="str">
        <f t="shared" si="18"/>
        <v>wird ausgefüllt; wird ausgefüllt; wird ausgefüllt; wird ausgefüllt (wird ausgefüllt; wird ausgefüllt; wird ausgefüllt)</v>
      </c>
      <c r="S101" s="185" t="str">
        <f t="shared" si="18"/>
        <v>wird ausgefüllt; wird ausgefüllt; wird ausgefüllt; wird ausgefüllt (wird ausgefüllt; wird ausgefüllt; wird ausgefüllt)</v>
      </c>
      <c r="T101" s="185" t="str">
        <f t="shared" si="18"/>
        <v>wird ausgefüllt; wird ausgefüllt; wird ausgefüllt; wird ausgefüllt (wird ausgefüllt; wird ausgefüllt; Schachtflächen k.A.)</v>
      </c>
      <c r="U101" s="185" t="str">
        <f t="shared" si="18"/>
        <v>wird ausgefüllt; wird ausgefüllt; wird ausgefüllt; wird ausgefüllt (wird ausgefüllt; wird ausgefüllt; wird ausgefüllt)</v>
      </c>
      <c r="V101" s="185" t="str">
        <f t="shared" si="18"/>
        <v>wird ausgefüllt; wird ausgefüllt; wird ausgefüllt; wird ausgefüllt (wird ausgefüllt; wird ausgefüllt; Schachtflächen k.A.)</v>
      </c>
      <c r="W101" s="185" t="str">
        <f t="shared" si="18"/>
        <v>wird ausgefüllt; wird ausgefüllt; wird ausgefüllt; wird ausgefüllt (wird ausgefüllt; wird ausgefüllt; wird ausgefüllt)</v>
      </c>
      <c r="X101" s="185" t="str">
        <f t="shared" si="18"/>
        <v>wird ausgefüllt; wird ausgefüllt; wird ausgefüllt; wird ausgefüllt (wird ausgefüllt; wird ausgefüllt; wird ausgefüllt)</v>
      </c>
      <c r="Y101" s="185" t="str">
        <f t="shared" si="18"/>
        <v>wird ausgefüllt; wird ausgefüllt; wird ausgefüllt; wird ausgefüllt (wird ausgefüllt; wird ausgefüllt; wird ausgefüllt)</v>
      </c>
      <c r="Z101" s="185" t="str">
        <f t="shared" si="18"/>
        <v>wird ausgefüllt; wird ausgefüllt; wird ausgefüllt; wird ausgefüllt (wird ausgefüllt; wird ausgefüllt; wird ausgefüllt)</v>
      </c>
      <c r="AA101" s="185" t="str">
        <f t="shared" si="18"/>
        <v>wird ausgefüllt; wird ausgefüllt; wird ausgefüllt; wird ausgefüllt (wird ausgefüllt; wird ausgefüllt; wird ausgefüllt)</v>
      </c>
      <c r="AB101" s="185" t="str">
        <f t="shared" si="18"/>
        <v>wird ausgefüllt; wird ausgefüllt; wird ausgefüllt; wird ausgefüllt (wird ausgefüllt; wird ausgefüllt; wird ausgefüllt)</v>
      </c>
      <c r="AC101" s="185" t="str">
        <f t="shared" si="18"/>
        <v>wird ausgefüllt; wird ausgefüllt; wird ausgefüllt; wird ausgefüllt (wird ausgefüllt; wird ausgefüllt; wird ausgefüllt)</v>
      </c>
      <c r="AD101" s="185" t="str">
        <f t="shared" si="18"/>
        <v>wird ausgefüllt; wird ausgefüllt; wird ausgefüllt; wird ausgefüllt (wird ausgefüllt; wird ausgefüllt; wird ausgefüllt)</v>
      </c>
      <c r="AE101" s="185" t="str">
        <f t="shared" si="18"/>
        <v>wird ausgefüllt; wird ausgefüllt; wird ausgefüllt; wird ausgefüllt (wird ausgefüllt; wird ausgefüllt; wird ausgefüllt)</v>
      </c>
      <c r="AF101" s="185" t="str">
        <f t="shared" si="18"/>
        <v>wird ausgefüllt; wird ausgefüllt; wird ausgefüllt; wird ausgefüllt (wird ausgefüllt; wird ausgefüllt; wird ausgefüllt)</v>
      </c>
      <c r="AG101" s="185" t="str">
        <f t="shared" si="18"/>
        <v>wird ausgefüllt; wird ausgefüllt; wird ausgefüllt; wird ausgefüllt (wird ausgefüllt; wird ausgefüllt; wird ausgefüllt)</v>
      </c>
      <c r="AH101" s="185" t="str">
        <f t="shared" si="18"/>
        <v>wird ausgefüllt; wird ausgefüllt; wird ausgefüllt; wird ausgefüllt (wird ausgefüllt; wird ausgefüllt; wird ausgefüllt)</v>
      </c>
      <c r="AI101" s="185" t="str">
        <f t="shared" si="18"/>
        <v>wird ausgefüllt; wird ausgefüllt; wird ausgefüllt; wird ausgefüllt (wird ausgefüllt; wird ausgefüllt; wird ausgefüllt)</v>
      </c>
      <c r="AJ101" s="185" t="str">
        <f t="shared" si="18"/>
        <v>wird ausgefüllt; wird ausgefüllt; wird ausgefüllt; wird ausgefüllt (wird ausgefüllt; wird ausgefüllt; wird ausgefüllt)</v>
      </c>
      <c r="AK101" s="185" t="str">
        <f t="shared" si="18"/>
        <v>wird ausgefüllt; wird ausgefüllt; wird ausgefüllt; wird ausgefüllt (wird ausgefüllt; wird ausgefüllt; wird ausgefüllt)</v>
      </c>
      <c r="AL101" s="185" t="str">
        <f t="shared" si="18"/>
        <v>wird ausgefüllt; wird ausgefüllt; wird ausgefüllt; wird ausgefüllt (wird ausgefüllt; wird ausgefüllt; wird ausgefüllt)</v>
      </c>
      <c r="AM101" s="185" t="str">
        <f t="shared" si="18"/>
        <v>wird ausgefüllt; wird ausgefüllt; wird ausgefüllt; wird ausgefüllt (wird ausgefüllt; wird ausgefüllt; wird ausgefüllt)</v>
      </c>
    </row>
    <row r="102" spans="2:39" s="121" customFormat="1" ht="7.5" customHeight="1" x14ac:dyDescent="0.25">
      <c r="B102" s="137"/>
      <c r="C102" s="138"/>
      <c r="D102" s="138"/>
      <c r="E102" s="138"/>
      <c r="F102" s="117"/>
      <c r="G102" s="139"/>
      <c r="H102" s="136"/>
      <c r="I102" s="117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</row>
    <row r="103" spans="2:39" s="110" customFormat="1" ht="30" customHeight="1" outlineLevel="1" x14ac:dyDescent="0.25">
      <c r="B103" s="111"/>
      <c r="C103" s="183">
        <v>1</v>
      </c>
      <c r="D103" s="183" t="s">
        <v>94</v>
      </c>
      <c r="E103" s="161"/>
      <c r="F103" s="170"/>
      <c r="G103" s="126">
        <f>'1 | Grundeinstellungen'!$G$199</f>
        <v>0.25</v>
      </c>
      <c r="H103" s="98">
        <f>'1 | Grundeinstellungen'!$H$199</f>
        <v>1</v>
      </c>
      <c r="I103" s="170"/>
      <c r="J103" s="129" t="str">
        <f>IF($G$103=0,"",CONCATENATE(IF(AND(J104&lt;1.5,J104&gt;0),'1 | Grundeinstellungen'!$J$199,IF(AND(J104&gt;=1.5,J104&lt;2.5),'1 | Grundeinstellungen'!$K$199,IF(J104&gt;=2.5,'1 | Grundeinstellungen'!$L$199,IF(J104=0,"wird ausgefüllt")))),IF(OR(J106&lt;&gt;"",J109&lt;&gt;"")," (",""),IF(J106="","",J106),IF(AND(J106&lt;&gt;"",J109&lt;&gt;""),"; ",""),IF(J109="","",J109),IF(OR(J106&lt;&gt;"",J109&lt;&gt;""),")","")))</f>
        <v>wird ausgefüllt</v>
      </c>
      <c r="K103" s="129" t="str">
        <f>IF($G$103=0,"",CONCATENATE(IF(AND(K104&lt;1.5,K104&gt;0),'1 | Grundeinstellungen'!$J$199,IF(AND(K104&gt;=1.5,K104&lt;2.5),'1 | Grundeinstellungen'!$K$199,IF(K104&gt;=2.5,'1 | Grundeinstellungen'!$L$199,IF(K104=0,"wird ausgefüllt")))),IF(OR(K106&lt;&gt;"",K109&lt;&gt;"")," (",""),IF(K106="","",K106),IF(AND(K106&lt;&gt;"",K109&lt;&gt;""),"; ",""),IF(K109="","",K109),IF(OR(K106&lt;&gt;"",K109&lt;&gt;""),")","")))</f>
        <v>wird ausgefüllt</v>
      </c>
      <c r="L103" s="129" t="str">
        <f>IF($G$103=0,"",CONCATENATE(IF(AND(L104&lt;1.5,L104&gt;0),'1 | Grundeinstellungen'!$J$199,IF(AND(L104&gt;=1.5,L104&lt;2.5),'1 | Grundeinstellungen'!$K$199,IF(L104&gt;=2.5,'1 | Grundeinstellungen'!$L$199,IF(L104=0,"wird ausgefüllt")))),IF(OR(L106&lt;&gt;"",L109&lt;&gt;"")," (",""),IF(L106="","",L106),IF(AND(L106&lt;&gt;"",L109&lt;&gt;""),"; ",""),IF(L109="","",L109),IF(OR(L106&lt;&gt;"",L109&lt;&gt;""),")","")))</f>
        <v>wird ausgefüllt</v>
      </c>
      <c r="M103" s="129" t="str">
        <f>IF($G$103=0,"",CONCATENATE(IF(AND(M104&lt;1.5,M104&gt;0),'1 | Grundeinstellungen'!$J$199,IF(AND(M104&gt;=1.5,M104&lt;2.5),'1 | Grundeinstellungen'!$K$199,IF(M104&gt;=2.5,'1 | Grundeinstellungen'!$L$199,IF(M104=0,"wird ausgefüllt")))),IF(OR(M106&lt;&gt;"",M109&lt;&gt;"")," (",""),IF(M106="","",M106),IF(AND(M106&lt;&gt;"",M109&lt;&gt;""),"; ",""),IF(M109="","",M109),IF(OR(M106&lt;&gt;"",M109&lt;&gt;""),")","")))</f>
        <v>wird ausgefüllt</v>
      </c>
      <c r="N103" s="129" t="str">
        <f>IF($G$103=0,"",CONCATENATE(IF(AND(N104&lt;1.5,N104&gt;0),'1 | Grundeinstellungen'!$J$199,IF(AND(N104&gt;=1.5,N104&lt;2.5),'1 | Grundeinstellungen'!$K$199,IF(N104&gt;=2.5,'1 | Grundeinstellungen'!$L$199,IF(N104=0,"wird ausgefüllt")))),IF(OR(N106&lt;&gt;"",N109&lt;&gt;"")," (",""),IF(N106="","",N106),IF(AND(N106&lt;&gt;"",N109&lt;&gt;""),"; ",""),IF(N109="","",N109),IF(OR(N106&lt;&gt;"",N109&lt;&gt;""),")","")))</f>
        <v>wird ausgefüllt</v>
      </c>
      <c r="O103" s="129" t="str">
        <f>IF($G$103=0,"",CONCATENATE(IF(AND(O104&lt;1.5,O104&gt;0),'1 | Grundeinstellungen'!$J$199,IF(AND(O104&gt;=1.5,O104&lt;2.5),'1 | Grundeinstellungen'!$K$199,IF(O104&gt;=2.5,'1 | Grundeinstellungen'!$L$199,IF(O104=0,"wird ausgefüllt")))),IF(OR(O106&lt;&gt;"",O109&lt;&gt;"")," (",""),IF(O106="","",O106),IF(AND(O106&lt;&gt;"",O109&lt;&gt;""),"; ",""),IF(O109="","",O109),IF(OR(O106&lt;&gt;"",O109&lt;&gt;""),")","")))</f>
        <v>wird ausgefüllt</v>
      </c>
      <c r="P103" s="129" t="str">
        <f>IF($G$103=0,"",CONCATENATE(IF(AND(P104&lt;1.5,P104&gt;0),'1 | Grundeinstellungen'!$J$199,IF(AND(P104&gt;=1.5,P104&lt;2.5),'1 | Grundeinstellungen'!$K$199,IF(P104&gt;=2.5,'1 | Grundeinstellungen'!$L$199,IF(P104=0,"wird ausgefüllt")))),IF(OR(P106&lt;&gt;"",P109&lt;&gt;"")," (",""),IF(P106="","",P106),IF(AND(P106&lt;&gt;"",P109&lt;&gt;""),"; ",""),IF(P109="","",P109),IF(OR(P106&lt;&gt;"",P109&lt;&gt;""),")","")))</f>
        <v>wird ausgefüllt</v>
      </c>
      <c r="Q103" s="129" t="str">
        <f>IF($G$103=0,"",CONCATENATE(IF(AND(Q104&lt;1.5,Q104&gt;0),'1 | Grundeinstellungen'!$J$199,IF(AND(Q104&gt;=1.5,Q104&lt;2.5),'1 | Grundeinstellungen'!$K$199,IF(Q104&gt;=2.5,'1 | Grundeinstellungen'!$L$199,IF(Q104=0,"wird ausgefüllt")))),IF(OR(Q106&lt;&gt;"",Q109&lt;&gt;"")," (",""),IF(Q106="","",Q106),IF(AND(Q106&lt;&gt;"",Q109&lt;&gt;""),"; ",""),IF(Q109="","",Q109),IF(OR(Q106&lt;&gt;"",Q109&lt;&gt;""),")","")))</f>
        <v>wird ausgefüllt</v>
      </c>
      <c r="R103" s="129" t="str">
        <f>IF($G$103=0,"",CONCATENATE(IF(AND(R104&lt;1.5,R104&gt;0),'1 | Grundeinstellungen'!$J$199,IF(AND(R104&gt;=1.5,R104&lt;2.5),'1 | Grundeinstellungen'!$K$199,IF(R104&gt;=2.5,'1 | Grundeinstellungen'!$L$199,IF(R104=0,"wird ausgefüllt")))),IF(OR(R106&lt;&gt;"",R109&lt;&gt;"")," (",""),IF(R106="","",R106),IF(AND(R106&lt;&gt;"",R109&lt;&gt;""),"; ",""),IF(R109="","",R109),IF(OR(R106&lt;&gt;"",R109&lt;&gt;""),")","")))</f>
        <v>wird ausgefüllt</v>
      </c>
      <c r="S103" s="129" t="str">
        <f>IF($G$103=0,"",CONCATENATE(IF(AND(S104&lt;1.5,S104&gt;0),'1 | Grundeinstellungen'!$J$199,IF(AND(S104&gt;=1.5,S104&lt;2.5),'1 | Grundeinstellungen'!$K$199,IF(S104&gt;=2.5,'1 | Grundeinstellungen'!$L$199,IF(S104=0,"wird ausgefüllt")))),IF(OR(S106&lt;&gt;"",S109&lt;&gt;"")," (",""),IF(S106="","",S106),IF(AND(S106&lt;&gt;"",S109&lt;&gt;""),"; ",""),IF(S109="","",S109),IF(OR(S106&lt;&gt;"",S109&lt;&gt;""),")","")))</f>
        <v>wird ausgefüllt</v>
      </c>
      <c r="T103" s="129" t="str">
        <f>IF($G$103=0,"",CONCATENATE(IF(AND(T104&lt;1.5,T104&gt;0),'1 | Grundeinstellungen'!$J$199,IF(AND(T104&gt;=1.5,T104&lt;2.5),'1 | Grundeinstellungen'!$K$199,IF(T104&gt;=2.5,'1 | Grundeinstellungen'!$L$199,IF(T104=0,"wird ausgefüllt")))),IF(OR(T106&lt;&gt;"",T109&lt;&gt;"")," (",""),IF(T106="","",T106),IF(AND(T106&lt;&gt;"",T109&lt;&gt;""),"; ",""),IF(T109="","",T109),IF(OR(T106&lt;&gt;"",T109&lt;&gt;""),")","")))</f>
        <v>wird ausgefüllt</v>
      </c>
      <c r="U103" s="129" t="str">
        <f>IF($G$103=0,"",CONCATENATE(IF(AND(U104&lt;1.5,U104&gt;0),'1 | Grundeinstellungen'!$J$199,IF(AND(U104&gt;=1.5,U104&lt;2.5),'1 | Grundeinstellungen'!$K$199,IF(U104&gt;=2.5,'1 | Grundeinstellungen'!$L$199,IF(U104=0,"wird ausgefüllt")))),IF(OR(U106&lt;&gt;"",U109&lt;&gt;"")," (",""),IF(U106="","",U106),IF(AND(U106&lt;&gt;"",U109&lt;&gt;""),"; ",""),IF(U109="","",U109),IF(OR(U106&lt;&gt;"",U109&lt;&gt;""),")","")))</f>
        <v>wird ausgefüllt</v>
      </c>
      <c r="V103" s="129" t="str">
        <f>IF($G$103=0,"",CONCATENATE(IF(AND(V104&lt;1.5,V104&gt;0),'1 | Grundeinstellungen'!$J$199,IF(AND(V104&gt;=1.5,V104&lt;2.5),'1 | Grundeinstellungen'!$K$199,IF(V104&gt;=2.5,'1 | Grundeinstellungen'!$L$199,IF(V104=0,"wird ausgefüllt")))),IF(OR(V106&lt;&gt;"",V109&lt;&gt;"")," (",""),IF(V106="","",V106),IF(AND(V106&lt;&gt;"",V109&lt;&gt;""),"; ",""),IF(V109="","",V109),IF(OR(V106&lt;&gt;"",V109&lt;&gt;""),")","")))</f>
        <v>wird ausgefüllt</v>
      </c>
      <c r="W103" s="129" t="str">
        <f>IF($G$103=0,"",CONCATENATE(IF(AND(W104&lt;1.5,W104&gt;0),'1 | Grundeinstellungen'!$J$199,IF(AND(W104&gt;=1.5,W104&lt;2.5),'1 | Grundeinstellungen'!$K$199,IF(W104&gt;=2.5,'1 | Grundeinstellungen'!$L$199,IF(W104=0,"wird ausgefüllt")))),IF(OR(W106&lt;&gt;"",W109&lt;&gt;"")," (",""),IF(W106="","",W106),IF(AND(W106&lt;&gt;"",W109&lt;&gt;""),"; ",""),IF(W109="","",W109),IF(OR(W106&lt;&gt;"",W109&lt;&gt;""),")","")))</f>
        <v>wird ausgefüllt</v>
      </c>
      <c r="X103" s="129" t="str">
        <f>IF($G$103=0,"",CONCATENATE(IF(AND(X104&lt;1.5,X104&gt;0),'1 | Grundeinstellungen'!$J$199,IF(AND(X104&gt;=1.5,X104&lt;2.5),'1 | Grundeinstellungen'!$K$199,IF(X104&gt;=2.5,'1 | Grundeinstellungen'!$L$199,IF(X104=0,"wird ausgefüllt")))),IF(OR(X106&lt;&gt;"",X109&lt;&gt;"")," (",""),IF(X106="","",X106),IF(AND(X106&lt;&gt;"",X109&lt;&gt;""),"; ",""),IF(X109="","",X109),IF(OR(X106&lt;&gt;"",X109&lt;&gt;""),")","")))</f>
        <v>wird ausgefüllt</v>
      </c>
      <c r="Y103" s="129" t="str">
        <f>IF($G$103=0,"",CONCATENATE(IF(AND(Y104&lt;1.5,Y104&gt;0),'1 | Grundeinstellungen'!$J$199,IF(AND(Y104&gt;=1.5,Y104&lt;2.5),'1 | Grundeinstellungen'!$K$199,IF(Y104&gt;=2.5,'1 | Grundeinstellungen'!$L$199,IF(Y104=0,"wird ausgefüllt")))),IF(OR(Y106&lt;&gt;"",Y109&lt;&gt;"")," (",""),IF(Y106="","",Y106),IF(AND(Y106&lt;&gt;"",Y109&lt;&gt;""),"; ",""),IF(Y109="","",Y109),IF(OR(Y106&lt;&gt;"",Y109&lt;&gt;""),")","")))</f>
        <v>wird ausgefüllt</v>
      </c>
      <c r="Z103" s="129" t="str">
        <f>IF($G$103=0,"",CONCATENATE(IF(AND(Z104&lt;1.5,Z104&gt;0),'1 | Grundeinstellungen'!$J$199,IF(AND(Z104&gt;=1.5,Z104&lt;2.5),'1 | Grundeinstellungen'!$K$199,IF(Z104&gt;=2.5,'1 | Grundeinstellungen'!$L$199,IF(Z104=0,"wird ausgefüllt")))),IF(OR(Z106&lt;&gt;"",Z109&lt;&gt;"")," (",""),IF(Z106="","",Z106),IF(AND(Z106&lt;&gt;"",Z109&lt;&gt;""),"; ",""),IF(Z109="","",Z109),IF(OR(Z106&lt;&gt;"",Z109&lt;&gt;""),")","")))</f>
        <v>wird ausgefüllt</v>
      </c>
      <c r="AA103" s="129" t="str">
        <f>IF($G$103=0,"",CONCATENATE(IF(AND(AA104&lt;1.5,AA104&gt;0),'1 | Grundeinstellungen'!$J$199,IF(AND(AA104&gt;=1.5,AA104&lt;2.5),'1 | Grundeinstellungen'!$K$199,IF(AA104&gt;=2.5,'1 | Grundeinstellungen'!$L$199,IF(AA104=0,"wird ausgefüllt")))),IF(OR(AA106&lt;&gt;"",AA109&lt;&gt;"")," (",""),IF(AA106="","",AA106),IF(AND(AA106&lt;&gt;"",AA109&lt;&gt;""),"; ",""),IF(AA109="","",AA109),IF(OR(AA106&lt;&gt;"",AA109&lt;&gt;""),")","")))</f>
        <v>wird ausgefüllt</v>
      </c>
      <c r="AB103" s="129" t="str">
        <f>IF($G$103=0,"",CONCATENATE(IF(AND(AB104&lt;1.5,AB104&gt;0),'1 | Grundeinstellungen'!$J$199,IF(AND(AB104&gt;=1.5,AB104&lt;2.5),'1 | Grundeinstellungen'!$K$199,IF(AB104&gt;=2.5,'1 | Grundeinstellungen'!$L$199,IF(AB104=0,"wird ausgefüllt")))),IF(OR(AB106&lt;&gt;"",AB109&lt;&gt;"")," (",""),IF(AB106="","",AB106),IF(AND(AB106&lt;&gt;"",AB109&lt;&gt;""),"; ",""),IF(AB109="","",AB109),IF(OR(AB106&lt;&gt;"",AB109&lt;&gt;""),")","")))</f>
        <v>wird ausgefüllt</v>
      </c>
      <c r="AC103" s="129" t="str">
        <f>IF($G$103=0,"",CONCATENATE(IF(AND(AC104&lt;1.5,AC104&gt;0),'1 | Grundeinstellungen'!$J$199,IF(AND(AC104&gt;=1.5,AC104&lt;2.5),'1 | Grundeinstellungen'!$K$199,IF(AC104&gt;=2.5,'1 | Grundeinstellungen'!$L$199,IF(AC104=0,"wird ausgefüllt")))),IF(OR(AC106&lt;&gt;"",AC109&lt;&gt;"")," (",""),IF(AC106="","",AC106),IF(AND(AC106&lt;&gt;"",AC109&lt;&gt;""),"; ",""),IF(AC109="","",AC109),IF(OR(AC106&lt;&gt;"",AC109&lt;&gt;""),")","")))</f>
        <v>wird ausgefüllt</v>
      </c>
      <c r="AD103" s="129" t="str">
        <f>IF($G$103=0,"",CONCATENATE(IF(AND(AD104&lt;1.5,AD104&gt;0),'1 | Grundeinstellungen'!$J$199,IF(AND(AD104&gt;=1.5,AD104&lt;2.5),'1 | Grundeinstellungen'!$K$199,IF(AD104&gt;=2.5,'1 | Grundeinstellungen'!$L$199,IF(AD104=0,"wird ausgefüllt")))),IF(OR(AD106&lt;&gt;"",AD109&lt;&gt;"")," (",""),IF(AD106="","",AD106),IF(AND(AD106&lt;&gt;"",AD109&lt;&gt;""),"; ",""),IF(AD109="","",AD109),IF(OR(AD106&lt;&gt;"",AD109&lt;&gt;""),")","")))</f>
        <v>wird ausgefüllt</v>
      </c>
      <c r="AE103" s="129" t="str">
        <f>IF($G$103=0,"",CONCATENATE(IF(AND(AE104&lt;1.5,AE104&gt;0),'1 | Grundeinstellungen'!$J$199,IF(AND(AE104&gt;=1.5,AE104&lt;2.5),'1 | Grundeinstellungen'!$K$199,IF(AE104&gt;=2.5,'1 | Grundeinstellungen'!$L$199,IF(AE104=0,"wird ausgefüllt")))),IF(OR(AE106&lt;&gt;"",AE109&lt;&gt;"")," (",""),IF(AE106="","",AE106),IF(AND(AE106&lt;&gt;"",AE109&lt;&gt;""),"; ",""),IF(AE109="","",AE109),IF(OR(AE106&lt;&gt;"",AE109&lt;&gt;""),")","")))</f>
        <v>wird ausgefüllt</v>
      </c>
      <c r="AF103" s="129" t="str">
        <f>IF($G$103=0,"",CONCATENATE(IF(AND(AF104&lt;1.5,AF104&gt;0),'1 | Grundeinstellungen'!$J$199,IF(AND(AF104&gt;=1.5,AF104&lt;2.5),'1 | Grundeinstellungen'!$K$199,IF(AF104&gt;=2.5,'1 | Grundeinstellungen'!$L$199,IF(AF104=0,"wird ausgefüllt")))),IF(OR(AF106&lt;&gt;"",AF109&lt;&gt;"")," (",""),IF(AF106="","",AF106),IF(AND(AF106&lt;&gt;"",AF109&lt;&gt;""),"; ",""),IF(AF109="","",AF109),IF(OR(AF106&lt;&gt;"",AF109&lt;&gt;""),")","")))</f>
        <v>wird ausgefüllt</v>
      </c>
      <c r="AG103" s="129" t="str">
        <f>IF($G$103=0,"",CONCATENATE(IF(AND(AG104&lt;1.5,AG104&gt;0),'1 | Grundeinstellungen'!$J$199,IF(AND(AG104&gt;=1.5,AG104&lt;2.5),'1 | Grundeinstellungen'!$K$199,IF(AG104&gt;=2.5,'1 | Grundeinstellungen'!$L$199,IF(AG104=0,"wird ausgefüllt")))),IF(OR(AG106&lt;&gt;"",AG109&lt;&gt;"")," (",""),IF(AG106="","",AG106),IF(AND(AG106&lt;&gt;"",AG109&lt;&gt;""),"; ",""),IF(AG109="","",AG109),IF(OR(AG106&lt;&gt;"",AG109&lt;&gt;""),")","")))</f>
        <v>wird ausgefüllt</v>
      </c>
      <c r="AH103" s="129" t="str">
        <f>IF($G$103=0,"",CONCATENATE(IF(AND(AH104&lt;1.5,AH104&gt;0),'1 | Grundeinstellungen'!$J$199,IF(AND(AH104&gt;=1.5,AH104&lt;2.5),'1 | Grundeinstellungen'!$K$199,IF(AH104&gt;=2.5,'1 | Grundeinstellungen'!$L$199,IF(AH104=0,"wird ausgefüllt")))),IF(OR(AH106&lt;&gt;"",AH109&lt;&gt;"")," (",""),IF(AH106="","",AH106),IF(AND(AH106&lt;&gt;"",AH109&lt;&gt;""),"; ",""),IF(AH109="","",AH109),IF(OR(AH106&lt;&gt;"",AH109&lt;&gt;""),")","")))</f>
        <v>wird ausgefüllt</v>
      </c>
      <c r="AI103" s="129" t="str">
        <f>IF($G$103=0,"",CONCATENATE(IF(AND(AI104&lt;1.5,AI104&gt;0),'1 | Grundeinstellungen'!$J$199,IF(AND(AI104&gt;=1.5,AI104&lt;2.5),'1 | Grundeinstellungen'!$K$199,IF(AI104&gt;=2.5,'1 | Grundeinstellungen'!$L$199,IF(AI104=0,"wird ausgefüllt")))),IF(OR(AI106&lt;&gt;"",AI109&lt;&gt;"")," (",""),IF(AI106="","",AI106),IF(AND(AI106&lt;&gt;"",AI109&lt;&gt;""),"; ",""),IF(AI109="","",AI109),IF(OR(AI106&lt;&gt;"",AI109&lt;&gt;""),")","")))</f>
        <v>wird ausgefüllt</v>
      </c>
      <c r="AJ103" s="129" t="str">
        <f>IF($G$103=0,"",CONCATENATE(IF(AND(AJ104&lt;1.5,AJ104&gt;0),'1 | Grundeinstellungen'!$J$199,IF(AND(AJ104&gt;=1.5,AJ104&lt;2.5),'1 | Grundeinstellungen'!$K$199,IF(AJ104&gt;=2.5,'1 | Grundeinstellungen'!$L$199,IF(AJ104=0,"wird ausgefüllt")))),IF(OR(AJ106&lt;&gt;"",AJ109&lt;&gt;"")," (",""),IF(AJ106="","",AJ106),IF(AND(AJ106&lt;&gt;"",AJ109&lt;&gt;""),"; ",""),IF(AJ109="","",AJ109),IF(OR(AJ106&lt;&gt;"",AJ109&lt;&gt;""),")","")))</f>
        <v>wird ausgefüllt</v>
      </c>
      <c r="AK103" s="129" t="str">
        <f>IF($G$103=0,"",CONCATENATE(IF(AND(AK104&lt;1.5,AK104&gt;0),'1 | Grundeinstellungen'!$J$199,IF(AND(AK104&gt;=1.5,AK104&lt;2.5),'1 | Grundeinstellungen'!$K$199,IF(AK104&gt;=2.5,'1 | Grundeinstellungen'!$L$199,IF(AK104=0,"wird ausgefüllt")))),IF(OR(AK106&lt;&gt;"",AK109&lt;&gt;"")," (",""),IF(AK106="","",AK106),IF(AND(AK106&lt;&gt;"",AK109&lt;&gt;""),"; ",""),IF(AK109="","",AK109),IF(OR(AK106&lt;&gt;"",AK109&lt;&gt;""),")","")))</f>
        <v>wird ausgefüllt</v>
      </c>
      <c r="AL103" s="129" t="str">
        <f>IF($G$103=0,"",CONCATENATE(IF(AND(AL104&lt;1.5,AL104&gt;0),'1 | Grundeinstellungen'!$J$199,IF(AND(AL104&gt;=1.5,AL104&lt;2.5),'1 | Grundeinstellungen'!$K$199,IF(AL104&gt;=2.5,'1 | Grundeinstellungen'!$L$199,IF(AL104=0,"wird ausgefüllt")))),IF(OR(AL106&lt;&gt;"",AL109&lt;&gt;"")," (",""),IF(AL106="","",AL106),IF(AND(AL106&lt;&gt;"",AL109&lt;&gt;""),"; ",""),IF(AL109="","",AL109),IF(OR(AL106&lt;&gt;"",AL109&lt;&gt;""),")","")))</f>
        <v>wird ausgefüllt</v>
      </c>
      <c r="AM103" s="129" t="str">
        <f>IF($G$103=0,"",CONCATENATE(IF(AND(AM104&lt;1.5,AM104&gt;0),'1 | Grundeinstellungen'!$J$199,IF(AND(AM104&gt;=1.5,AM104&lt;2.5),'1 | Grundeinstellungen'!$K$199,IF(AM104&gt;=2.5,'1 | Grundeinstellungen'!$L$199,IF(AM104=0,"wird ausgefüllt")))),IF(OR(AM106&lt;&gt;"",AM109&lt;&gt;"")," (",""),IF(AM106="","",AM106),IF(AND(AM106&lt;&gt;"",AM109&lt;&gt;""),"; ",""),IF(AM109="","",AM109),IF(OR(AM106&lt;&gt;"",AM109&lt;&gt;""),")","")))</f>
        <v>wird ausgefüllt</v>
      </c>
    </row>
    <row r="104" spans="2:39" s="150" customFormat="1" outlineLevel="1" x14ac:dyDescent="0.25">
      <c r="B104" s="151"/>
      <c r="C104" s="152"/>
      <c r="D104" s="138"/>
      <c r="E104" s="138"/>
      <c r="F104" s="117"/>
      <c r="G104" s="136"/>
      <c r="H104" s="142"/>
      <c r="I104" s="112"/>
      <c r="J104" s="176">
        <f>IF($G$103=0,0,IF('2 | Kennwerte'!I216="",0,'2 | Kennwerte'!I216))</f>
        <v>0</v>
      </c>
      <c r="K104" s="176">
        <f>IF($G$103=0,0,IF('2 | Kennwerte'!J216="",0,'2 | Kennwerte'!J216))</f>
        <v>0</v>
      </c>
      <c r="L104" s="176">
        <f>IF($G$103=0,0,IF('2 | Kennwerte'!K216="",0,'2 | Kennwerte'!K216))</f>
        <v>0</v>
      </c>
      <c r="M104" s="176">
        <f>IF($G$103=0,0,IF('2 | Kennwerte'!L216="",0,'2 | Kennwerte'!L216))</f>
        <v>0</v>
      </c>
      <c r="N104" s="176">
        <f>IF($G$103=0,0,IF('2 | Kennwerte'!M216="",0,'2 | Kennwerte'!M216))</f>
        <v>0</v>
      </c>
      <c r="O104" s="176">
        <f>IF($G$103=0,0,IF('2 | Kennwerte'!N216="",0,'2 | Kennwerte'!N216))</f>
        <v>0</v>
      </c>
      <c r="P104" s="176">
        <f>IF($G$103=0,0,IF('2 | Kennwerte'!O216="",0,'2 | Kennwerte'!O216))</f>
        <v>0</v>
      </c>
      <c r="Q104" s="176">
        <f>IF($G$103=0,0,IF('2 | Kennwerte'!P216="",0,'2 | Kennwerte'!P216))</f>
        <v>0</v>
      </c>
      <c r="R104" s="176">
        <f>IF($G$103=0,0,IF('2 | Kennwerte'!Q216="",0,'2 | Kennwerte'!Q216))</f>
        <v>0</v>
      </c>
      <c r="S104" s="176">
        <f>IF($G$103=0,0,IF('2 | Kennwerte'!R216="",0,'2 | Kennwerte'!R216))</f>
        <v>0</v>
      </c>
      <c r="T104" s="176">
        <f>IF($G$103=0,0,IF('2 | Kennwerte'!S216="",0,'2 | Kennwerte'!S216))</f>
        <v>0</v>
      </c>
      <c r="U104" s="176">
        <f>IF($G$103=0,0,IF('2 | Kennwerte'!T216="",0,'2 | Kennwerte'!T216))</f>
        <v>0</v>
      </c>
      <c r="V104" s="176">
        <f>IF($G$103=0,0,IF('2 | Kennwerte'!U216="",0,'2 | Kennwerte'!U216))</f>
        <v>0</v>
      </c>
      <c r="W104" s="176">
        <f>IF($G$103=0,0,IF('2 | Kennwerte'!V216="",0,'2 | Kennwerte'!V216))</f>
        <v>0</v>
      </c>
      <c r="X104" s="176">
        <f>IF($G$103=0,0,IF('2 | Kennwerte'!W216="",0,'2 | Kennwerte'!W216))</f>
        <v>0</v>
      </c>
      <c r="Y104" s="176">
        <f>IF($G$103=0,0,IF('2 | Kennwerte'!X216="",0,'2 | Kennwerte'!X216))</f>
        <v>0</v>
      </c>
      <c r="Z104" s="176">
        <f>IF($G$103=0,0,IF('2 | Kennwerte'!Y216="",0,'2 | Kennwerte'!Y216))</f>
        <v>0</v>
      </c>
      <c r="AA104" s="176">
        <f>IF($G$103=0,0,IF('2 | Kennwerte'!Z216="",0,'2 | Kennwerte'!Z216))</f>
        <v>0</v>
      </c>
      <c r="AB104" s="176">
        <f>IF($G$103=0,0,IF('2 | Kennwerte'!AA216="",0,'2 | Kennwerte'!AA216))</f>
        <v>0</v>
      </c>
      <c r="AC104" s="176">
        <f>IF($G$103=0,0,IF('2 | Kennwerte'!AB216="",0,'2 | Kennwerte'!AB216))</f>
        <v>0</v>
      </c>
      <c r="AD104" s="176">
        <f>IF($G$103=0,0,IF('2 | Kennwerte'!AC216="",0,'2 | Kennwerte'!AC216))</f>
        <v>0</v>
      </c>
      <c r="AE104" s="176">
        <f>IF($G$103=0,0,IF('2 | Kennwerte'!AD216="",0,'2 | Kennwerte'!AD216))</f>
        <v>0</v>
      </c>
      <c r="AF104" s="176">
        <f>IF($G$103=0,0,IF('2 | Kennwerte'!AE216="",0,'2 | Kennwerte'!AE216))</f>
        <v>0</v>
      </c>
      <c r="AG104" s="176">
        <f>IF($G$103=0,0,IF('2 | Kennwerte'!AF216="",0,'2 | Kennwerte'!AF216))</f>
        <v>0</v>
      </c>
      <c r="AH104" s="176">
        <f>IF($G$103=0,0,IF('2 | Kennwerte'!AG216="",0,'2 | Kennwerte'!AG216))</f>
        <v>0</v>
      </c>
      <c r="AI104" s="176">
        <f>IF($G$103=0,0,IF('2 | Kennwerte'!AH216="",0,'2 | Kennwerte'!AH216))</f>
        <v>0</v>
      </c>
      <c r="AJ104" s="176">
        <f>IF($G$103=0,0,IF('2 | Kennwerte'!AI216="",0,'2 | Kennwerte'!AI216))</f>
        <v>0</v>
      </c>
      <c r="AK104" s="176">
        <f>IF($G$103=0,0,IF('2 | Kennwerte'!AJ216="",0,'2 | Kennwerte'!AJ216))</f>
        <v>0</v>
      </c>
      <c r="AL104" s="176">
        <f>IF($G$103=0,0,IF('2 | Kennwerte'!AK216="",0,'2 | Kennwerte'!AK216))</f>
        <v>0</v>
      </c>
      <c r="AM104" s="176">
        <f>IF($G$103=0,0,IF('2 | Kennwerte'!AL216="",0,'2 | Kennwerte'!AL216))</f>
        <v>0</v>
      </c>
    </row>
    <row r="105" spans="2:39" s="121" customFormat="1" ht="7.5" customHeight="1" outlineLevel="1" x14ac:dyDescent="0.25">
      <c r="B105" s="137"/>
      <c r="C105" s="138"/>
      <c r="D105" s="164"/>
      <c r="E105" s="164"/>
      <c r="F105" s="165"/>
      <c r="G105" s="166"/>
      <c r="H105" s="167"/>
      <c r="I105" s="165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</row>
    <row r="106" spans="2:39" s="110" customFormat="1" ht="30" customHeight="1" outlineLevel="1" x14ac:dyDescent="0.25">
      <c r="B106" s="111"/>
      <c r="C106" s="131"/>
      <c r="D106" s="152" t="s">
        <v>198</v>
      </c>
      <c r="E106" s="131" t="s">
        <v>95</v>
      </c>
      <c r="F106" s="112"/>
      <c r="G106" s="122"/>
      <c r="H106" s="126">
        <f>'1 | Grundeinstellungen'!$H$200</f>
        <v>0</v>
      </c>
      <c r="I106" s="112"/>
      <c r="J106" s="148" t="str">
        <f>IF('2 | Kennwerte'!I223="","",CONCATENATE(IF(J107=1,'1 | Grundeinstellungen'!$J$200,IF(J107=2,'1 | Grundeinstellungen'!$K$200,IF(J107=3,'1 | Grundeinstellungen'!$L$200,IF(J107="","wird ausgefüllt")))),IF('2 | Kennwerte'!I221="wird berechnet","",CONCATENATE(" ","[",TEXT('2 | Kennwerte'!I221,"0%"),"]")),IF(J108="","",CONCATENATE(" (",J108,")"))))</f>
        <v/>
      </c>
      <c r="K106" s="148" t="str">
        <f>IF('2 | Kennwerte'!J223="","",CONCATENATE(IF(K107=1,'1 | Grundeinstellungen'!$J$200,IF(K107=2,'1 | Grundeinstellungen'!$K$200,IF(K107=3,'1 | Grundeinstellungen'!$L$200,IF(K107="","wird ausgefüllt")))),IF('2 | Kennwerte'!J221="wird berechnet","",CONCATENATE(" ","[",TEXT('2 | Kennwerte'!J221,"0%"),"]")),IF(K108="","",CONCATENATE(" (",K108,")"))))</f>
        <v/>
      </c>
      <c r="L106" s="148" t="str">
        <f>IF('2 | Kennwerte'!K223="","",CONCATENATE(IF(L107=1,'1 | Grundeinstellungen'!$J$200,IF(L107=2,'1 | Grundeinstellungen'!$K$200,IF(L107=3,'1 | Grundeinstellungen'!$L$200,IF(L107="","wird ausgefüllt")))),IF('2 | Kennwerte'!K221="wird berechnet","",CONCATENATE(" ","[",TEXT('2 | Kennwerte'!K221,"0%"),"]")),IF(L108="","",CONCATENATE(" (",L108,")"))))</f>
        <v/>
      </c>
      <c r="M106" s="148" t="str">
        <f>IF('2 | Kennwerte'!L223="","",CONCATENATE(IF(M107=1,'1 | Grundeinstellungen'!$J$200,IF(M107=2,'1 | Grundeinstellungen'!$K$200,IF(M107=3,'1 | Grundeinstellungen'!$L$200,IF(M107="","wird ausgefüllt")))),IF('2 | Kennwerte'!L221="wird berechnet","",CONCATENATE(" ","[",TEXT('2 | Kennwerte'!L221,"0%"),"]")),IF(M108="","",CONCATENATE(" (",M108,")"))))</f>
        <v/>
      </c>
      <c r="N106" s="148" t="str">
        <f>IF('2 | Kennwerte'!M223="","",CONCATENATE(IF(N107=1,'1 | Grundeinstellungen'!$J$200,IF(N107=2,'1 | Grundeinstellungen'!$K$200,IF(N107=3,'1 | Grundeinstellungen'!$L$200,IF(N107="","wird ausgefüllt")))),IF('2 | Kennwerte'!M221="wird berechnet","",CONCATENATE(" ","[",TEXT('2 | Kennwerte'!M221,"0%"),"]")),IF(N108="","",CONCATENATE(" (",N108,")"))))</f>
        <v/>
      </c>
      <c r="O106" s="148" t="str">
        <f>IF('2 | Kennwerte'!N223="","",CONCATENATE(IF(O107=1,'1 | Grundeinstellungen'!$J$200,IF(O107=2,'1 | Grundeinstellungen'!$K$200,IF(O107=3,'1 | Grundeinstellungen'!$L$200,IF(O107="","wird ausgefüllt")))),IF('2 | Kennwerte'!N221="wird berechnet","",CONCATENATE(" ","[",TEXT('2 | Kennwerte'!N221,"0%"),"]")),IF(O108="","",CONCATENATE(" (",O108,")"))))</f>
        <v/>
      </c>
      <c r="P106" s="148" t="str">
        <f>IF('2 | Kennwerte'!O223="","",CONCATENATE(IF(P107=1,'1 | Grundeinstellungen'!$J$200,IF(P107=2,'1 | Grundeinstellungen'!$K$200,IF(P107=3,'1 | Grundeinstellungen'!$L$200,IF(P107="","wird ausgefüllt")))),IF('2 | Kennwerte'!O221="wird berechnet","",CONCATENATE(" ","[",TEXT('2 | Kennwerte'!O221,"0%"),"]")),IF(P108="","",CONCATENATE(" (",P108,")"))))</f>
        <v/>
      </c>
      <c r="Q106" s="148" t="str">
        <f>IF('2 | Kennwerte'!P223="","",CONCATENATE(IF(Q107=1,'1 | Grundeinstellungen'!$J$200,IF(Q107=2,'1 | Grundeinstellungen'!$K$200,IF(Q107=3,'1 | Grundeinstellungen'!$L$200,IF(Q107="","wird ausgefüllt")))),IF('2 | Kennwerte'!P221="wird berechnet","",CONCATENATE(" ","[",TEXT('2 | Kennwerte'!P221,"0%"),"]")),IF(Q108="","",CONCATENATE(" (",Q108,")"))))</f>
        <v/>
      </c>
      <c r="R106" s="148" t="str">
        <f>IF('2 | Kennwerte'!Q223="","",CONCATENATE(IF(R107=1,'1 | Grundeinstellungen'!$J$200,IF(R107=2,'1 | Grundeinstellungen'!$K$200,IF(R107=3,'1 | Grundeinstellungen'!$L$200,IF(R107="","wird ausgefüllt")))),IF('2 | Kennwerte'!Q221="wird berechnet","",CONCATENATE(" ","[",TEXT('2 | Kennwerte'!Q221,"0%"),"]")),IF(R108="","",CONCATENATE(" (",R108,")"))))</f>
        <v/>
      </c>
      <c r="S106" s="148" t="str">
        <f>IF('2 | Kennwerte'!R223="","",CONCATENATE(IF(S107=1,'1 | Grundeinstellungen'!$J$200,IF(S107=2,'1 | Grundeinstellungen'!$K$200,IF(S107=3,'1 | Grundeinstellungen'!$L$200,IF(S107="","wird ausgefüllt")))),IF('2 | Kennwerte'!R221="wird berechnet","",CONCATENATE(" ","[",TEXT('2 | Kennwerte'!R221,"0%"),"]")),IF(S108="","",CONCATENATE(" (",S108,")"))))</f>
        <v/>
      </c>
      <c r="T106" s="148" t="str">
        <f>IF('2 | Kennwerte'!S223="","",CONCATENATE(IF(T107=1,'1 | Grundeinstellungen'!$J$200,IF(T107=2,'1 | Grundeinstellungen'!$K$200,IF(T107=3,'1 | Grundeinstellungen'!$L$200,IF(T107="","wird ausgefüllt")))),IF('2 | Kennwerte'!S221="wird berechnet","",CONCATENATE(" ","[",TEXT('2 | Kennwerte'!S221,"0%"),"]")),IF(T108="","",CONCATENATE(" (",T108,")"))))</f>
        <v/>
      </c>
      <c r="U106" s="148" t="str">
        <f>IF('2 | Kennwerte'!T223="","",CONCATENATE(IF(U107=1,'1 | Grundeinstellungen'!$J$200,IF(U107=2,'1 | Grundeinstellungen'!$K$200,IF(U107=3,'1 | Grundeinstellungen'!$L$200,IF(U107="","wird ausgefüllt")))),IF('2 | Kennwerte'!T221="wird berechnet","",CONCATENATE(" ","[",TEXT('2 | Kennwerte'!T221,"0%"),"]")),IF(U108="","",CONCATENATE(" (",U108,")"))))</f>
        <v/>
      </c>
      <c r="V106" s="148" t="str">
        <f>IF('2 | Kennwerte'!U223="","",CONCATENATE(IF(V107=1,'1 | Grundeinstellungen'!$J$200,IF(V107=2,'1 | Grundeinstellungen'!$K$200,IF(V107=3,'1 | Grundeinstellungen'!$L$200,IF(V107="","wird ausgefüllt")))),IF('2 | Kennwerte'!U221="wird berechnet","",CONCATENATE(" ","[",TEXT('2 | Kennwerte'!U221,"0%"),"]")),IF(V108="","",CONCATENATE(" (",V108,")"))))</f>
        <v/>
      </c>
      <c r="W106" s="148" t="str">
        <f>IF('2 | Kennwerte'!V223="","",CONCATENATE(IF(W107=1,'1 | Grundeinstellungen'!$J$200,IF(W107=2,'1 | Grundeinstellungen'!$K$200,IF(W107=3,'1 | Grundeinstellungen'!$L$200,IF(W107="","wird ausgefüllt")))),IF('2 | Kennwerte'!V221="wird berechnet","",CONCATENATE(" ","[",TEXT('2 | Kennwerte'!V221,"0%"),"]")),IF(W108="","",CONCATENATE(" (",W108,")"))))</f>
        <v/>
      </c>
      <c r="X106" s="148" t="str">
        <f>IF('2 | Kennwerte'!W223="","",CONCATENATE(IF(X107=1,'1 | Grundeinstellungen'!$J$200,IF(X107=2,'1 | Grundeinstellungen'!$K$200,IF(X107=3,'1 | Grundeinstellungen'!$L$200,IF(X107="","wird ausgefüllt")))),IF('2 | Kennwerte'!W221="wird berechnet","",CONCATENATE(" ","[",TEXT('2 | Kennwerte'!W221,"0%"),"]")),IF(X108="","",CONCATENATE(" (",X108,")"))))</f>
        <v/>
      </c>
      <c r="Y106" s="148" t="str">
        <f>IF('2 | Kennwerte'!X223="","",CONCATENATE(IF(Y107=1,'1 | Grundeinstellungen'!$J$200,IF(Y107=2,'1 | Grundeinstellungen'!$K$200,IF(Y107=3,'1 | Grundeinstellungen'!$L$200,IF(Y107="","wird ausgefüllt")))),IF('2 | Kennwerte'!X221="wird berechnet","",CONCATENATE(" ","[",TEXT('2 | Kennwerte'!X221,"0%"),"]")),IF(Y108="","",CONCATENATE(" (",Y108,")"))))</f>
        <v/>
      </c>
      <c r="Z106" s="148" t="str">
        <f>IF('2 | Kennwerte'!Y223="","",CONCATENATE(IF(Z107=1,'1 | Grundeinstellungen'!$J$200,IF(Z107=2,'1 | Grundeinstellungen'!$K$200,IF(Z107=3,'1 | Grundeinstellungen'!$L$200,IF(Z107="","wird ausgefüllt")))),IF('2 | Kennwerte'!Y221="wird berechnet","",CONCATENATE(" ","[",TEXT('2 | Kennwerte'!Y221,"0%"),"]")),IF(Z108="","",CONCATENATE(" (",Z108,")"))))</f>
        <v/>
      </c>
      <c r="AA106" s="148" t="str">
        <f>IF('2 | Kennwerte'!Z223="","",CONCATENATE(IF(AA107=1,'1 | Grundeinstellungen'!$J$200,IF(AA107=2,'1 | Grundeinstellungen'!$K$200,IF(AA107=3,'1 | Grundeinstellungen'!$L$200,IF(AA107="","wird ausgefüllt")))),IF('2 | Kennwerte'!Z221="wird berechnet","",CONCATENATE(" ","[",TEXT('2 | Kennwerte'!Z221,"0%"),"]")),IF(AA108="","",CONCATENATE(" (",AA108,")"))))</f>
        <v/>
      </c>
      <c r="AB106" s="148" t="str">
        <f>IF('2 | Kennwerte'!AA223="","",CONCATENATE(IF(AB107=1,'1 | Grundeinstellungen'!$J$200,IF(AB107=2,'1 | Grundeinstellungen'!$K$200,IF(AB107=3,'1 | Grundeinstellungen'!$L$200,IF(AB107="","wird ausgefüllt")))),IF('2 | Kennwerte'!AA221="wird berechnet","",CONCATENATE(" ","[",TEXT('2 | Kennwerte'!AA221,"0%"),"]")),IF(AB108="","",CONCATENATE(" (",AB108,")"))))</f>
        <v/>
      </c>
      <c r="AC106" s="148" t="str">
        <f>IF('2 | Kennwerte'!AB223="","",CONCATENATE(IF(AC107=1,'1 | Grundeinstellungen'!$J$200,IF(AC107=2,'1 | Grundeinstellungen'!$K$200,IF(AC107=3,'1 | Grundeinstellungen'!$L$200,IF(AC107="","wird ausgefüllt")))),IF('2 | Kennwerte'!AB221="wird berechnet","",CONCATENATE(" ","[",TEXT('2 | Kennwerte'!AB221,"0%"),"]")),IF(AC108="","",CONCATENATE(" (",AC108,")"))))</f>
        <v/>
      </c>
      <c r="AD106" s="148" t="str">
        <f>IF('2 | Kennwerte'!AC223="","",CONCATENATE(IF(AD107=1,'1 | Grundeinstellungen'!$J$200,IF(AD107=2,'1 | Grundeinstellungen'!$K$200,IF(AD107=3,'1 | Grundeinstellungen'!$L$200,IF(AD107="","wird ausgefüllt")))),IF('2 | Kennwerte'!AC221="wird berechnet","",CONCATENATE(" ","[",TEXT('2 | Kennwerte'!AC221,"0%"),"]")),IF(AD108="","",CONCATENATE(" (",AD108,")"))))</f>
        <v/>
      </c>
      <c r="AE106" s="148" t="str">
        <f>IF('2 | Kennwerte'!AD223="","",CONCATENATE(IF(AE107=1,'1 | Grundeinstellungen'!$J$200,IF(AE107=2,'1 | Grundeinstellungen'!$K$200,IF(AE107=3,'1 | Grundeinstellungen'!$L$200,IF(AE107="","wird ausgefüllt")))),IF('2 | Kennwerte'!AD221="wird berechnet","",CONCATENATE(" ","[",TEXT('2 | Kennwerte'!AD221,"0%"),"]")),IF(AE108="","",CONCATENATE(" (",AE108,")"))))</f>
        <v/>
      </c>
      <c r="AF106" s="148" t="str">
        <f>IF('2 | Kennwerte'!AE223="","",CONCATENATE(IF(AF107=1,'1 | Grundeinstellungen'!$J$200,IF(AF107=2,'1 | Grundeinstellungen'!$K$200,IF(AF107=3,'1 | Grundeinstellungen'!$L$200,IF(AF107="","wird ausgefüllt")))),IF('2 | Kennwerte'!AE221="wird berechnet","",CONCATENATE(" ","[",TEXT('2 | Kennwerte'!AE221,"0%"),"]")),IF(AF108="","",CONCATENATE(" (",AF108,")"))))</f>
        <v/>
      </c>
      <c r="AG106" s="148" t="str">
        <f>IF('2 | Kennwerte'!AF223="","",CONCATENATE(IF(AG107=1,'1 | Grundeinstellungen'!$J$200,IF(AG107=2,'1 | Grundeinstellungen'!$K$200,IF(AG107=3,'1 | Grundeinstellungen'!$L$200,IF(AG107="","wird ausgefüllt")))),IF('2 | Kennwerte'!AF221="wird berechnet","",CONCATENATE(" ","[",TEXT('2 | Kennwerte'!AF221,"0%"),"]")),IF(AG108="","",CONCATENATE(" (",AG108,")"))))</f>
        <v/>
      </c>
      <c r="AH106" s="148" t="str">
        <f>IF('2 | Kennwerte'!AG223="","",CONCATENATE(IF(AH107=1,'1 | Grundeinstellungen'!$J$200,IF(AH107=2,'1 | Grundeinstellungen'!$K$200,IF(AH107=3,'1 | Grundeinstellungen'!$L$200,IF(AH107="","wird ausgefüllt")))),IF('2 | Kennwerte'!AG221="wird berechnet","",CONCATENATE(" ","[",TEXT('2 | Kennwerte'!AG221,"0%"),"]")),IF(AH108="","",CONCATENATE(" (",AH108,")"))))</f>
        <v/>
      </c>
      <c r="AI106" s="148" t="str">
        <f>IF('2 | Kennwerte'!AH223="","",CONCATENATE(IF(AI107=1,'1 | Grundeinstellungen'!$J$200,IF(AI107=2,'1 | Grundeinstellungen'!$K$200,IF(AI107=3,'1 | Grundeinstellungen'!$L$200,IF(AI107="","wird ausgefüllt")))),IF('2 | Kennwerte'!AH221="wird berechnet","",CONCATENATE(" ","[",TEXT('2 | Kennwerte'!AH221,"0%"),"]")),IF(AI108="","",CONCATENATE(" (",AI108,")"))))</f>
        <v/>
      </c>
      <c r="AJ106" s="148" t="str">
        <f>IF('2 | Kennwerte'!AI223="","",CONCATENATE(IF(AJ107=1,'1 | Grundeinstellungen'!$J$200,IF(AJ107=2,'1 | Grundeinstellungen'!$K$200,IF(AJ107=3,'1 | Grundeinstellungen'!$L$200,IF(AJ107="","wird ausgefüllt")))),IF('2 | Kennwerte'!AI221="wird berechnet","",CONCATENATE(" ","[",TEXT('2 | Kennwerte'!AI221,"0%"),"]")),IF(AJ108="","",CONCATENATE(" (",AJ108,")"))))</f>
        <v/>
      </c>
      <c r="AK106" s="148" t="str">
        <f>IF('2 | Kennwerte'!AJ223="","",CONCATENATE(IF(AK107=1,'1 | Grundeinstellungen'!$J$200,IF(AK107=2,'1 | Grundeinstellungen'!$K$200,IF(AK107=3,'1 | Grundeinstellungen'!$L$200,IF(AK107="","wird ausgefüllt")))),IF('2 | Kennwerte'!AJ221="wird berechnet","",CONCATENATE(" ","[",TEXT('2 | Kennwerte'!AJ221,"0%"),"]")),IF(AK108="","",CONCATENATE(" (",AK108,")"))))</f>
        <v/>
      </c>
      <c r="AL106" s="148" t="str">
        <f>IF('2 | Kennwerte'!AK223="","",CONCATENATE(IF(AL107=1,'1 | Grundeinstellungen'!$J$200,IF(AL107=2,'1 | Grundeinstellungen'!$K$200,IF(AL107=3,'1 | Grundeinstellungen'!$L$200,IF(AL107="","wird ausgefüllt")))),IF('2 | Kennwerte'!AK221="wird berechnet","",CONCATENATE(" ","[",TEXT('2 | Kennwerte'!AK221,"0%"),"]")),IF(AL108="","",CONCATENATE(" (",AL108,")"))))</f>
        <v/>
      </c>
      <c r="AM106" s="148" t="str">
        <f>IF('2 | Kennwerte'!AL223="","",CONCATENATE(IF(AM107=1,'1 | Grundeinstellungen'!$J$200,IF(AM107=2,'1 | Grundeinstellungen'!$K$200,IF(AM107=3,'1 | Grundeinstellungen'!$L$200,IF(AM107="","wird ausgefüllt")))),IF('2 | Kennwerte'!AL221="wird berechnet","",CONCATENATE(" ","[",TEXT('2 | Kennwerte'!AL221,"0%"),"]")),IF(AM108="","",CONCATENATE(" (",AM108,")"))))</f>
        <v/>
      </c>
    </row>
    <row r="107" spans="2:39" s="121" customFormat="1" outlineLevel="1" x14ac:dyDescent="0.25">
      <c r="B107" s="137"/>
      <c r="C107" s="138"/>
      <c r="D107" s="138"/>
      <c r="E107" s="156" t="s">
        <v>197</v>
      </c>
      <c r="F107" s="157"/>
      <c r="G107" s="139"/>
      <c r="H107" s="136"/>
      <c r="I107" s="171"/>
      <c r="J107" s="148" t="str">
        <f>IF('2 | Kennwerte'!I223="","",'2 | Kennwerte'!I223)</f>
        <v/>
      </c>
      <c r="K107" s="148" t="str">
        <f>IF('2 | Kennwerte'!J223="","",'2 | Kennwerte'!J223)</f>
        <v/>
      </c>
      <c r="L107" s="148" t="str">
        <f>IF('2 | Kennwerte'!K223="","",'2 | Kennwerte'!K223)</f>
        <v/>
      </c>
      <c r="M107" s="148" t="str">
        <f>IF('2 | Kennwerte'!L223="","",'2 | Kennwerte'!L223)</f>
        <v/>
      </c>
      <c r="N107" s="148" t="str">
        <f>IF('2 | Kennwerte'!M223="","",'2 | Kennwerte'!M223)</f>
        <v/>
      </c>
      <c r="O107" s="148" t="str">
        <f>IF('2 | Kennwerte'!N223="","",'2 | Kennwerte'!N223)</f>
        <v/>
      </c>
      <c r="P107" s="148" t="str">
        <f>IF('2 | Kennwerte'!O223="","",'2 | Kennwerte'!O223)</f>
        <v/>
      </c>
      <c r="Q107" s="148" t="str">
        <f>IF('2 | Kennwerte'!P223="","",'2 | Kennwerte'!P223)</f>
        <v/>
      </c>
      <c r="R107" s="148" t="str">
        <f>IF('2 | Kennwerte'!Q223="","",'2 | Kennwerte'!Q223)</f>
        <v/>
      </c>
      <c r="S107" s="148" t="str">
        <f>IF('2 | Kennwerte'!R223="","",'2 | Kennwerte'!R223)</f>
        <v/>
      </c>
      <c r="T107" s="148" t="str">
        <f>IF('2 | Kennwerte'!S223="","",'2 | Kennwerte'!S223)</f>
        <v/>
      </c>
      <c r="U107" s="148" t="str">
        <f>IF('2 | Kennwerte'!T223="","",'2 | Kennwerte'!T223)</f>
        <v/>
      </c>
      <c r="V107" s="148" t="str">
        <f>IF('2 | Kennwerte'!U223="","",'2 | Kennwerte'!U223)</f>
        <v/>
      </c>
      <c r="W107" s="148" t="str">
        <f>IF('2 | Kennwerte'!V223="","",'2 | Kennwerte'!V223)</f>
        <v/>
      </c>
      <c r="X107" s="148" t="str">
        <f>IF('2 | Kennwerte'!W223="","",'2 | Kennwerte'!W223)</f>
        <v/>
      </c>
      <c r="Y107" s="148" t="str">
        <f>IF('2 | Kennwerte'!X223="","",'2 | Kennwerte'!X223)</f>
        <v/>
      </c>
      <c r="Z107" s="148" t="str">
        <f>IF('2 | Kennwerte'!Y223="","",'2 | Kennwerte'!Y223)</f>
        <v/>
      </c>
      <c r="AA107" s="148" t="str">
        <f>IF('2 | Kennwerte'!Z223="","",'2 | Kennwerte'!Z223)</f>
        <v/>
      </c>
      <c r="AB107" s="148" t="str">
        <f>IF('2 | Kennwerte'!AA223="","",'2 | Kennwerte'!AA223)</f>
        <v/>
      </c>
      <c r="AC107" s="148" t="str">
        <f>IF('2 | Kennwerte'!AB223="","",'2 | Kennwerte'!AB223)</f>
        <v/>
      </c>
      <c r="AD107" s="148" t="str">
        <f>IF('2 | Kennwerte'!AC223="","",'2 | Kennwerte'!AC223)</f>
        <v/>
      </c>
      <c r="AE107" s="148" t="str">
        <f>IF('2 | Kennwerte'!AD223="","",'2 | Kennwerte'!AD223)</f>
        <v/>
      </c>
      <c r="AF107" s="148" t="str">
        <f>IF('2 | Kennwerte'!AE223="","",'2 | Kennwerte'!AE223)</f>
        <v/>
      </c>
      <c r="AG107" s="148" t="str">
        <f>IF('2 | Kennwerte'!AF223="","",'2 | Kennwerte'!AF223)</f>
        <v/>
      </c>
      <c r="AH107" s="148" t="str">
        <f>IF('2 | Kennwerte'!AG223="","",'2 | Kennwerte'!AG223)</f>
        <v/>
      </c>
      <c r="AI107" s="148" t="str">
        <f>IF('2 | Kennwerte'!AH223="","",'2 | Kennwerte'!AH223)</f>
        <v/>
      </c>
      <c r="AJ107" s="148" t="str">
        <f>IF('2 | Kennwerte'!AI223="","",'2 | Kennwerte'!AI223)</f>
        <v/>
      </c>
      <c r="AK107" s="148" t="str">
        <f>IF('2 | Kennwerte'!AJ223="","",'2 | Kennwerte'!AJ223)</f>
        <v/>
      </c>
      <c r="AL107" s="148" t="str">
        <f>IF('2 | Kennwerte'!AK223="","",'2 | Kennwerte'!AK223)</f>
        <v/>
      </c>
      <c r="AM107" s="148" t="str">
        <f>IF('2 | Kennwerte'!AL223="","",'2 | Kennwerte'!AL223)</f>
        <v/>
      </c>
    </row>
    <row r="108" spans="2:39" s="145" customFormat="1" ht="30" customHeight="1" outlineLevel="1" x14ac:dyDescent="0.25">
      <c r="B108" s="146"/>
      <c r="C108" s="147"/>
      <c r="D108" s="169"/>
      <c r="E108" s="162" t="s">
        <v>196</v>
      </c>
      <c r="F108" s="160"/>
      <c r="G108" s="178"/>
      <c r="H108" s="179"/>
      <c r="I108" s="180"/>
      <c r="J108" s="280"/>
      <c r="K108" s="280"/>
      <c r="L108" s="280"/>
      <c r="M108" s="280"/>
      <c r="N108" s="280"/>
      <c r="O108" s="280"/>
      <c r="P108" s="280"/>
      <c r="Q108" s="280"/>
      <c r="R108" s="280"/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0"/>
      <c r="AE108" s="280"/>
      <c r="AF108" s="280"/>
      <c r="AG108" s="280"/>
      <c r="AH108" s="280"/>
      <c r="AI108" s="280"/>
      <c r="AJ108" s="280"/>
      <c r="AK108" s="280"/>
      <c r="AL108" s="280"/>
      <c r="AM108" s="280"/>
    </row>
    <row r="109" spans="2:39" s="110" customFormat="1" ht="30" customHeight="1" outlineLevel="1" x14ac:dyDescent="0.25">
      <c r="B109" s="111"/>
      <c r="C109" s="131"/>
      <c r="D109" s="152" t="s">
        <v>199</v>
      </c>
      <c r="E109" s="131" t="s">
        <v>90</v>
      </c>
      <c r="F109" s="112"/>
      <c r="G109" s="122"/>
      <c r="H109" s="126">
        <f>'1 | Grundeinstellungen'!$H$201</f>
        <v>0</v>
      </c>
      <c r="I109" s="112"/>
      <c r="J109" s="148" t="str">
        <f>IF('2 | Kennwerte'!I229="","",CONCATENATE(IF(J110=1,'1 | Grundeinstellungen'!$J$201,IF(J110=2,'1 | Grundeinstellungen'!$K$201,IF(J110=3,'1 | Grundeinstellungen'!$L$201,IF(J110="","wird ausgefüllt")))),IF('2 | Kennwerte'!I227="wird berechnet","",CONCATENATE(" ","[",TEXT('2 | Kennwerte'!I227,"0%"),"]")),IF(J111="","",CONCATENATE(" (",J111,")"))))</f>
        <v/>
      </c>
      <c r="K109" s="148" t="str">
        <f>IF('2 | Kennwerte'!J229="","",CONCATENATE(IF(K110=1,'1 | Grundeinstellungen'!$J$201,IF(K110=2,'1 | Grundeinstellungen'!$K$201,IF(K110=3,'1 | Grundeinstellungen'!$L$201,IF(K110="","wird ausgefüllt")))),IF('2 | Kennwerte'!J227="wird berechnet","",CONCATENATE(" ","[",TEXT('2 | Kennwerte'!J227,"0%"),"]")),IF(K111="","",CONCATENATE(" (",K111,")"))))</f>
        <v/>
      </c>
      <c r="L109" s="148" t="str">
        <f>IF('2 | Kennwerte'!K229="","",CONCATENATE(IF(L110=1,'1 | Grundeinstellungen'!$J$201,IF(L110=2,'1 | Grundeinstellungen'!$K$201,IF(L110=3,'1 | Grundeinstellungen'!$L$201,IF(L110="","wird ausgefüllt")))),IF('2 | Kennwerte'!K227="wird berechnet","",CONCATENATE(" ","[",TEXT('2 | Kennwerte'!K227,"0%"),"]")),IF(L111="","",CONCATENATE(" (",L111,")"))))</f>
        <v/>
      </c>
      <c r="M109" s="148" t="str">
        <f>IF('2 | Kennwerte'!L229="","",CONCATENATE(IF(M110=1,'1 | Grundeinstellungen'!$J$201,IF(M110=2,'1 | Grundeinstellungen'!$K$201,IF(M110=3,'1 | Grundeinstellungen'!$L$201,IF(M110="","wird ausgefüllt")))),IF('2 | Kennwerte'!L227="wird berechnet","",CONCATENATE(" ","[",TEXT('2 | Kennwerte'!L227,"0%"),"]")),IF(M111="","",CONCATENATE(" (",M111,")"))))</f>
        <v/>
      </c>
      <c r="N109" s="148" t="str">
        <f>IF('2 | Kennwerte'!M229="","",CONCATENATE(IF(N110=1,'1 | Grundeinstellungen'!$J$201,IF(N110=2,'1 | Grundeinstellungen'!$K$201,IF(N110=3,'1 | Grundeinstellungen'!$L$201,IF(N110="","wird ausgefüllt")))),IF('2 | Kennwerte'!M227="wird berechnet","",CONCATENATE(" ","[",TEXT('2 | Kennwerte'!M227,"0%"),"]")),IF(N111="","",CONCATENATE(" (",N111,")"))))</f>
        <v/>
      </c>
      <c r="O109" s="148" t="str">
        <f>IF('2 | Kennwerte'!N229="","",CONCATENATE(IF(O110=1,'1 | Grundeinstellungen'!$J$201,IF(O110=2,'1 | Grundeinstellungen'!$K$201,IF(O110=3,'1 | Grundeinstellungen'!$L$201,IF(O110="","wird ausgefüllt")))),IF('2 | Kennwerte'!N227="wird berechnet","",CONCATENATE(" ","[",TEXT('2 | Kennwerte'!N227,"0%"),"]")),IF(O111="","",CONCATENATE(" (",O111,")"))))</f>
        <v/>
      </c>
      <c r="P109" s="148" t="str">
        <f>IF('2 | Kennwerte'!O229="","",CONCATENATE(IF(P110=1,'1 | Grundeinstellungen'!$J$201,IF(P110=2,'1 | Grundeinstellungen'!$K$201,IF(P110=3,'1 | Grundeinstellungen'!$L$201,IF(P110="","wird ausgefüllt")))),IF('2 | Kennwerte'!O227="wird berechnet","",CONCATENATE(" ","[",TEXT('2 | Kennwerte'!O227,"0%"),"]")),IF(P111="","",CONCATENATE(" (",P111,")"))))</f>
        <v/>
      </c>
      <c r="Q109" s="148" t="str">
        <f>IF('2 | Kennwerte'!P229="","",CONCATENATE(IF(Q110=1,'1 | Grundeinstellungen'!$J$201,IF(Q110=2,'1 | Grundeinstellungen'!$K$201,IF(Q110=3,'1 | Grundeinstellungen'!$L$201,IF(Q110="","wird ausgefüllt")))),IF('2 | Kennwerte'!P227="wird berechnet","",CONCATENATE(" ","[",TEXT('2 | Kennwerte'!P227,"0%"),"]")),IF(Q111="","",CONCATENATE(" (",Q111,")"))))</f>
        <v/>
      </c>
      <c r="R109" s="148" t="str">
        <f>IF('2 | Kennwerte'!Q229="","",CONCATENATE(IF(R110=1,'1 | Grundeinstellungen'!$J$201,IF(R110=2,'1 | Grundeinstellungen'!$K$201,IF(R110=3,'1 | Grundeinstellungen'!$L$201,IF(R110="","wird ausgefüllt")))),IF('2 | Kennwerte'!Q227="wird berechnet","",CONCATENATE(" ","[",TEXT('2 | Kennwerte'!Q227,"0%"),"]")),IF(R111="","",CONCATENATE(" (",R111,")"))))</f>
        <v/>
      </c>
      <c r="S109" s="148" t="str">
        <f>IF('2 | Kennwerte'!R229="","",CONCATENATE(IF(S110=1,'1 | Grundeinstellungen'!$J$201,IF(S110=2,'1 | Grundeinstellungen'!$K$201,IF(S110=3,'1 | Grundeinstellungen'!$L$201,IF(S110="","wird ausgefüllt")))),IF('2 | Kennwerte'!R227="wird berechnet","",CONCATENATE(" ","[",TEXT('2 | Kennwerte'!R227,"0%"),"]")),IF(S111="","",CONCATENATE(" (",S111,")"))))</f>
        <v/>
      </c>
      <c r="T109" s="148" t="str">
        <f>IF('2 | Kennwerte'!S229="","",CONCATENATE(IF(T110=1,'1 | Grundeinstellungen'!$J$201,IF(T110=2,'1 | Grundeinstellungen'!$K$201,IF(T110=3,'1 | Grundeinstellungen'!$L$201,IF(T110="","wird ausgefüllt")))),IF('2 | Kennwerte'!S227="wird berechnet","",CONCATENATE(" ","[",TEXT('2 | Kennwerte'!S227,"0%"),"]")),IF(T111="","",CONCATENATE(" (",T111,")"))))</f>
        <v/>
      </c>
      <c r="U109" s="148" t="str">
        <f>IF('2 | Kennwerte'!T229="","",CONCATENATE(IF(U110=1,'1 | Grundeinstellungen'!$J$201,IF(U110=2,'1 | Grundeinstellungen'!$K$201,IF(U110=3,'1 | Grundeinstellungen'!$L$201,IF(U110="","wird ausgefüllt")))),IF('2 | Kennwerte'!T227="wird berechnet","",CONCATENATE(" ","[",TEXT('2 | Kennwerte'!T227,"0%"),"]")),IF(U111="","",CONCATENATE(" (",U111,")"))))</f>
        <v/>
      </c>
      <c r="V109" s="148" t="str">
        <f>IF('2 | Kennwerte'!U229="","",CONCATENATE(IF(V110=1,'1 | Grundeinstellungen'!$J$201,IF(V110=2,'1 | Grundeinstellungen'!$K$201,IF(V110=3,'1 | Grundeinstellungen'!$L$201,IF(V110="","wird ausgefüllt")))),IF('2 | Kennwerte'!U227="wird berechnet","",CONCATENATE(" ","[",TEXT('2 | Kennwerte'!U227,"0%"),"]")),IF(V111="","",CONCATENATE(" (",V111,")"))))</f>
        <v/>
      </c>
      <c r="W109" s="148" t="str">
        <f>IF('2 | Kennwerte'!V229="","",CONCATENATE(IF(W110=1,'1 | Grundeinstellungen'!$J$201,IF(W110=2,'1 | Grundeinstellungen'!$K$201,IF(W110=3,'1 | Grundeinstellungen'!$L$201,IF(W110="","wird ausgefüllt")))),IF('2 | Kennwerte'!V227="wird berechnet","",CONCATENATE(" ","[",TEXT('2 | Kennwerte'!V227,"0%"),"]")),IF(W111="","",CONCATENATE(" (",W111,")"))))</f>
        <v/>
      </c>
      <c r="X109" s="148" t="str">
        <f>IF('2 | Kennwerte'!W229="","",CONCATENATE(IF(X110=1,'1 | Grundeinstellungen'!$J$201,IF(X110=2,'1 | Grundeinstellungen'!$K$201,IF(X110=3,'1 | Grundeinstellungen'!$L$201,IF(X110="","wird ausgefüllt")))),IF('2 | Kennwerte'!W227="wird berechnet","",CONCATENATE(" ","[",TEXT('2 | Kennwerte'!W227,"0%"),"]")),IF(X111="","",CONCATENATE(" (",X111,")"))))</f>
        <v/>
      </c>
      <c r="Y109" s="148" t="str">
        <f>IF('2 | Kennwerte'!X229="","",CONCATENATE(IF(Y110=1,'1 | Grundeinstellungen'!$J$201,IF(Y110=2,'1 | Grundeinstellungen'!$K$201,IF(Y110=3,'1 | Grundeinstellungen'!$L$201,IF(Y110="","wird ausgefüllt")))),IF('2 | Kennwerte'!X227="wird berechnet","",CONCATENATE(" ","[",TEXT('2 | Kennwerte'!X227,"0%"),"]")),IF(Y111="","",CONCATENATE(" (",Y111,")"))))</f>
        <v/>
      </c>
      <c r="Z109" s="148" t="str">
        <f>IF('2 | Kennwerte'!Y229="","",CONCATENATE(IF(Z110=1,'1 | Grundeinstellungen'!$J$201,IF(Z110=2,'1 | Grundeinstellungen'!$K$201,IF(Z110=3,'1 | Grundeinstellungen'!$L$201,IF(Z110="","wird ausgefüllt")))),IF('2 | Kennwerte'!Y227="wird berechnet","",CONCATENATE(" ","[",TEXT('2 | Kennwerte'!Y227,"0%"),"]")),IF(Z111="","",CONCATENATE(" (",Z111,")"))))</f>
        <v/>
      </c>
      <c r="AA109" s="148" t="str">
        <f>IF('2 | Kennwerte'!Z229="","",CONCATENATE(IF(AA110=1,'1 | Grundeinstellungen'!$J$201,IF(AA110=2,'1 | Grundeinstellungen'!$K$201,IF(AA110=3,'1 | Grundeinstellungen'!$L$201,IF(AA110="","wird ausgefüllt")))),IF('2 | Kennwerte'!Z227="wird berechnet","",CONCATENATE(" ","[",TEXT('2 | Kennwerte'!Z227,"0%"),"]")),IF(AA111="","",CONCATENATE(" (",AA111,")"))))</f>
        <v/>
      </c>
      <c r="AB109" s="148" t="str">
        <f>IF('2 | Kennwerte'!AA229="","",CONCATENATE(IF(AB110=1,'1 | Grundeinstellungen'!$J$201,IF(AB110=2,'1 | Grundeinstellungen'!$K$201,IF(AB110=3,'1 | Grundeinstellungen'!$L$201,IF(AB110="","wird ausgefüllt")))),IF('2 | Kennwerte'!AA227="wird berechnet","",CONCATENATE(" ","[",TEXT('2 | Kennwerte'!AA227,"0%"),"]")),IF(AB111="","",CONCATENATE(" (",AB111,")"))))</f>
        <v/>
      </c>
      <c r="AC109" s="148" t="str">
        <f>IF('2 | Kennwerte'!AB229="","",CONCATENATE(IF(AC110=1,'1 | Grundeinstellungen'!$J$201,IF(AC110=2,'1 | Grundeinstellungen'!$K$201,IF(AC110=3,'1 | Grundeinstellungen'!$L$201,IF(AC110="","wird ausgefüllt")))),IF('2 | Kennwerte'!AB227="wird berechnet","",CONCATENATE(" ","[",TEXT('2 | Kennwerte'!AB227,"0%"),"]")),IF(AC111="","",CONCATENATE(" (",AC111,")"))))</f>
        <v/>
      </c>
      <c r="AD109" s="148" t="str">
        <f>IF('2 | Kennwerte'!AC229="","",CONCATENATE(IF(AD110=1,'1 | Grundeinstellungen'!$J$201,IF(AD110=2,'1 | Grundeinstellungen'!$K$201,IF(AD110=3,'1 | Grundeinstellungen'!$L$201,IF(AD110="","wird ausgefüllt")))),IF('2 | Kennwerte'!AC227="wird berechnet","",CONCATENATE(" ","[",TEXT('2 | Kennwerte'!AC227,"0%"),"]")),IF(AD111="","",CONCATENATE(" (",AD111,")"))))</f>
        <v/>
      </c>
      <c r="AE109" s="148" t="str">
        <f>IF('2 | Kennwerte'!AD229="","",CONCATENATE(IF(AE110=1,'1 | Grundeinstellungen'!$J$201,IF(AE110=2,'1 | Grundeinstellungen'!$K$201,IF(AE110=3,'1 | Grundeinstellungen'!$L$201,IF(AE110="","wird ausgefüllt")))),IF('2 | Kennwerte'!AD227="wird berechnet","",CONCATENATE(" ","[",TEXT('2 | Kennwerte'!AD227,"0%"),"]")),IF(AE111="","",CONCATENATE(" (",AE111,")"))))</f>
        <v/>
      </c>
      <c r="AF109" s="148" t="str">
        <f>IF('2 | Kennwerte'!AE229="","",CONCATENATE(IF(AF110=1,'1 | Grundeinstellungen'!$J$201,IF(AF110=2,'1 | Grundeinstellungen'!$K$201,IF(AF110=3,'1 | Grundeinstellungen'!$L$201,IF(AF110="","wird ausgefüllt")))),IF('2 | Kennwerte'!AE227="wird berechnet","",CONCATENATE(" ","[",TEXT('2 | Kennwerte'!AE227,"0%"),"]")),IF(AF111="","",CONCATENATE(" (",AF111,")"))))</f>
        <v/>
      </c>
      <c r="AG109" s="148" t="str">
        <f>IF('2 | Kennwerte'!AF229="","",CONCATENATE(IF(AG110=1,'1 | Grundeinstellungen'!$J$201,IF(AG110=2,'1 | Grundeinstellungen'!$K$201,IF(AG110=3,'1 | Grundeinstellungen'!$L$201,IF(AG110="","wird ausgefüllt")))),IF('2 | Kennwerte'!AF227="wird berechnet","",CONCATENATE(" ","[",TEXT('2 | Kennwerte'!AF227,"0%"),"]")),IF(AG111="","",CONCATENATE(" (",AG111,")"))))</f>
        <v/>
      </c>
      <c r="AH109" s="148" t="str">
        <f>IF('2 | Kennwerte'!AG229="","",CONCATENATE(IF(AH110=1,'1 | Grundeinstellungen'!$J$201,IF(AH110=2,'1 | Grundeinstellungen'!$K$201,IF(AH110=3,'1 | Grundeinstellungen'!$L$201,IF(AH110="","wird ausgefüllt")))),IF('2 | Kennwerte'!AG227="wird berechnet","",CONCATENATE(" ","[",TEXT('2 | Kennwerte'!AG227,"0%"),"]")),IF(AH111="","",CONCATENATE(" (",AH111,")"))))</f>
        <v/>
      </c>
      <c r="AI109" s="148" t="str">
        <f>IF('2 | Kennwerte'!AH229="","",CONCATENATE(IF(AI110=1,'1 | Grundeinstellungen'!$J$201,IF(AI110=2,'1 | Grundeinstellungen'!$K$201,IF(AI110=3,'1 | Grundeinstellungen'!$L$201,IF(AI110="","wird ausgefüllt")))),IF('2 | Kennwerte'!AH227="wird berechnet","",CONCATENATE(" ","[",TEXT('2 | Kennwerte'!AH227,"0%"),"]")),IF(AI111="","",CONCATENATE(" (",AI111,")"))))</f>
        <v/>
      </c>
      <c r="AJ109" s="148" t="str">
        <f>IF('2 | Kennwerte'!AI229="","",CONCATENATE(IF(AJ110=1,'1 | Grundeinstellungen'!$J$201,IF(AJ110=2,'1 | Grundeinstellungen'!$K$201,IF(AJ110=3,'1 | Grundeinstellungen'!$L$201,IF(AJ110="","wird ausgefüllt")))),IF('2 | Kennwerte'!AI227="wird berechnet","",CONCATENATE(" ","[",TEXT('2 | Kennwerte'!AI227,"0%"),"]")),IF(AJ111="","",CONCATENATE(" (",AJ111,")"))))</f>
        <v/>
      </c>
      <c r="AK109" s="148" t="str">
        <f>IF('2 | Kennwerte'!AJ229="","",CONCATENATE(IF(AK110=1,'1 | Grundeinstellungen'!$J$201,IF(AK110=2,'1 | Grundeinstellungen'!$K$201,IF(AK110=3,'1 | Grundeinstellungen'!$L$201,IF(AK110="","wird ausgefüllt")))),IF('2 | Kennwerte'!AJ227="wird berechnet","",CONCATENATE(" ","[",TEXT('2 | Kennwerte'!AJ227,"0%"),"]")),IF(AK111="","",CONCATENATE(" (",AK111,")"))))</f>
        <v/>
      </c>
      <c r="AL109" s="148" t="str">
        <f>IF('2 | Kennwerte'!AK229="","",CONCATENATE(IF(AL110=1,'1 | Grundeinstellungen'!$J$201,IF(AL110=2,'1 | Grundeinstellungen'!$K$201,IF(AL110=3,'1 | Grundeinstellungen'!$L$201,IF(AL110="","wird ausgefüllt")))),IF('2 | Kennwerte'!AK227="wird berechnet","",CONCATENATE(" ","[",TEXT('2 | Kennwerte'!AK227,"0%"),"]")),IF(AL111="","",CONCATENATE(" (",AL111,")"))))</f>
        <v/>
      </c>
      <c r="AM109" s="148" t="str">
        <f>IF('2 | Kennwerte'!AL229="","",CONCATENATE(IF(AM110=1,'1 | Grundeinstellungen'!$J$201,IF(AM110=2,'1 | Grundeinstellungen'!$K$201,IF(AM110=3,'1 | Grundeinstellungen'!$L$201,IF(AM110="","wird ausgefüllt")))),IF('2 | Kennwerte'!AL227="wird berechnet","",CONCATENATE(" ","[",TEXT('2 | Kennwerte'!AL227,"0%"),"]")),IF(AM111="","",CONCATENATE(" (",AM111,")"))))</f>
        <v/>
      </c>
    </row>
    <row r="110" spans="2:39" s="121" customFormat="1" outlineLevel="1" x14ac:dyDescent="0.25">
      <c r="B110" s="137"/>
      <c r="C110" s="138"/>
      <c r="D110" s="138"/>
      <c r="E110" s="156" t="s">
        <v>197</v>
      </c>
      <c r="F110" s="157"/>
      <c r="G110" s="139"/>
      <c r="H110" s="136"/>
      <c r="I110" s="171"/>
      <c r="J110" s="148" t="str">
        <f>IF('2 | Kennwerte'!I229="","",'2 | Kennwerte'!I229)</f>
        <v/>
      </c>
      <c r="K110" s="148" t="str">
        <f>IF('2 | Kennwerte'!J229="","",'2 | Kennwerte'!J229)</f>
        <v/>
      </c>
      <c r="L110" s="148" t="str">
        <f>IF('2 | Kennwerte'!K229="","",'2 | Kennwerte'!K229)</f>
        <v/>
      </c>
      <c r="M110" s="148" t="str">
        <f>IF('2 | Kennwerte'!L229="","",'2 | Kennwerte'!L229)</f>
        <v/>
      </c>
      <c r="N110" s="148" t="str">
        <f>IF('2 | Kennwerte'!M229="","",'2 | Kennwerte'!M229)</f>
        <v/>
      </c>
      <c r="O110" s="148" t="str">
        <f>IF('2 | Kennwerte'!N229="","",'2 | Kennwerte'!N229)</f>
        <v/>
      </c>
      <c r="P110" s="148" t="str">
        <f>IF('2 | Kennwerte'!O229="","",'2 | Kennwerte'!O229)</f>
        <v/>
      </c>
      <c r="Q110" s="148" t="str">
        <f>IF('2 | Kennwerte'!P229="","",'2 | Kennwerte'!P229)</f>
        <v/>
      </c>
      <c r="R110" s="148" t="str">
        <f>IF('2 | Kennwerte'!Q229="","",'2 | Kennwerte'!Q229)</f>
        <v/>
      </c>
      <c r="S110" s="148" t="str">
        <f>IF('2 | Kennwerte'!R229="","",'2 | Kennwerte'!R229)</f>
        <v/>
      </c>
      <c r="T110" s="148" t="str">
        <f>IF('2 | Kennwerte'!S229="","",'2 | Kennwerte'!S229)</f>
        <v/>
      </c>
      <c r="U110" s="148" t="str">
        <f>IF('2 | Kennwerte'!T229="","",'2 | Kennwerte'!T229)</f>
        <v/>
      </c>
      <c r="V110" s="148" t="str">
        <f>IF('2 | Kennwerte'!U229="","",'2 | Kennwerte'!U229)</f>
        <v/>
      </c>
      <c r="W110" s="148" t="str">
        <f>IF('2 | Kennwerte'!V229="","",'2 | Kennwerte'!V229)</f>
        <v/>
      </c>
      <c r="X110" s="148" t="str">
        <f>IF('2 | Kennwerte'!W229="","",'2 | Kennwerte'!W229)</f>
        <v/>
      </c>
      <c r="Y110" s="148" t="str">
        <f>IF('2 | Kennwerte'!X229="","",'2 | Kennwerte'!X229)</f>
        <v/>
      </c>
      <c r="Z110" s="148" t="str">
        <f>IF('2 | Kennwerte'!Y229="","",'2 | Kennwerte'!Y229)</f>
        <v/>
      </c>
      <c r="AA110" s="148" t="str">
        <f>IF('2 | Kennwerte'!Z229="","",'2 | Kennwerte'!Z229)</f>
        <v/>
      </c>
      <c r="AB110" s="148" t="str">
        <f>IF('2 | Kennwerte'!AA229="","",'2 | Kennwerte'!AA229)</f>
        <v/>
      </c>
      <c r="AC110" s="148" t="str">
        <f>IF('2 | Kennwerte'!AB229="","",'2 | Kennwerte'!AB229)</f>
        <v/>
      </c>
      <c r="AD110" s="148" t="str">
        <f>IF('2 | Kennwerte'!AC229="","",'2 | Kennwerte'!AC229)</f>
        <v/>
      </c>
      <c r="AE110" s="148" t="str">
        <f>IF('2 | Kennwerte'!AD229="","",'2 | Kennwerte'!AD229)</f>
        <v/>
      </c>
      <c r="AF110" s="148" t="str">
        <f>IF('2 | Kennwerte'!AE229="","",'2 | Kennwerte'!AE229)</f>
        <v/>
      </c>
      <c r="AG110" s="148" t="str">
        <f>IF('2 | Kennwerte'!AF229="","",'2 | Kennwerte'!AF229)</f>
        <v/>
      </c>
      <c r="AH110" s="148" t="str">
        <f>IF('2 | Kennwerte'!AG229="","",'2 | Kennwerte'!AG229)</f>
        <v/>
      </c>
      <c r="AI110" s="148" t="str">
        <f>IF('2 | Kennwerte'!AH229="","",'2 | Kennwerte'!AH229)</f>
        <v/>
      </c>
      <c r="AJ110" s="148" t="str">
        <f>IF('2 | Kennwerte'!AI229="","",'2 | Kennwerte'!AI229)</f>
        <v/>
      </c>
      <c r="AK110" s="148" t="str">
        <f>IF('2 | Kennwerte'!AJ229="","",'2 | Kennwerte'!AJ229)</f>
        <v/>
      </c>
      <c r="AL110" s="148" t="str">
        <f>IF('2 | Kennwerte'!AK229="","",'2 | Kennwerte'!AK229)</f>
        <v/>
      </c>
      <c r="AM110" s="148" t="str">
        <f>IF('2 | Kennwerte'!AL229="","",'2 | Kennwerte'!AL229)</f>
        <v/>
      </c>
    </row>
    <row r="111" spans="2:39" s="145" customFormat="1" ht="30" customHeight="1" outlineLevel="1" x14ac:dyDescent="0.25">
      <c r="B111" s="146"/>
      <c r="C111" s="147"/>
      <c r="D111" s="169"/>
      <c r="E111" s="162" t="s">
        <v>196</v>
      </c>
      <c r="F111" s="160"/>
      <c r="G111" s="178"/>
      <c r="H111" s="179"/>
      <c r="I111" s="1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280"/>
      <c r="AL111" s="280"/>
      <c r="AM111" s="280"/>
    </row>
    <row r="112" spans="2:39" s="110" customFormat="1" x14ac:dyDescent="0.25">
      <c r="B112" s="111"/>
      <c r="C112" s="131"/>
      <c r="D112" s="152"/>
      <c r="E112" s="131"/>
      <c r="F112" s="112"/>
      <c r="G112" s="122"/>
      <c r="H112" s="122"/>
      <c r="I112" s="112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</row>
    <row r="113" spans="2:39" s="110" customFormat="1" ht="30" customHeight="1" outlineLevel="1" x14ac:dyDescent="0.25">
      <c r="B113" s="111"/>
      <c r="C113" s="183">
        <v>2</v>
      </c>
      <c r="D113" s="187" t="s">
        <v>96</v>
      </c>
      <c r="E113" s="161"/>
      <c r="F113" s="170"/>
      <c r="G113" s="126">
        <f>'1 | Grundeinstellungen'!$G$203</f>
        <v>0.25</v>
      </c>
      <c r="H113" s="98">
        <f>'1 | Grundeinstellungen'!$H$203</f>
        <v>1</v>
      </c>
      <c r="I113" s="170"/>
      <c r="J113" s="129" t="str">
        <f>IF($G$113=0,"",J116)</f>
        <v>wird ausgefüllt</v>
      </c>
      <c r="K113" s="129" t="str">
        <f t="shared" ref="K113:AM113" si="19">IF($G$113=0,"",K116)</f>
        <v>wird ausgefüllt</v>
      </c>
      <c r="L113" s="129" t="str">
        <f t="shared" si="19"/>
        <v>wird ausgefüllt</v>
      </c>
      <c r="M113" s="129" t="str">
        <f t="shared" si="19"/>
        <v>wird ausgefüllt</v>
      </c>
      <c r="N113" s="129" t="str">
        <f t="shared" si="19"/>
        <v>wird ausgefüllt</v>
      </c>
      <c r="O113" s="129" t="str">
        <f t="shared" si="19"/>
        <v>wird ausgefüllt</v>
      </c>
      <c r="P113" s="129" t="str">
        <f t="shared" si="19"/>
        <v>wird ausgefüllt</v>
      </c>
      <c r="Q113" s="129" t="str">
        <f t="shared" si="19"/>
        <v>wird ausgefüllt</v>
      </c>
      <c r="R113" s="129" t="str">
        <f t="shared" si="19"/>
        <v>wird ausgefüllt</v>
      </c>
      <c r="S113" s="129" t="str">
        <f t="shared" si="19"/>
        <v>wird ausgefüllt</v>
      </c>
      <c r="T113" s="129" t="str">
        <f t="shared" si="19"/>
        <v>wird ausgefüllt</v>
      </c>
      <c r="U113" s="129" t="str">
        <f t="shared" si="19"/>
        <v>wird ausgefüllt</v>
      </c>
      <c r="V113" s="129" t="str">
        <f t="shared" si="19"/>
        <v>wird ausgefüllt</v>
      </c>
      <c r="W113" s="129" t="str">
        <f t="shared" si="19"/>
        <v>wird ausgefüllt</v>
      </c>
      <c r="X113" s="129" t="str">
        <f t="shared" si="19"/>
        <v>wird ausgefüllt</v>
      </c>
      <c r="Y113" s="129" t="str">
        <f t="shared" si="19"/>
        <v>wird ausgefüllt</v>
      </c>
      <c r="Z113" s="129" t="str">
        <f t="shared" si="19"/>
        <v>wird ausgefüllt</v>
      </c>
      <c r="AA113" s="129" t="str">
        <f t="shared" si="19"/>
        <v>wird ausgefüllt</v>
      </c>
      <c r="AB113" s="129" t="str">
        <f t="shared" si="19"/>
        <v>wird ausgefüllt</v>
      </c>
      <c r="AC113" s="129" t="str">
        <f t="shared" si="19"/>
        <v>wird ausgefüllt</v>
      </c>
      <c r="AD113" s="129" t="str">
        <f t="shared" si="19"/>
        <v>wird ausgefüllt</v>
      </c>
      <c r="AE113" s="129" t="str">
        <f t="shared" si="19"/>
        <v>wird ausgefüllt</v>
      </c>
      <c r="AF113" s="129" t="str">
        <f t="shared" si="19"/>
        <v>wird ausgefüllt</v>
      </c>
      <c r="AG113" s="129" t="str">
        <f t="shared" si="19"/>
        <v>wird ausgefüllt</v>
      </c>
      <c r="AH113" s="129" t="str">
        <f t="shared" si="19"/>
        <v>wird ausgefüllt</v>
      </c>
      <c r="AI113" s="129" t="str">
        <f t="shared" si="19"/>
        <v>wird ausgefüllt</v>
      </c>
      <c r="AJ113" s="129" t="str">
        <f t="shared" si="19"/>
        <v>wird ausgefüllt</v>
      </c>
      <c r="AK113" s="129" t="str">
        <f t="shared" si="19"/>
        <v>wird ausgefüllt</v>
      </c>
      <c r="AL113" s="129" t="str">
        <f t="shared" si="19"/>
        <v>wird ausgefüllt</v>
      </c>
      <c r="AM113" s="129" t="str">
        <f t="shared" si="19"/>
        <v>wird ausgefüllt</v>
      </c>
    </row>
    <row r="114" spans="2:39" s="150" customFormat="1" outlineLevel="1" x14ac:dyDescent="0.25">
      <c r="B114" s="151"/>
      <c r="C114" s="152"/>
      <c r="D114" s="138"/>
      <c r="E114" s="138"/>
      <c r="F114" s="117"/>
      <c r="G114" s="136"/>
      <c r="H114" s="142"/>
      <c r="I114" s="112"/>
      <c r="J114" s="176">
        <f>IF($G$113=0,0,IFERROR(J117*$H$116,0))</f>
        <v>0</v>
      </c>
      <c r="K114" s="176">
        <f t="shared" ref="K114:AM114" si="20">IF($G$113=0,0,IFERROR(K117*$H$116,0))</f>
        <v>0</v>
      </c>
      <c r="L114" s="176">
        <f t="shared" si="20"/>
        <v>0</v>
      </c>
      <c r="M114" s="176">
        <f t="shared" si="20"/>
        <v>0</v>
      </c>
      <c r="N114" s="176">
        <f t="shared" si="20"/>
        <v>0</v>
      </c>
      <c r="O114" s="176">
        <f t="shared" si="20"/>
        <v>0</v>
      </c>
      <c r="P114" s="176">
        <f t="shared" si="20"/>
        <v>0</v>
      </c>
      <c r="Q114" s="176">
        <f t="shared" si="20"/>
        <v>0</v>
      </c>
      <c r="R114" s="176">
        <f t="shared" si="20"/>
        <v>0</v>
      </c>
      <c r="S114" s="176">
        <f t="shared" si="20"/>
        <v>0</v>
      </c>
      <c r="T114" s="176">
        <f t="shared" si="20"/>
        <v>0</v>
      </c>
      <c r="U114" s="176">
        <f t="shared" si="20"/>
        <v>0</v>
      </c>
      <c r="V114" s="176">
        <f t="shared" si="20"/>
        <v>0</v>
      </c>
      <c r="W114" s="176">
        <f t="shared" si="20"/>
        <v>0</v>
      </c>
      <c r="X114" s="176">
        <f t="shared" si="20"/>
        <v>0</v>
      </c>
      <c r="Y114" s="176">
        <f t="shared" si="20"/>
        <v>0</v>
      </c>
      <c r="Z114" s="176">
        <f t="shared" si="20"/>
        <v>0</v>
      </c>
      <c r="AA114" s="176">
        <f t="shared" si="20"/>
        <v>0</v>
      </c>
      <c r="AB114" s="176">
        <f t="shared" si="20"/>
        <v>0</v>
      </c>
      <c r="AC114" s="176">
        <f t="shared" si="20"/>
        <v>0</v>
      </c>
      <c r="AD114" s="176">
        <f t="shared" si="20"/>
        <v>0</v>
      </c>
      <c r="AE114" s="176">
        <f t="shared" si="20"/>
        <v>0</v>
      </c>
      <c r="AF114" s="176">
        <f t="shared" si="20"/>
        <v>0</v>
      </c>
      <c r="AG114" s="176">
        <f t="shared" si="20"/>
        <v>0</v>
      </c>
      <c r="AH114" s="176">
        <f t="shared" si="20"/>
        <v>0</v>
      </c>
      <c r="AI114" s="176">
        <f t="shared" si="20"/>
        <v>0</v>
      </c>
      <c r="AJ114" s="176">
        <f t="shared" si="20"/>
        <v>0</v>
      </c>
      <c r="AK114" s="176">
        <f t="shared" si="20"/>
        <v>0</v>
      </c>
      <c r="AL114" s="176">
        <f t="shared" si="20"/>
        <v>0</v>
      </c>
      <c r="AM114" s="176">
        <f t="shared" si="20"/>
        <v>0</v>
      </c>
    </row>
    <row r="115" spans="2:39" s="121" customFormat="1" ht="7.5" customHeight="1" outlineLevel="1" x14ac:dyDescent="0.25">
      <c r="B115" s="137"/>
      <c r="C115" s="138"/>
      <c r="D115" s="164"/>
      <c r="E115" s="164"/>
      <c r="F115" s="165"/>
      <c r="G115" s="166"/>
      <c r="H115" s="167"/>
      <c r="I115" s="165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</row>
    <row r="116" spans="2:39" s="110" customFormat="1" ht="30" customHeight="1" outlineLevel="1" x14ac:dyDescent="0.25">
      <c r="B116" s="111"/>
      <c r="C116" s="131"/>
      <c r="D116" s="152" t="s">
        <v>198</v>
      </c>
      <c r="E116" s="131" t="s">
        <v>97</v>
      </c>
      <c r="F116" s="112"/>
      <c r="G116" s="122"/>
      <c r="H116" s="126">
        <f>'1 | Grundeinstellungen'!$H$204</f>
        <v>1</v>
      </c>
      <c r="I116" s="112"/>
      <c r="J116" s="148" t="str">
        <f>IF($H$116=0,"",CONCATENATE(IF(J117=1,'1 | Grundeinstellungen'!$J$204,IF(J117=2,'1 | Grundeinstellungen'!$K$204,IF(J117=3,'1 | Grundeinstellungen'!$L$204,IF(J117="","wird ausgefüllt")))),IF(J118="","",CONCATENATE(" (",J118,")"))))</f>
        <v>wird ausgefüllt</v>
      </c>
      <c r="K116" s="148" t="str">
        <f>IF($H$116=0,"",CONCATENATE(IF(K117=1,'1 | Grundeinstellungen'!$J$204,IF(K117=2,'1 | Grundeinstellungen'!$K$204,IF(K117=3,'1 | Grundeinstellungen'!$L$204,IF(K117="","wird ausgefüllt")))),IF(K118="","",CONCATENATE(" (",K118,")"))))</f>
        <v>wird ausgefüllt</v>
      </c>
      <c r="L116" s="148" t="str">
        <f>IF($H$116=0,"",CONCATENATE(IF(L117=1,'1 | Grundeinstellungen'!$J$204,IF(L117=2,'1 | Grundeinstellungen'!$K$204,IF(L117=3,'1 | Grundeinstellungen'!$L$204,IF(L117="","wird ausgefüllt")))),IF(L118="","",CONCATENATE(" (",L118,")"))))</f>
        <v>wird ausgefüllt</v>
      </c>
      <c r="M116" s="148" t="str">
        <f>IF($H$116=0,"",CONCATENATE(IF(M117=1,'1 | Grundeinstellungen'!$J$204,IF(M117=2,'1 | Grundeinstellungen'!$K$204,IF(M117=3,'1 | Grundeinstellungen'!$L$204,IF(M117="","wird ausgefüllt")))),IF(M118="","",CONCATENATE(" (",M118,")"))))</f>
        <v>wird ausgefüllt</v>
      </c>
      <c r="N116" s="148" t="str">
        <f>IF($H$116=0,"",CONCATENATE(IF(N117=1,'1 | Grundeinstellungen'!$J$204,IF(N117=2,'1 | Grundeinstellungen'!$K$204,IF(N117=3,'1 | Grundeinstellungen'!$L$204,IF(N117="","wird ausgefüllt")))),IF(N118="","",CONCATENATE(" (",N118,")"))))</f>
        <v>wird ausgefüllt</v>
      </c>
      <c r="O116" s="148" t="str">
        <f>IF($H$116=0,"",CONCATENATE(IF(O117=1,'1 | Grundeinstellungen'!$J$204,IF(O117=2,'1 | Grundeinstellungen'!$K$204,IF(O117=3,'1 | Grundeinstellungen'!$L$204,IF(O117="","wird ausgefüllt")))),IF(O118="","",CONCATENATE(" (",O118,")"))))</f>
        <v>wird ausgefüllt</v>
      </c>
      <c r="P116" s="148" t="str">
        <f>IF($H$116=0,"",CONCATENATE(IF(P117=1,'1 | Grundeinstellungen'!$J$204,IF(P117=2,'1 | Grundeinstellungen'!$K$204,IF(P117=3,'1 | Grundeinstellungen'!$L$204,IF(P117="","wird ausgefüllt")))),IF(P118="","",CONCATENATE(" (",P118,")"))))</f>
        <v>wird ausgefüllt</v>
      </c>
      <c r="Q116" s="148" t="str">
        <f>IF($H$116=0,"",CONCATENATE(IF(Q117=1,'1 | Grundeinstellungen'!$J$204,IF(Q117=2,'1 | Grundeinstellungen'!$K$204,IF(Q117=3,'1 | Grundeinstellungen'!$L$204,IF(Q117="","wird ausgefüllt")))),IF(Q118="","",CONCATENATE(" (",Q118,")"))))</f>
        <v>wird ausgefüllt</v>
      </c>
      <c r="R116" s="148" t="str">
        <f>IF($H$116=0,"",CONCATENATE(IF(R117=1,'1 | Grundeinstellungen'!$J$204,IF(R117=2,'1 | Grundeinstellungen'!$K$204,IF(R117=3,'1 | Grundeinstellungen'!$L$204,IF(R117="","wird ausgefüllt")))),IF(R118="","",CONCATENATE(" (",R118,")"))))</f>
        <v>wird ausgefüllt</v>
      </c>
      <c r="S116" s="148" t="str">
        <f>IF($H$116=0,"",CONCATENATE(IF(S117=1,'1 | Grundeinstellungen'!$J$204,IF(S117=2,'1 | Grundeinstellungen'!$K$204,IF(S117=3,'1 | Grundeinstellungen'!$L$204,IF(S117="","wird ausgefüllt")))),IF(S118="","",CONCATENATE(" (",S118,")"))))</f>
        <v>wird ausgefüllt</v>
      </c>
      <c r="T116" s="148" t="str">
        <f>IF($H$116=0,"",CONCATENATE(IF(T117=1,'1 | Grundeinstellungen'!$J$204,IF(T117=2,'1 | Grundeinstellungen'!$K$204,IF(T117=3,'1 | Grundeinstellungen'!$L$204,IF(T117="","wird ausgefüllt")))),IF(T118="","",CONCATENATE(" (",T118,")"))))</f>
        <v>wird ausgefüllt</v>
      </c>
      <c r="U116" s="148" t="str">
        <f>IF($H$116=0,"",CONCATENATE(IF(U117=1,'1 | Grundeinstellungen'!$J$204,IF(U117=2,'1 | Grundeinstellungen'!$K$204,IF(U117=3,'1 | Grundeinstellungen'!$L$204,IF(U117="","wird ausgefüllt")))),IF(U118="","",CONCATENATE(" (",U118,")"))))</f>
        <v>wird ausgefüllt</v>
      </c>
      <c r="V116" s="148" t="str">
        <f>IF($H$116=0,"",CONCATENATE(IF(V117=1,'1 | Grundeinstellungen'!$J$204,IF(V117=2,'1 | Grundeinstellungen'!$K$204,IF(V117=3,'1 | Grundeinstellungen'!$L$204,IF(V117="","wird ausgefüllt")))),IF(V118="","",CONCATENATE(" (",V118,")"))))</f>
        <v>wird ausgefüllt</v>
      </c>
      <c r="W116" s="148" t="str">
        <f>IF($H$116=0,"",CONCATENATE(IF(W117=1,'1 | Grundeinstellungen'!$J$204,IF(W117=2,'1 | Grundeinstellungen'!$K$204,IF(W117=3,'1 | Grundeinstellungen'!$L$204,IF(W117="","wird ausgefüllt")))),IF(W118="","",CONCATENATE(" (",W118,")"))))</f>
        <v>wird ausgefüllt</v>
      </c>
      <c r="X116" s="148" t="str">
        <f>IF($H$116=0,"",CONCATENATE(IF(X117=1,'1 | Grundeinstellungen'!$J$204,IF(X117=2,'1 | Grundeinstellungen'!$K$204,IF(X117=3,'1 | Grundeinstellungen'!$L$204,IF(X117="","wird ausgefüllt")))),IF(X118="","",CONCATENATE(" (",X118,")"))))</f>
        <v>wird ausgefüllt</v>
      </c>
      <c r="Y116" s="148" t="str">
        <f>IF($H$116=0,"",CONCATENATE(IF(Y117=1,'1 | Grundeinstellungen'!$J$204,IF(Y117=2,'1 | Grundeinstellungen'!$K$204,IF(Y117=3,'1 | Grundeinstellungen'!$L$204,IF(Y117="","wird ausgefüllt")))),IF(Y118="","",CONCATENATE(" (",Y118,")"))))</f>
        <v>wird ausgefüllt</v>
      </c>
      <c r="Z116" s="148" t="str">
        <f>IF($H$116=0,"",CONCATENATE(IF(Z117=1,'1 | Grundeinstellungen'!$J$204,IF(Z117=2,'1 | Grundeinstellungen'!$K$204,IF(Z117=3,'1 | Grundeinstellungen'!$L$204,IF(Z117="","wird ausgefüllt")))),IF(Z118="","",CONCATENATE(" (",Z118,")"))))</f>
        <v>wird ausgefüllt</v>
      </c>
      <c r="AA116" s="148" t="str">
        <f>IF($H$116=0,"",CONCATENATE(IF(AA117=1,'1 | Grundeinstellungen'!$J$204,IF(AA117=2,'1 | Grundeinstellungen'!$K$204,IF(AA117=3,'1 | Grundeinstellungen'!$L$204,IF(AA117="","wird ausgefüllt")))),IF(AA118="","",CONCATENATE(" (",AA118,")"))))</f>
        <v>wird ausgefüllt</v>
      </c>
      <c r="AB116" s="148" t="str">
        <f>IF($H$116=0,"",CONCATENATE(IF(AB117=1,'1 | Grundeinstellungen'!$J$204,IF(AB117=2,'1 | Grundeinstellungen'!$K$204,IF(AB117=3,'1 | Grundeinstellungen'!$L$204,IF(AB117="","wird ausgefüllt")))),IF(AB118="","",CONCATENATE(" (",AB118,")"))))</f>
        <v>wird ausgefüllt</v>
      </c>
      <c r="AC116" s="148" t="str">
        <f>IF($H$116=0,"",CONCATENATE(IF(AC117=1,'1 | Grundeinstellungen'!$J$204,IF(AC117=2,'1 | Grundeinstellungen'!$K$204,IF(AC117=3,'1 | Grundeinstellungen'!$L$204,IF(AC117="","wird ausgefüllt")))),IF(AC118="","",CONCATENATE(" (",AC118,")"))))</f>
        <v>wird ausgefüllt</v>
      </c>
      <c r="AD116" s="148" t="str">
        <f>IF($H$116=0,"",CONCATENATE(IF(AD117=1,'1 | Grundeinstellungen'!$J$204,IF(AD117=2,'1 | Grundeinstellungen'!$K$204,IF(AD117=3,'1 | Grundeinstellungen'!$L$204,IF(AD117="","wird ausgefüllt")))),IF(AD118="","",CONCATENATE(" (",AD118,")"))))</f>
        <v>wird ausgefüllt</v>
      </c>
      <c r="AE116" s="148" t="str">
        <f>IF($H$116=0,"",CONCATENATE(IF(AE117=1,'1 | Grundeinstellungen'!$J$204,IF(AE117=2,'1 | Grundeinstellungen'!$K$204,IF(AE117=3,'1 | Grundeinstellungen'!$L$204,IF(AE117="","wird ausgefüllt")))),IF(AE118="","",CONCATENATE(" (",AE118,")"))))</f>
        <v>wird ausgefüllt</v>
      </c>
      <c r="AF116" s="148" t="str">
        <f>IF($H$116=0,"",CONCATENATE(IF(AF117=1,'1 | Grundeinstellungen'!$J$204,IF(AF117=2,'1 | Grundeinstellungen'!$K$204,IF(AF117=3,'1 | Grundeinstellungen'!$L$204,IF(AF117="","wird ausgefüllt")))),IF(AF118="","",CONCATENATE(" (",AF118,")"))))</f>
        <v>wird ausgefüllt</v>
      </c>
      <c r="AG116" s="148" t="str">
        <f>IF($H$116=0,"",CONCATENATE(IF(AG117=1,'1 | Grundeinstellungen'!$J$204,IF(AG117=2,'1 | Grundeinstellungen'!$K$204,IF(AG117=3,'1 | Grundeinstellungen'!$L$204,IF(AG117="","wird ausgefüllt")))),IF(AG118="","",CONCATENATE(" (",AG118,")"))))</f>
        <v>wird ausgefüllt</v>
      </c>
      <c r="AH116" s="148" t="str">
        <f>IF($H$116=0,"",CONCATENATE(IF(AH117=1,'1 | Grundeinstellungen'!$J$204,IF(AH117=2,'1 | Grundeinstellungen'!$K$204,IF(AH117=3,'1 | Grundeinstellungen'!$L$204,IF(AH117="","wird ausgefüllt")))),IF(AH118="","",CONCATENATE(" (",AH118,")"))))</f>
        <v>wird ausgefüllt</v>
      </c>
      <c r="AI116" s="148" t="str">
        <f>IF($H$116=0,"",CONCATENATE(IF(AI117=1,'1 | Grundeinstellungen'!$J$204,IF(AI117=2,'1 | Grundeinstellungen'!$K$204,IF(AI117=3,'1 | Grundeinstellungen'!$L$204,IF(AI117="","wird ausgefüllt")))),IF(AI118="","",CONCATENATE(" (",AI118,")"))))</f>
        <v>wird ausgefüllt</v>
      </c>
      <c r="AJ116" s="148" t="str">
        <f>IF($H$116=0,"",CONCATENATE(IF(AJ117=1,'1 | Grundeinstellungen'!$J$204,IF(AJ117=2,'1 | Grundeinstellungen'!$K$204,IF(AJ117=3,'1 | Grundeinstellungen'!$L$204,IF(AJ117="","wird ausgefüllt")))),IF(AJ118="","",CONCATENATE(" (",AJ118,")"))))</f>
        <v>wird ausgefüllt</v>
      </c>
      <c r="AK116" s="148" t="str">
        <f>IF($H$116=0,"",CONCATENATE(IF(AK117=1,'1 | Grundeinstellungen'!$J$204,IF(AK117=2,'1 | Grundeinstellungen'!$K$204,IF(AK117=3,'1 | Grundeinstellungen'!$L$204,IF(AK117="","wird ausgefüllt")))),IF(AK118="","",CONCATENATE(" (",AK118,")"))))</f>
        <v>wird ausgefüllt</v>
      </c>
      <c r="AL116" s="148" t="str">
        <f>IF($H$116=0,"",CONCATENATE(IF(AL117=1,'1 | Grundeinstellungen'!$J$204,IF(AL117=2,'1 | Grundeinstellungen'!$K$204,IF(AL117=3,'1 | Grundeinstellungen'!$L$204,IF(AL117="","wird ausgefüllt")))),IF(AL118="","",CONCATENATE(" (",AL118,")"))))</f>
        <v>wird ausgefüllt</v>
      </c>
      <c r="AM116" s="148" t="str">
        <f>IF($H$116=0,"",CONCATENATE(IF(AM117=1,'1 | Grundeinstellungen'!$J$204,IF(AM117=2,'1 | Grundeinstellungen'!$K$204,IF(AM117=3,'1 | Grundeinstellungen'!$L$204,IF(AM117="","wird ausgefüllt")))),IF(AM118="","",CONCATENATE(" (",AM118,")"))))</f>
        <v>wird ausgefüllt</v>
      </c>
    </row>
    <row r="117" spans="2:39" s="121" customFormat="1" outlineLevel="1" x14ac:dyDescent="0.25">
      <c r="B117" s="137"/>
      <c r="C117" s="138"/>
      <c r="D117" s="138"/>
      <c r="E117" s="156" t="s">
        <v>197</v>
      </c>
      <c r="F117" s="157"/>
      <c r="G117" s="139"/>
      <c r="H117" s="136"/>
      <c r="I117" s="171"/>
      <c r="J117" s="281"/>
      <c r="K117" s="281"/>
      <c r="L117" s="281"/>
      <c r="M117" s="281"/>
      <c r="N117" s="281"/>
      <c r="O117" s="281"/>
      <c r="P117" s="281"/>
      <c r="Q117" s="281"/>
      <c r="R117" s="281"/>
      <c r="S117" s="281"/>
      <c r="T117" s="281"/>
      <c r="U117" s="281"/>
      <c r="V117" s="281"/>
      <c r="W117" s="281"/>
      <c r="X117" s="281"/>
      <c r="Y117" s="281"/>
      <c r="Z117" s="281"/>
      <c r="AA117" s="281"/>
      <c r="AB117" s="281"/>
      <c r="AC117" s="281"/>
      <c r="AD117" s="281"/>
      <c r="AE117" s="281"/>
      <c r="AF117" s="281"/>
      <c r="AG117" s="281"/>
      <c r="AH117" s="281"/>
      <c r="AI117" s="281"/>
      <c r="AJ117" s="281"/>
      <c r="AK117" s="281"/>
      <c r="AL117" s="281"/>
      <c r="AM117" s="281"/>
    </row>
    <row r="118" spans="2:39" s="145" customFormat="1" ht="30" customHeight="1" outlineLevel="1" x14ac:dyDescent="0.25">
      <c r="B118" s="146"/>
      <c r="C118" s="147"/>
      <c r="D118" s="169"/>
      <c r="E118" s="162" t="s">
        <v>196</v>
      </c>
      <c r="F118" s="160"/>
      <c r="G118" s="178"/>
      <c r="H118" s="179"/>
      <c r="I118" s="180"/>
      <c r="J118" s="280"/>
      <c r="K118" s="280"/>
      <c r="L118" s="280"/>
      <c r="M118" s="280"/>
      <c r="N118" s="280"/>
      <c r="O118" s="280"/>
      <c r="P118" s="280"/>
      <c r="Q118" s="280"/>
      <c r="R118" s="280"/>
      <c r="S118" s="280"/>
      <c r="T118" s="280"/>
      <c r="U118" s="280"/>
      <c r="V118" s="280"/>
      <c r="W118" s="280"/>
      <c r="X118" s="280"/>
      <c r="Y118" s="280"/>
      <c r="Z118" s="280"/>
      <c r="AA118" s="280"/>
      <c r="AB118" s="280"/>
      <c r="AC118" s="280"/>
      <c r="AD118" s="280"/>
      <c r="AE118" s="280"/>
      <c r="AF118" s="280"/>
      <c r="AG118" s="280"/>
      <c r="AH118" s="280"/>
      <c r="AI118" s="280"/>
      <c r="AJ118" s="280"/>
      <c r="AK118" s="280"/>
      <c r="AL118" s="280"/>
      <c r="AM118" s="280"/>
    </row>
    <row r="119" spans="2:39" s="110" customFormat="1" x14ac:dyDescent="0.25">
      <c r="B119" s="111"/>
      <c r="C119" s="131"/>
      <c r="D119" s="152"/>
      <c r="E119" s="131"/>
      <c r="F119" s="112"/>
      <c r="G119" s="122"/>
      <c r="H119" s="122"/>
      <c r="I119" s="112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</row>
    <row r="120" spans="2:39" s="110" customFormat="1" ht="30" customHeight="1" outlineLevel="1" x14ac:dyDescent="0.25">
      <c r="B120" s="111"/>
      <c r="C120" s="183">
        <v>3</v>
      </c>
      <c r="D120" s="187" t="s">
        <v>463</v>
      </c>
      <c r="E120" s="161"/>
      <c r="F120" s="170"/>
      <c r="G120" s="126">
        <f>'1 | Grundeinstellungen'!$G$206</f>
        <v>0.25</v>
      </c>
      <c r="H120" s="98">
        <f>'1 | Grundeinstellungen'!$H$206</f>
        <v>1</v>
      </c>
      <c r="I120" s="170"/>
      <c r="J120" s="129" t="str">
        <f>IF($G$120=0,"",CONCATENATE(IF(AND(J121&lt;1.5,J121&gt;0),'1 | Grundeinstellungen'!$J$206,IF(AND(J121&gt;=1.5,J121&lt;2.5),'1 | Grundeinstellungen'!$K$206,IF(J121&gt;=2.5,'1 | Grundeinstellungen'!$L$206,IF(J121=0,"wird ausgefüllt")))),IF(OR(J123&lt;&gt;"",J126&lt;&gt;"")," (",""),IF(J123="","",J123),IF(AND(J123&lt;&gt;"",J126&lt;&gt;""),"; ",""),IF(J126="","",J126),IF(OR(J123&lt;&gt;"",J126&lt;&gt;""),")","")))</f>
        <v>wird ausgefüllt</v>
      </c>
      <c r="K120" s="129" t="str">
        <f>IF($G$120=0,"",CONCATENATE(IF(AND(K121&lt;1.5,K121&gt;0),'1 | Grundeinstellungen'!$J$206,IF(AND(K121&gt;=1.5,K121&lt;2.5),'1 | Grundeinstellungen'!$K$206,IF(K121&gt;=2.5,'1 | Grundeinstellungen'!$L$206,IF(K121=0,"wird ausgefüllt")))),IF(OR(K123&lt;&gt;"",K126&lt;&gt;"")," (",""),IF(K123="","",K123),IF(AND(K123&lt;&gt;"",K126&lt;&gt;""),"; ",""),IF(K126="","",K126),IF(OR(K123&lt;&gt;"",K126&lt;&gt;""),")","")))</f>
        <v>wird ausgefüllt</v>
      </c>
      <c r="L120" s="129" t="str">
        <f>IF($G$120=0,"",CONCATENATE(IF(AND(L121&lt;1.5,L121&gt;0),'1 | Grundeinstellungen'!$J$206,IF(AND(L121&gt;=1.5,L121&lt;2.5),'1 | Grundeinstellungen'!$K$206,IF(L121&gt;=2.5,'1 | Grundeinstellungen'!$L$206,IF(L121=0,"wird ausgefüllt")))),IF(OR(L123&lt;&gt;"",L126&lt;&gt;"")," (",""),IF(L123="","",L123),IF(AND(L123&lt;&gt;"",L126&lt;&gt;""),"; ",""),IF(L126="","",L126),IF(OR(L123&lt;&gt;"",L126&lt;&gt;""),")","")))</f>
        <v>wird ausgefüllt</v>
      </c>
      <c r="M120" s="129" t="str">
        <f>IF($G$120=0,"",CONCATENATE(IF(AND(M121&lt;1.5,M121&gt;0),'1 | Grundeinstellungen'!$J$206,IF(AND(M121&gt;=1.5,M121&lt;2.5),'1 | Grundeinstellungen'!$K$206,IF(M121&gt;=2.5,'1 | Grundeinstellungen'!$L$206,IF(M121=0,"wird ausgefüllt")))),IF(OR(M123&lt;&gt;"",M126&lt;&gt;"")," (",""),IF(M123="","",M123),IF(AND(M123&lt;&gt;"",M126&lt;&gt;""),"; ",""),IF(M126="","",M126),IF(OR(M123&lt;&gt;"",M126&lt;&gt;""),")","")))</f>
        <v>wird ausgefüllt</v>
      </c>
      <c r="N120" s="129" t="str">
        <f>IF($G$120=0,"",CONCATENATE(IF(AND(N121&lt;1.5,N121&gt;0),'1 | Grundeinstellungen'!$J$206,IF(AND(N121&gt;=1.5,N121&lt;2.5),'1 | Grundeinstellungen'!$K$206,IF(N121&gt;=2.5,'1 | Grundeinstellungen'!$L$206,IF(N121=0,"wird ausgefüllt")))),IF(OR(N123&lt;&gt;"",N126&lt;&gt;"")," (",""),IF(N123="","",N123),IF(AND(N123&lt;&gt;"",N126&lt;&gt;""),"; ",""),IF(N126="","",N126),IF(OR(N123&lt;&gt;"",N126&lt;&gt;""),")","")))</f>
        <v>wird ausgefüllt</v>
      </c>
      <c r="O120" s="129" t="str">
        <f>IF($G$120=0,"",CONCATENATE(IF(AND(O121&lt;1.5,O121&gt;0),'1 | Grundeinstellungen'!$J$206,IF(AND(O121&gt;=1.5,O121&lt;2.5),'1 | Grundeinstellungen'!$K$206,IF(O121&gt;=2.5,'1 | Grundeinstellungen'!$L$206,IF(O121=0,"wird ausgefüllt")))),IF(OR(O123&lt;&gt;"",O126&lt;&gt;"")," (",""),IF(O123="","",O123),IF(AND(O123&lt;&gt;"",O126&lt;&gt;""),"; ",""),IF(O126="","",O126),IF(OR(O123&lt;&gt;"",O126&lt;&gt;""),")","")))</f>
        <v>wird ausgefüllt</v>
      </c>
      <c r="P120" s="129" t="str">
        <f>IF($G$120=0,"",CONCATENATE(IF(AND(P121&lt;1.5,P121&gt;0),'1 | Grundeinstellungen'!$J$206,IF(AND(P121&gt;=1.5,P121&lt;2.5),'1 | Grundeinstellungen'!$K$206,IF(P121&gt;=2.5,'1 | Grundeinstellungen'!$L$206,IF(P121=0,"wird ausgefüllt")))),IF(OR(P123&lt;&gt;"",P126&lt;&gt;"")," (",""),IF(P123="","",P123),IF(AND(P123&lt;&gt;"",P126&lt;&gt;""),"; ",""),IF(P126="","",P126),IF(OR(P123&lt;&gt;"",P126&lt;&gt;""),")","")))</f>
        <v>wird ausgefüllt</v>
      </c>
      <c r="Q120" s="129" t="str">
        <f>IF($G$120=0,"",CONCATENATE(IF(AND(Q121&lt;1.5,Q121&gt;0),'1 | Grundeinstellungen'!$J$206,IF(AND(Q121&gt;=1.5,Q121&lt;2.5),'1 | Grundeinstellungen'!$K$206,IF(Q121&gt;=2.5,'1 | Grundeinstellungen'!$L$206,IF(Q121=0,"wird ausgefüllt")))),IF(OR(Q123&lt;&gt;"",Q126&lt;&gt;"")," (",""),IF(Q123="","",Q123),IF(AND(Q123&lt;&gt;"",Q126&lt;&gt;""),"; ",""),IF(Q126="","",Q126),IF(OR(Q123&lt;&gt;"",Q126&lt;&gt;""),")","")))</f>
        <v>wird ausgefüllt</v>
      </c>
      <c r="R120" s="129" t="str">
        <f>IF($G$120=0,"",CONCATENATE(IF(AND(R121&lt;1.5,R121&gt;0),'1 | Grundeinstellungen'!$J$206,IF(AND(R121&gt;=1.5,R121&lt;2.5),'1 | Grundeinstellungen'!$K$206,IF(R121&gt;=2.5,'1 | Grundeinstellungen'!$L$206,IF(R121=0,"wird ausgefüllt")))),IF(OR(R123&lt;&gt;"",R126&lt;&gt;"")," (",""),IF(R123="","",R123),IF(AND(R123&lt;&gt;"",R126&lt;&gt;""),"; ",""),IF(R126="","",R126),IF(OR(R123&lt;&gt;"",R126&lt;&gt;""),")","")))</f>
        <v>wird ausgefüllt</v>
      </c>
      <c r="S120" s="129" t="str">
        <f>IF($G$120=0,"",CONCATENATE(IF(AND(S121&lt;1.5,S121&gt;0),'1 | Grundeinstellungen'!$J$206,IF(AND(S121&gt;=1.5,S121&lt;2.5),'1 | Grundeinstellungen'!$K$206,IF(S121&gt;=2.5,'1 | Grundeinstellungen'!$L$206,IF(S121=0,"wird ausgefüllt")))),IF(OR(S123&lt;&gt;"",S126&lt;&gt;"")," (",""),IF(S123="","",S123),IF(AND(S123&lt;&gt;"",S126&lt;&gt;""),"; ",""),IF(S126="","",S126),IF(OR(S123&lt;&gt;"",S126&lt;&gt;""),")","")))</f>
        <v>wird ausgefüllt</v>
      </c>
      <c r="T120" s="129" t="str">
        <f>IF($G$120=0,"",CONCATENATE(IF(AND(T121&lt;1.5,T121&gt;0),'1 | Grundeinstellungen'!$J$206,IF(AND(T121&gt;=1.5,T121&lt;2.5),'1 | Grundeinstellungen'!$K$206,IF(T121&gt;=2.5,'1 | Grundeinstellungen'!$L$206,IF(T121=0,"wird ausgefüllt")))),IF(OR(T123&lt;&gt;"",T126&lt;&gt;"")," (",""),IF(T123="","",T123),IF(AND(T123&lt;&gt;"",T126&lt;&gt;""),"; ",""),IF(T126="","",T126),IF(OR(T123&lt;&gt;"",T126&lt;&gt;""),")","")))</f>
        <v>wird ausgefüllt</v>
      </c>
      <c r="U120" s="129" t="str">
        <f>IF($G$120=0,"",CONCATENATE(IF(AND(U121&lt;1.5,U121&gt;0),'1 | Grundeinstellungen'!$J$206,IF(AND(U121&gt;=1.5,U121&lt;2.5),'1 | Grundeinstellungen'!$K$206,IF(U121&gt;=2.5,'1 | Grundeinstellungen'!$L$206,IF(U121=0,"wird ausgefüllt")))),IF(OR(U123&lt;&gt;"",U126&lt;&gt;"")," (",""),IF(U123="","",U123),IF(AND(U123&lt;&gt;"",U126&lt;&gt;""),"; ",""),IF(U126="","",U126),IF(OR(U123&lt;&gt;"",U126&lt;&gt;""),")","")))</f>
        <v>wird ausgefüllt</v>
      </c>
      <c r="V120" s="129" t="str">
        <f>IF($G$120=0,"",CONCATENATE(IF(AND(V121&lt;1.5,V121&gt;0),'1 | Grundeinstellungen'!$J$206,IF(AND(V121&gt;=1.5,V121&lt;2.5),'1 | Grundeinstellungen'!$K$206,IF(V121&gt;=2.5,'1 | Grundeinstellungen'!$L$206,IF(V121=0,"wird ausgefüllt")))),IF(OR(V123&lt;&gt;"",V126&lt;&gt;"")," (",""),IF(V123="","",V123),IF(AND(V123&lt;&gt;"",V126&lt;&gt;""),"; ",""),IF(V126="","",V126),IF(OR(V123&lt;&gt;"",V126&lt;&gt;""),")","")))</f>
        <v>wird ausgefüllt</v>
      </c>
      <c r="W120" s="129" t="str">
        <f>IF($G$120=0,"",CONCATENATE(IF(AND(W121&lt;1.5,W121&gt;0),'1 | Grundeinstellungen'!$J$206,IF(AND(W121&gt;=1.5,W121&lt;2.5),'1 | Grundeinstellungen'!$K$206,IF(W121&gt;=2.5,'1 | Grundeinstellungen'!$L$206,IF(W121=0,"wird ausgefüllt")))),IF(OR(W123&lt;&gt;"",W126&lt;&gt;"")," (",""),IF(W123="","",W123),IF(AND(W123&lt;&gt;"",W126&lt;&gt;""),"; ",""),IF(W126="","",W126),IF(OR(W123&lt;&gt;"",W126&lt;&gt;""),")","")))</f>
        <v>wird ausgefüllt</v>
      </c>
      <c r="X120" s="129" t="str">
        <f>IF($G$120=0,"",CONCATENATE(IF(AND(X121&lt;1.5,X121&gt;0),'1 | Grundeinstellungen'!$J$206,IF(AND(X121&gt;=1.5,X121&lt;2.5),'1 | Grundeinstellungen'!$K$206,IF(X121&gt;=2.5,'1 | Grundeinstellungen'!$L$206,IF(X121=0,"wird ausgefüllt")))),IF(OR(X123&lt;&gt;"",X126&lt;&gt;"")," (",""),IF(X123="","",X123),IF(AND(X123&lt;&gt;"",X126&lt;&gt;""),"; ",""),IF(X126="","",X126),IF(OR(X123&lt;&gt;"",X126&lt;&gt;""),")","")))</f>
        <v>wird ausgefüllt</v>
      </c>
      <c r="Y120" s="129" t="str">
        <f>IF($G$120=0,"",CONCATENATE(IF(AND(Y121&lt;1.5,Y121&gt;0),'1 | Grundeinstellungen'!$J$206,IF(AND(Y121&gt;=1.5,Y121&lt;2.5),'1 | Grundeinstellungen'!$K$206,IF(Y121&gt;=2.5,'1 | Grundeinstellungen'!$L$206,IF(Y121=0,"wird ausgefüllt")))),IF(OR(Y123&lt;&gt;"",Y126&lt;&gt;"")," (",""),IF(Y123="","",Y123),IF(AND(Y123&lt;&gt;"",Y126&lt;&gt;""),"; ",""),IF(Y126="","",Y126),IF(OR(Y123&lt;&gt;"",Y126&lt;&gt;""),")","")))</f>
        <v>wird ausgefüllt</v>
      </c>
      <c r="Z120" s="129" t="str">
        <f>IF($G$120=0,"",CONCATENATE(IF(AND(Z121&lt;1.5,Z121&gt;0),'1 | Grundeinstellungen'!$J$206,IF(AND(Z121&gt;=1.5,Z121&lt;2.5),'1 | Grundeinstellungen'!$K$206,IF(Z121&gt;=2.5,'1 | Grundeinstellungen'!$L$206,IF(Z121=0,"wird ausgefüllt")))),IF(OR(Z123&lt;&gt;"",Z126&lt;&gt;"")," (",""),IF(Z123="","",Z123),IF(AND(Z123&lt;&gt;"",Z126&lt;&gt;""),"; ",""),IF(Z126="","",Z126),IF(OR(Z123&lt;&gt;"",Z126&lt;&gt;""),")","")))</f>
        <v>wird ausgefüllt</v>
      </c>
      <c r="AA120" s="129" t="str">
        <f>IF($G$120=0,"",CONCATENATE(IF(AND(AA121&lt;1.5,AA121&gt;0),'1 | Grundeinstellungen'!$J$206,IF(AND(AA121&gt;=1.5,AA121&lt;2.5),'1 | Grundeinstellungen'!$K$206,IF(AA121&gt;=2.5,'1 | Grundeinstellungen'!$L$206,IF(AA121=0,"wird ausgefüllt")))),IF(OR(AA123&lt;&gt;"",AA126&lt;&gt;"")," (",""),IF(AA123="","",AA123),IF(AND(AA123&lt;&gt;"",AA126&lt;&gt;""),"; ",""),IF(AA126="","",AA126),IF(OR(AA123&lt;&gt;"",AA126&lt;&gt;""),")","")))</f>
        <v>wird ausgefüllt</v>
      </c>
      <c r="AB120" s="129" t="str">
        <f>IF($G$120=0,"",CONCATENATE(IF(AND(AB121&lt;1.5,AB121&gt;0),'1 | Grundeinstellungen'!$J$206,IF(AND(AB121&gt;=1.5,AB121&lt;2.5),'1 | Grundeinstellungen'!$K$206,IF(AB121&gt;=2.5,'1 | Grundeinstellungen'!$L$206,IF(AB121=0,"wird ausgefüllt")))),IF(OR(AB123&lt;&gt;"",AB126&lt;&gt;"")," (",""),IF(AB123="","",AB123),IF(AND(AB123&lt;&gt;"",AB126&lt;&gt;""),"; ",""),IF(AB126="","",AB126),IF(OR(AB123&lt;&gt;"",AB126&lt;&gt;""),")","")))</f>
        <v>wird ausgefüllt</v>
      </c>
      <c r="AC120" s="129" t="str">
        <f>IF($G$120=0,"",CONCATENATE(IF(AND(AC121&lt;1.5,AC121&gt;0),'1 | Grundeinstellungen'!$J$206,IF(AND(AC121&gt;=1.5,AC121&lt;2.5),'1 | Grundeinstellungen'!$K$206,IF(AC121&gt;=2.5,'1 | Grundeinstellungen'!$L$206,IF(AC121=0,"wird ausgefüllt")))),IF(OR(AC123&lt;&gt;"",AC126&lt;&gt;"")," (",""),IF(AC123="","",AC123),IF(AND(AC123&lt;&gt;"",AC126&lt;&gt;""),"; ",""),IF(AC126="","",AC126),IF(OR(AC123&lt;&gt;"",AC126&lt;&gt;""),")","")))</f>
        <v>wird ausgefüllt</v>
      </c>
      <c r="AD120" s="129" t="str">
        <f>IF($G$120=0,"",CONCATENATE(IF(AND(AD121&lt;1.5,AD121&gt;0),'1 | Grundeinstellungen'!$J$206,IF(AND(AD121&gt;=1.5,AD121&lt;2.5),'1 | Grundeinstellungen'!$K$206,IF(AD121&gt;=2.5,'1 | Grundeinstellungen'!$L$206,IF(AD121=0,"wird ausgefüllt")))),IF(OR(AD123&lt;&gt;"",AD126&lt;&gt;"")," (",""),IF(AD123="","",AD123),IF(AND(AD123&lt;&gt;"",AD126&lt;&gt;""),"; ",""),IF(AD126="","",AD126),IF(OR(AD123&lt;&gt;"",AD126&lt;&gt;""),")","")))</f>
        <v>wird ausgefüllt</v>
      </c>
      <c r="AE120" s="129" t="str">
        <f>IF($G$120=0,"",CONCATENATE(IF(AND(AE121&lt;1.5,AE121&gt;0),'1 | Grundeinstellungen'!$J$206,IF(AND(AE121&gt;=1.5,AE121&lt;2.5),'1 | Grundeinstellungen'!$K$206,IF(AE121&gt;=2.5,'1 | Grundeinstellungen'!$L$206,IF(AE121=0,"wird ausgefüllt")))),IF(OR(AE123&lt;&gt;"",AE126&lt;&gt;"")," (",""),IF(AE123="","",AE123),IF(AND(AE123&lt;&gt;"",AE126&lt;&gt;""),"; ",""),IF(AE126="","",AE126),IF(OR(AE123&lt;&gt;"",AE126&lt;&gt;""),")","")))</f>
        <v>wird ausgefüllt</v>
      </c>
      <c r="AF120" s="129" t="str">
        <f>IF($G$120=0,"",CONCATENATE(IF(AND(AF121&lt;1.5,AF121&gt;0),'1 | Grundeinstellungen'!$J$206,IF(AND(AF121&gt;=1.5,AF121&lt;2.5),'1 | Grundeinstellungen'!$K$206,IF(AF121&gt;=2.5,'1 | Grundeinstellungen'!$L$206,IF(AF121=0,"wird ausgefüllt")))),IF(OR(AF123&lt;&gt;"",AF126&lt;&gt;"")," (",""),IF(AF123="","",AF123),IF(AND(AF123&lt;&gt;"",AF126&lt;&gt;""),"; ",""),IF(AF126="","",AF126),IF(OR(AF123&lt;&gt;"",AF126&lt;&gt;""),")","")))</f>
        <v>wird ausgefüllt</v>
      </c>
      <c r="AG120" s="129" t="str">
        <f>IF($G$120=0,"",CONCATENATE(IF(AND(AG121&lt;1.5,AG121&gt;0),'1 | Grundeinstellungen'!$J$206,IF(AND(AG121&gt;=1.5,AG121&lt;2.5),'1 | Grundeinstellungen'!$K$206,IF(AG121&gt;=2.5,'1 | Grundeinstellungen'!$L$206,IF(AG121=0,"wird ausgefüllt")))),IF(OR(AG123&lt;&gt;"",AG126&lt;&gt;"")," (",""),IF(AG123="","",AG123),IF(AND(AG123&lt;&gt;"",AG126&lt;&gt;""),"; ",""),IF(AG126="","",AG126),IF(OR(AG123&lt;&gt;"",AG126&lt;&gt;""),")","")))</f>
        <v>wird ausgefüllt</v>
      </c>
      <c r="AH120" s="129" t="str">
        <f>IF($G$120=0,"",CONCATENATE(IF(AND(AH121&lt;1.5,AH121&gt;0),'1 | Grundeinstellungen'!$J$206,IF(AND(AH121&gt;=1.5,AH121&lt;2.5),'1 | Grundeinstellungen'!$K$206,IF(AH121&gt;=2.5,'1 | Grundeinstellungen'!$L$206,IF(AH121=0,"wird ausgefüllt")))),IF(OR(AH123&lt;&gt;"",AH126&lt;&gt;"")," (",""),IF(AH123="","",AH123),IF(AND(AH123&lt;&gt;"",AH126&lt;&gt;""),"; ",""),IF(AH126="","",AH126),IF(OR(AH123&lt;&gt;"",AH126&lt;&gt;""),")","")))</f>
        <v>wird ausgefüllt</v>
      </c>
      <c r="AI120" s="129" t="str">
        <f>IF($G$120=0,"",CONCATENATE(IF(AND(AI121&lt;1.5,AI121&gt;0),'1 | Grundeinstellungen'!$J$206,IF(AND(AI121&gt;=1.5,AI121&lt;2.5),'1 | Grundeinstellungen'!$K$206,IF(AI121&gt;=2.5,'1 | Grundeinstellungen'!$L$206,IF(AI121=0,"wird ausgefüllt")))),IF(OR(AI123&lt;&gt;"",AI126&lt;&gt;"")," (",""),IF(AI123="","",AI123),IF(AND(AI123&lt;&gt;"",AI126&lt;&gt;""),"; ",""),IF(AI126="","",AI126),IF(OR(AI123&lt;&gt;"",AI126&lt;&gt;""),")","")))</f>
        <v>wird ausgefüllt</v>
      </c>
      <c r="AJ120" s="129" t="str">
        <f>IF($G$120=0,"",CONCATENATE(IF(AND(AJ121&lt;1.5,AJ121&gt;0),'1 | Grundeinstellungen'!$J$206,IF(AND(AJ121&gt;=1.5,AJ121&lt;2.5),'1 | Grundeinstellungen'!$K$206,IF(AJ121&gt;=2.5,'1 | Grundeinstellungen'!$L$206,IF(AJ121=0,"wird ausgefüllt")))),IF(OR(AJ123&lt;&gt;"",AJ126&lt;&gt;"")," (",""),IF(AJ123="","",AJ123),IF(AND(AJ123&lt;&gt;"",AJ126&lt;&gt;""),"; ",""),IF(AJ126="","",AJ126),IF(OR(AJ123&lt;&gt;"",AJ126&lt;&gt;""),")","")))</f>
        <v>wird ausgefüllt</v>
      </c>
      <c r="AK120" s="129" t="str">
        <f>IF($G$120=0,"",CONCATENATE(IF(AND(AK121&lt;1.5,AK121&gt;0),'1 | Grundeinstellungen'!$J$206,IF(AND(AK121&gt;=1.5,AK121&lt;2.5),'1 | Grundeinstellungen'!$K$206,IF(AK121&gt;=2.5,'1 | Grundeinstellungen'!$L$206,IF(AK121=0,"wird ausgefüllt")))),IF(OR(AK123&lt;&gt;"",AK126&lt;&gt;"")," (",""),IF(AK123="","",AK123),IF(AND(AK123&lt;&gt;"",AK126&lt;&gt;""),"; ",""),IF(AK126="","",AK126),IF(OR(AK123&lt;&gt;"",AK126&lt;&gt;""),")","")))</f>
        <v>wird ausgefüllt</v>
      </c>
      <c r="AL120" s="129" t="str">
        <f>IF($G$120=0,"",CONCATENATE(IF(AND(AL121&lt;1.5,AL121&gt;0),'1 | Grundeinstellungen'!$J$206,IF(AND(AL121&gt;=1.5,AL121&lt;2.5),'1 | Grundeinstellungen'!$K$206,IF(AL121&gt;=2.5,'1 | Grundeinstellungen'!$L$206,IF(AL121=0,"wird ausgefüllt")))),IF(OR(AL123&lt;&gt;"",AL126&lt;&gt;"")," (",""),IF(AL123="","",AL123),IF(AND(AL123&lt;&gt;"",AL126&lt;&gt;""),"; ",""),IF(AL126="","",AL126),IF(OR(AL123&lt;&gt;"",AL126&lt;&gt;""),")","")))</f>
        <v>wird ausgefüllt</v>
      </c>
      <c r="AM120" s="129" t="str">
        <f>IF($G$120=0,"",CONCATENATE(IF(AND(AM121&lt;1.5,AM121&gt;0),'1 | Grundeinstellungen'!$J$206,IF(AND(AM121&gt;=1.5,AM121&lt;2.5),'1 | Grundeinstellungen'!$K$206,IF(AM121&gt;=2.5,'1 | Grundeinstellungen'!$L$206,IF(AM121=0,"wird ausgefüllt")))),IF(OR(AM123&lt;&gt;"",AM126&lt;&gt;"")," (",""),IF(AM123="","",AM123),IF(AND(AM123&lt;&gt;"",AM126&lt;&gt;""),"; ",""),IF(AM126="","",AM126),IF(OR(AM123&lt;&gt;"",AM126&lt;&gt;""),")","")))</f>
        <v>wird ausgefüllt</v>
      </c>
    </row>
    <row r="121" spans="2:39" s="150" customFormat="1" outlineLevel="1" x14ac:dyDescent="0.25">
      <c r="B121" s="151"/>
      <c r="C121" s="152"/>
      <c r="D121" s="138"/>
      <c r="E121" s="138"/>
      <c r="F121" s="117"/>
      <c r="G121" s="136"/>
      <c r="H121" s="142"/>
      <c r="I121" s="112"/>
      <c r="J121" s="176">
        <f>IF($G$120=0,0,IF('2 | Kennwerte'!I235="",0,'2 | Kennwerte'!I235))</f>
        <v>0</v>
      </c>
      <c r="K121" s="176">
        <f>IF($G$120=0,0,IF('2 | Kennwerte'!J235="",0,'2 | Kennwerte'!J235))</f>
        <v>0</v>
      </c>
      <c r="L121" s="176">
        <f>IF($G$120=0,0,IF('2 | Kennwerte'!K235="",0,'2 | Kennwerte'!K235))</f>
        <v>0</v>
      </c>
      <c r="M121" s="176">
        <f>IF($G$120=0,0,IF('2 | Kennwerte'!L235="",0,'2 | Kennwerte'!L235))</f>
        <v>0</v>
      </c>
      <c r="N121" s="176">
        <f>IF($G$120=0,0,IF('2 | Kennwerte'!M235="",0,'2 | Kennwerte'!M235))</f>
        <v>0</v>
      </c>
      <c r="O121" s="176">
        <f>IF($G$120=0,0,IF('2 | Kennwerte'!N235="",0,'2 | Kennwerte'!N235))</f>
        <v>0</v>
      </c>
      <c r="P121" s="176">
        <f>IF($G$120=0,0,IF('2 | Kennwerte'!O235="",0,'2 | Kennwerte'!O235))</f>
        <v>0</v>
      </c>
      <c r="Q121" s="176">
        <f>IF($G$120=0,0,IF('2 | Kennwerte'!P235="",0,'2 | Kennwerte'!P235))</f>
        <v>0</v>
      </c>
      <c r="R121" s="176">
        <f>IF($G$120=0,0,IF('2 | Kennwerte'!Q235="",0,'2 | Kennwerte'!Q235))</f>
        <v>0</v>
      </c>
      <c r="S121" s="176">
        <f>IF($G$120=0,0,IF('2 | Kennwerte'!R235="",0,'2 | Kennwerte'!R235))</f>
        <v>0</v>
      </c>
      <c r="T121" s="176">
        <f>IF($G$120=0,0,IF('2 | Kennwerte'!S235="",0,'2 | Kennwerte'!S235))</f>
        <v>0</v>
      </c>
      <c r="U121" s="176">
        <f>IF($G$120=0,0,IF('2 | Kennwerte'!T235="",0,'2 | Kennwerte'!T235))</f>
        <v>0</v>
      </c>
      <c r="V121" s="176">
        <f>IF($G$120=0,0,IF('2 | Kennwerte'!U235="",0,'2 | Kennwerte'!U235))</f>
        <v>0</v>
      </c>
      <c r="W121" s="176">
        <f>IF($G$120=0,0,IF('2 | Kennwerte'!V235="",0,'2 | Kennwerte'!V235))</f>
        <v>0</v>
      </c>
      <c r="X121" s="176">
        <f>IF($G$120=0,0,IF('2 | Kennwerte'!W235="",0,'2 | Kennwerte'!W235))</f>
        <v>0</v>
      </c>
      <c r="Y121" s="176">
        <f>IF($G$120=0,0,IF('2 | Kennwerte'!X235="",0,'2 | Kennwerte'!X235))</f>
        <v>0</v>
      </c>
      <c r="Z121" s="176">
        <f>IF($G$120=0,0,IF('2 | Kennwerte'!Y235="",0,'2 | Kennwerte'!Y235))</f>
        <v>0</v>
      </c>
      <c r="AA121" s="176">
        <f>IF($G$120=0,0,IF('2 | Kennwerte'!Z235="",0,'2 | Kennwerte'!Z235))</f>
        <v>0</v>
      </c>
      <c r="AB121" s="176">
        <f>IF($G$120=0,0,IF('2 | Kennwerte'!AA235="",0,'2 | Kennwerte'!AA235))</f>
        <v>0</v>
      </c>
      <c r="AC121" s="176">
        <f>IF($G$120=0,0,IF('2 | Kennwerte'!AB235="",0,'2 | Kennwerte'!AB235))</f>
        <v>0</v>
      </c>
      <c r="AD121" s="176">
        <f>IF($G$120=0,0,IF('2 | Kennwerte'!AC235="",0,'2 | Kennwerte'!AC235))</f>
        <v>0</v>
      </c>
      <c r="AE121" s="176">
        <f>IF($G$120=0,0,IF('2 | Kennwerte'!AD235="",0,'2 | Kennwerte'!AD235))</f>
        <v>0</v>
      </c>
      <c r="AF121" s="176">
        <f>IF($G$120=0,0,IF('2 | Kennwerte'!AE235="",0,'2 | Kennwerte'!AE235))</f>
        <v>0</v>
      </c>
      <c r="AG121" s="176">
        <f>IF($G$120=0,0,IF('2 | Kennwerte'!AF235="",0,'2 | Kennwerte'!AF235))</f>
        <v>0</v>
      </c>
      <c r="AH121" s="176">
        <f>IF($G$120=0,0,IF('2 | Kennwerte'!AG235="",0,'2 | Kennwerte'!AG235))</f>
        <v>0</v>
      </c>
      <c r="AI121" s="176">
        <f>IF($G$120=0,0,IF('2 | Kennwerte'!AH235="",0,'2 | Kennwerte'!AH235))</f>
        <v>0</v>
      </c>
      <c r="AJ121" s="176">
        <f>IF($G$120=0,0,IF('2 | Kennwerte'!AI235="",0,'2 | Kennwerte'!AI235))</f>
        <v>0</v>
      </c>
      <c r="AK121" s="176">
        <f>IF($G$120=0,0,IF('2 | Kennwerte'!AJ235="",0,'2 | Kennwerte'!AJ235))</f>
        <v>0</v>
      </c>
      <c r="AL121" s="176">
        <f>IF($G$120=0,0,IF('2 | Kennwerte'!AK235="",0,'2 | Kennwerte'!AK235))</f>
        <v>0</v>
      </c>
      <c r="AM121" s="176">
        <f>IF($G$120=0,0,IF('2 | Kennwerte'!AL235="",0,'2 | Kennwerte'!AL235))</f>
        <v>0</v>
      </c>
    </row>
    <row r="122" spans="2:39" s="121" customFormat="1" ht="7.5" customHeight="1" outlineLevel="1" x14ac:dyDescent="0.25">
      <c r="B122" s="137"/>
      <c r="C122" s="138"/>
      <c r="D122" s="164"/>
      <c r="E122" s="164"/>
      <c r="F122" s="165"/>
      <c r="G122" s="166"/>
      <c r="H122" s="167"/>
      <c r="I122" s="165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</row>
    <row r="123" spans="2:39" s="110" customFormat="1" ht="30" customHeight="1" outlineLevel="1" x14ac:dyDescent="0.25">
      <c r="B123" s="111"/>
      <c r="C123" s="131"/>
      <c r="D123" s="152" t="s">
        <v>198</v>
      </c>
      <c r="E123" s="131" t="s">
        <v>114</v>
      </c>
      <c r="F123" s="112"/>
      <c r="G123" s="122"/>
      <c r="H123" s="126">
        <f>'1 | Grundeinstellungen'!$H$207</f>
        <v>0</v>
      </c>
      <c r="I123" s="112"/>
      <c r="J123" s="148" t="str">
        <f>IF('2 | Kennwerte'!I235="","",CONCATENATE(IF(J124=1,'1 | Grundeinstellungen'!$J$207,IF(J124=2,'1 | Grundeinstellungen'!$K$207,IF(J124=3,'1 | Grundeinstellungen'!$L$207,IF(J124="","wird ausgefüllt")))),IF('2 | Kennwerte'!I234="","",CONCATENATE(" ","[",TEXT('2 | Kennwerte'!I234,"0%"),"]")),IF(J125="","",CONCATENATE(" (",J125,")"))))</f>
        <v/>
      </c>
      <c r="K123" s="148" t="str">
        <f>IF('2 | Kennwerte'!J235="","",CONCATENATE(IF(K124=1,'1 | Grundeinstellungen'!$J$207,IF(K124=2,'1 | Grundeinstellungen'!$K$207,IF(K124=3,'1 | Grundeinstellungen'!$L$207,IF(K124="","wird ausgefüllt")))),IF('2 | Kennwerte'!J234="","",CONCATENATE(" ","[",TEXT('2 | Kennwerte'!J234,"0%"),"]")),IF(K125="","",CONCATENATE(" (",K125,")"))))</f>
        <v/>
      </c>
      <c r="L123" s="148" t="str">
        <f>IF('2 | Kennwerte'!K235="","",CONCATENATE(IF(L124=1,'1 | Grundeinstellungen'!$J$207,IF(L124=2,'1 | Grundeinstellungen'!$K$207,IF(L124=3,'1 | Grundeinstellungen'!$L$207,IF(L124="","wird ausgefüllt")))),IF('2 | Kennwerte'!K234="","",CONCATENATE(" ","[",TEXT('2 | Kennwerte'!K234,"0%"),"]")),IF(L125="","",CONCATENATE(" (",L125,")"))))</f>
        <v/>
      </c>
      <c r="M123" s="148" t="str">
        <f>IF('2 | Kennwerte'!L235="","",CONCATENATE(IF(M124=1,'1 | Grundeinstellungen'!$J$207,IF(M124=2,'1 | Grundeinstellungen'!$K$207,IF(M124=3,'1 | Grundeinstellungen'!$L$207,IF(M124="","wird ausgefüllt")))),IF('2 | Kennwerte'!L234="","",CONCATENATE(" ","[",TEXT('2 | Kennwerte'!L234,"0%"),"]")),IF(M125="","",CONCATENATE(" (",M125,")"))))</f>
        <v/>
      </c>
      <c r="N123" s="148" t="str">
        <f>IF('2 | Kennwerte'!M235="","",CONCATENATE(IF(N124=1,'1 | Grundeinstellungen'!$J$207,IF(N124=2,'1 | Grundeinstellungen'!$K$207,IF(N124=3,'1 | Grundeinstellungen'!$L$207,IF(N124="","wird ausgefüllt")))),IF('2 | Kennwerte'!M234="","",CONCATENATE(" ","[",TEXT('2 | Kennwerte'!M234,"0%"),"]")),IF(N125="","",CONCATENATE(" (",N125,")"))))</f>
        <v/>
      </c>
      <c r="O123" s="148" t="str">
        <f>IF('2 | Kennwerte'!N235="","",CONCATENATE(IF(O124=1,'1 | Grundeinstellungen'!$J$207,IF(O124=2,'1 | Grundeinstellungen'!$K$207,IF(O124=3,'1 | Grundeinstellungen'!$L$207,IF(O124="","wird ausgefüllt")))),IF('2 | Kennwerte'!N234="","",CONCATENATE(" ","[",TEXT('2 | Kennwerte'!N234,"0%"),"]")),IF(O125="","",CONCATENATE(" (",O125,")"))))</f>
        <v/>
      </c>
      <c r="P123" s="148" t="str">
        <f>IF('2 | Kennwerte'!O235="","",CONCATENATE(IF(P124=1,'1 | Grundeinstellungen'!$J$207,IF(P124=2,'1 | Grundeinstellungen'!$K$207,IF(P124=3,'1 | Grundeinstellungen'!$L$207,IF(P124="","wird ausgefüllt")))),IF('2 | Kennwerte'!O234="","",CONCATENATE(" ","[",TEXT('2 | Kennwerte'!O234,"0%"),"]")),IF(P125="","",CONCATENATE(" (",P125,")"))))</f>
        <v/>
      </c>
      <c r="Q123" s="148" t="str">
        <f>IF('2 | Kennwerte'!P235="","",CONCATENATE(IF(Q124=1,'1 | Grundeinstellungen'!$J$207,IF(Q124=2,'1 | Grundeinstellungen'!$K$207,IF(Q124=3,'1 | Grundeinstellungen'!$L$207,IF(Q124="","wird ausgefüllt")))),IF('2 | Kennwerte'!P234="","",CONCATENATE(" ","[",TEXT('2 | Kennwerte'!P234,"0%"),"]")),IF(Q125="","",CONCATENATE(" (",Q125,")"))))</f>
        <v/>
      </c>
      <c r="R123" s="148" t="str">
        <f>IF('2 | Kennwerte'!Q235="","",CONCATENATE(IF(R124=1,'1 | Grundeinstellungen'!$J$207,IF(R124=2,'1 | Grundeinstellungen'!$K$207,IF(R124=3,'1 | Grundeinstellungen'!$L$207,IF(R124="","wird ausgefüllt")))),IF('2 | Kennwerte'!Q234="","",CONCATENATE(" ","[",TEXT('2 | Kennwerte'!Q234,"0%"),"]")),IF(R125="","",CONCATENATE(" (",R125,")"))))</f>
        <v/>
      </c>
      <c r="S123" s="148" t="str">
        <f>IF('2 | Kennwerte'!R235="","",CONCATENATE(IF(S124=1,'1 | Grundeinstellungen'!$J$207,IF(S124=2,'1 | Grundeinstellungen'!$K$207,IF(S124=3,'1 | Grundeinstellungen'!$L$207,IF(S124="","wird ausgefüllt")))),IF('2 | Kennwerte'!R234="","",CONCATENATE(" ","[",TEXT('2 | Kennwerte'!R234,"0%"),"]")),IF(S125="","",CONCATENATE(" (",S125,")"))))</f>
        <v/>
      </c>
      <c r="T123" s="148" t="str">
        <f>IF('2 | Kennwerte'!S235="","",CONCATENATE(IF(T124=1,'1 | Grundeinstellungen'!$J$207,IF(T124=2,'1 | Grundeinstellungen'!$K$207,IF(T124=3,'1 | Grundeinstellungen'!$L$207,IF(T124="","wird ausgefüllt")))),IF('2 | Kennwerte'!S234="","",CONCATENATE(" ","[",TEXT('2 | Kennwerte'!S234,"0%"),"]")),IF(T125="","",CONCATENATE(" (",T125,")"))))</f>
        <v/>
      </c>
      <c r="U123" s="148" t="str">
        <f>IF('2 | Kennwerte'!T235="","",CONCATENATE(IF(U124=1,'1 | Grundeinstellungen'!$J$207,IF(U124=2,'1 | Grundeinstellungen'!$K$207,IF(U124=3,'1 | Grundeinstellungen'!$L$207,IF(U124="","wird ausgefüllt")))),IF('2 | Kennwerte'!T234="","",CONCATENATE(" ","[",TEXT('2 | Kennwerte'!T234,"0%"),"]")),IF(U125="","",CONCATENATE(" (",U125,")"))))</f>
        <v/>
      </c>
      <c r="V123" s="148" t="str">
        <f>IF('2 | Kennwerte'!U235="","",CONCATENATE(IF(V124=1,'1 | Grundeinstellungen'!$J$207,IF(V124=2,'1 | Grundeinstellungen'!$K$207,IF(V124=3,'1 | Grundeinstellungen'!$L$207,IF(V124="","wird ausgefüllt")))),IF('2 | Kennwerte'!U234="","",CONCATENATE(" ","[",TEXT('2 | Kennwerte'!U234,"0%"),"]")),IF(V125="","",CONCATENATE(" (",V125,")"))))</f>
        <v/>
      </c>
      <c r="W123" s="148" t="str">
        <f>IF('2 | Kennwerte'!V235="","",CONCATENATE(IF(W124=1,'1 | Grundeinstellungen'!$J$207,IF(W124=2,'1 | Grundeinstellungen'!$K$207,IF(W124=3,'1 | Grundeinstellungen'!$L$207,IF(W124="","wird ausgefüllt")))),IF('2 | Kennwerte'!V234="","",CONCATENATE(" ","[",TEXT('2 | Kennwerte'!V234,"0%"),"]")),IF(W125="","",CONCATENATE(" (",W125,")"))))</f>
        <v/>
      </c>
      <c r="X123" s="148" t="str">
        <f>IF('2 | Kennwerte'!W235="","",CONCATENATE(IF(X124=1,'1 | Grundeinstellungen'!$J$207,IF(X124=2,'1 | Grundeinstellungen'!$K$207,IF(X124=3,'1 | Grundeinstellungen'!$L$207,IF(X124="","wird ausgefüllt")))),IF('2 | Kennwerte'!W234="","",CONCATENATE(" ","[",TEXT('2 | Kennwerte'!W234,"0%"),"]")),IF(X125="","",CONCATENATE(" (",X125,")"))))</f>
        <v/>
      </c>
      <c r="Y123" s="148" t="str">
        <f>IF('2 | Kennwerte'!X235="","",CONCATENATE(IF(Y124=1,'1 | Grundeinstellungen'!$J$207,IF(Y124=2,'1 | Grundeinstellungen'!$K$207,IF(Y124=3,'1 | Grundeinstellungen'!$L$207,IF(Y124="","wird ausgefüllt")))),IF('2 | Kennwerte'!X234="","",CONCATENATE(" ","[",TEXT('2 | Kennwerte'!X234,"0%"),"]")),IF(Y125="","",CONCATENATE(" (",Y125,")"))))</f>
        <v/>
      </c>
      <c r="Z123" s="148" t="str">
        <f>IF('2 | Kennwerte'!Y235="","",CONCATENATE(IF(Z124=1,'1 | Grundeinstellungen'!$J$207,IF(Z124=2,'1 | Grundeinstellungen'!$K$207,IF(Z124=3,'1 | Grundeinstellungen'!$L$207,IF(Z124="","wird ausgefüllt")))),IF('2 | Kennwerte'!Y234="","",CONCATENATE(" ","[",TEXT('2 | Kennwerte'!Y234,"0%"),"]")),IF(Z125="","",CONCATENATE(" (",Z125,")"))))</f>
        <v/>
      </c>
      <c r="AA123" s="148" t="str">
        <f>IF('2 | Kennwerte'!Z235="","",CONCATENATE(IF(AA124=1,'1 | Grundeinstellungen'!$J$207,IF(AA124=2,'1 | Grundeinstellungen'!$K$207,IF(AA124=3,'1 | Grundeinstellungen'!$L$207,IF(AA124="","wird ausgefüllt")))),IF('2 | Kennwerte'!Z234="","",CONCATENATE(" ","[",TEXT('2 | Kennwerte'!Z234,"0%"),"]")),IF(AA125="","",CONCATENATE(" (",AA125,")"))))</f>
        <v/>
      </c>
      <c r="AB123" s="148" t="str">
        <f>IF('2 | Kennwerte'!AA235="","",CONCATENATE(IF(AB124=1,'1 | Grundeinstellungen'!$J$207,IF(AB124=2,'1 | Grundeinstellungen'!$K$207,IF(AB124=3,'1 | Grundeinstellungen'!$L$207,IF(AB124="","wird ausgefüllt")))),IF('2 | Kennwerte'!AA234="","",CONCATENATE(" ","[",TEXT('2 | Kennwerte'!AA234,"0%"),"]")),IF(AB125="","",CONCATENATE(" (",AB125,")"))))</f>
        <v/>
      </c>
      <c r="AC123" s="148" t="str">
        <f>IF('2 | Kennwerte'!AB235="","",CONCATENATE(IF(AC124=1,'1 | Grundeinstellungen'!$J$207,IF(AC124=2,'1 | Grundeinstellungen'!$K$207,IF(AC124=3,'1 | Grundeinstellungen'!$L$207,IF(AC124="","wird ausgefüllt")))),IF('2 | Kennwerte'!AB234="","",CONCATENATE(" ","[",TEXT('2 | Kennwerte'!AB234,"0%"),"]")),IF(AC125="","",CONCATENATE(" (",AC125,")"))))</f>
        <v/>
      </c>
      <c r="AD123" s="148" t="str">
        <f>IF('2 | Kennwerte'!AC235="","",CONCATENATE(IF(AD124=1,'1 | Grundeinstellungen'!$J$207,IF(AD124=2,'1 | Grundeinstellungen'!$K$207,IF(AD124=3,'1 | Grundeinstellungen'!$L$207,IF(AD124="","wird ausgefüllt")))),IF('2 | Kennwerte'!AC234="","",CONCATENATE(" ","[",TEXT('2 | Kennwerte'!AC234,"0%"),"]")),IF(AD125="","",CONCATENATE(" (",AD125,")"))))</f>
        <v/>
      </c>
      <c r="AE123" s="148" t="str">
        <f>IF('2 | Kennwerte'!AD235="","",CONCATENATE(IF(AE124=1,'1 | Grundeinstellungen'!$J$207,IF(AE124=2,'1 | Grundeinstellungen'!$K$207,IF(AE124=3,'1 | Grundeinstellungen'!$L$207,IF(AE124="","wird ausgefüllt")))),IF('2 | Kennwerte'!AD234="","",CONCATENATE(" ","[",TEXT('2 | Kennwerte'!AD234,"0%"),"]")),IF(AE125="","",CONCATENATE(" (",AE125,")"))))</f>
        <v/>
      </c>
      <c r="AF123" s="148" t="str">
        <f>IF('2 | Kennwerte'!AE235="","",CONCATENATE(IF(AF124=1,'1 | Grundeinstellungen'!$J$207,IF(AF124=2,'1 | Grundeinstellungen'!$K$207,IF(AF124=3,'1 | Grundeinstellungen'!$L$207,IF(AF124="","wird ausgefüllt")))),IF('2 | Kennwerte'!AE234="","",CONCATENATE(" ","[",TEXT('2 | Kennwerte'!AE234,"0%"),"]")),IF(AF125="","",CONCATENATE(" (",AF125,")"))))</f>
        <v/>
      </c>
      <c r="AG123" s="148" t="str">
        <f>IF('2 | Kennwerte'!AF235="","",CONCATENATE(IF(AG124=1,'1 | Grundeinstellungen'!$J$207,IF(AG124=2,'1 | Grundeinstellungen'!$K$207,IF(AG124=3,'1 | Grundeinstellungen'!$L$207,IF(AG124="","wird ausgefüllt")))),IF('2 | Kennwerte'!AF234="","",CONCATENATE(" ","[",TEXT('2 | Kennwerte'!AF234,"0%"),"]")),IF(AG125="","",CONCATENATE(" (",AG125,")"))))</f>
        <v/>
      </c>
      <c r="AH123" s="148" t="str">
        <f>IF('2 | Kennwerte'!AG235="","",CONCATENATE(IF(AH124=1,'1 | Grundeinstellungen'!$J$207,IF(AH124=2,'1 | Grundeinstellungen'!$K$207,IF(AH124=3,'1 | Grundeinstellungen'!$L$207,IF(AH124="","wird ausgefüllt")))),IF('2 | Kennwerte'!AG234="","",CONCATENATE(" ","[",TEXT('2 | Kennwerte'!AG234,"0%"),"]")),IF(AH125="","",CONCATENATE(" (",AH125,")"))))</f>
        <v/>
      </c>
      <c r="AI123" s="148" t="str">
        <f>IF('2 | Kennwerte'!AH235="","",CONCATENATE(IF(AI124=1,'1 | Grundeinstellungen'!$J$207,IF(AI124=2,'1 | Grundeinstellungen'!$K$207,IF(AI124=3,'1 | Grundeinstellungen'!$L$207,IF(AI124="","wird ausgefüllt")))),IF('2 | Kennwerte'!AH234="","",CONCATENATE(" ","[",TEXT('2 | Kennwerte'!AH234,"0%"),"]")),IF(AI125="","",CONCATENATE(" (",AI125,")"))))</f>
        <v/>
      </c>
      <c r="AJ123" s="148" t="str">
        <f>IF('2 | Kennwerte'!AI235="","",CONCATENATE(IF(AJ124=1,'1 | Grundeinstellungen'!$J$207,IF(AJ124=2,'1 | Grundeinstellungen'!$K$207,IF(AJ124=3,'1 | Grundeinstellungen'!$L$207,IF(AJ124="","wird ausgefüllt")))),IF('2 | Kennwerte'!AI234="","",CONCATENATE(" ","[",TEXT('2 | Kennwerte'!AI234,"0%"),"]")),IF(AJ125="","",CONCATENATE(" (",AJ125,")"))))</f>
        <v/>
      </c>
      <c r="AK123" s="148" t="str">
        <f>IF('2 | Kennwerte'!AJ235="","",CONCATENATE(IF(AK124=1,'1 | Grundeinstellungen'!$J$207,IF(AK124=2,'1 | Grundeinstellungen'!$K$207,IF(AK124=3,'1 | Grundeinstellungen'!$L$207,IF(AK124="","wird ausgefüllt")))),IF('2 | Kennwerte'!AJ234="","",CONCATENATE(" ","[",TEXT('2 | Kennwerte'!AJ234,"0%"),"]")),IF(AK125="","",CONCATENATE(" (",AK125,")"))))</f>
        <v/>
      </c>
      <c r="AL123" s="148" t="str">
        <f>IF('2 | Kennwerte'!AK235="","",CONCATENATE(IF(AL124=1,'1 | Grundeinstellungen'!$J$207,IF(AL124=2,'1 | Grundeinstellungen'!$K$207,IF(AL124=3,'1 | Grundeinstellungen'!$L$207,IF(AL124="","wird ausgefüllt")))),IF('2 | Kennwerte'!AK234="","",CONCATENATE(" ","[",TEXT('2 | Kennwerte'!AK234,"0%"),"]")),IF(AL125="","",CONCATENATE(" (",AL125,")"))))</f>
        <v/>
      </c>
      <c r="AM123" s="148" t="str">
        <f>IF('2 | Kennwerte'!AL235="","",CONCATENATE(IF(AM124=1,'1 | Grundeinstellungen'!$J$207,IF(AM124=2,'1 | Grundeinstellungen'!$K$207,IF(AM124=3,'1 | Grundeinstellungen'!$L$207,IF(AM124="","wird ausgefüllt")))),IF('2 | Kennwerte'!AL234="","",CONCATENATE(" ","[",TEXT('2 | Kennwerte'!AL234,"0%"),"]")),IF(AM125="","",CONCATENATE(" (",AM125,")"))))</f>
        <v/>
      </c>
    </row>
    <row r="124" spans="2:39" s="121" customFormat="1" outlineLevel="1" x14ac:dyDescent="0.25">
      <c r="B124" s="137"/>
      <c r="C124" s="138"/>
      <c r="D124" s="138"/>
      <c r="E124" s="156" t="s">
        <v>197</v>
      </c>
      <c r="F124" s="157"/>
      <c r="G124" s="139"/>
      <c r="H124" s="136"/>
      <c r="I124" s="171"/>
      <c r="J124" s="148" t="str">
        <f>IF('2 | Kennwerte'!I235="","",'2 | Kennwerte'!I235)</f>
        <v/>
      </c>
      <c r="K124" s="148" t="str">
        <f>IF('2 | Kennwerte'!J235="","",'2 | Kennwerte'!J235)</f>
        <v/>
      </c>
      <c r="L124" s="148" t="str">
        <f>IF('2 | Kennwerte'!K235="","",'2 | Kennwerte'!K235)</f>
        <v/>
      </c>
      <c r="M124" s="148" t="str">
        <f>IF('2 | Kennwerte'!L235="","",'2 | Kennwerte'!L235)</f>
        <v/>
      </c>
      <c r="N124" s="148" t="str">
        <f>IF('2 | Kennwerte'!M235="","",'2 | Kennwerte'!M235)</f>
        <v/>
      </c>
      <c r="O124" s="148" t="str">
        <f>IF('2 | Kennwerte'!N235="","",'2 | Kennwerte'!N235)</f>
        <v/>
      </c>
      <c r="P124" s="148" t="str">
        <f>IF('2 | Kennwerte'!O235="","",'2 | Kennwerte'!O235)</f>
        <v/>
      </c>
      <c r="Q124" s="148" t="str">
        <f>IF('2 | Kennwerte'!P235="","",'2 | Kennwerte'!P235)</f>
        <v/>
      </c>
      <c r="R124" s="148" t="str">
        <f>IF('2 | Kennwerte'!Q235="","",'2 | Kennwerte'!Q235)</f>
        <v/>
      </c>
      <c r="S124" s="148" t="str">
        <f>IF('2 | Kennwerte'!R235="","",'2 | Kennwerte'!R235)</f>
        <v/>
      </c>
      <c r="T124" s="148" t="str">
        <f>IF('2 | Kennwerte'!S235="","",'2 | Kennwerte'!S235)</f>
        <v/>
      </c>
      <c r="U124" s="148" t="str">
        <f>IF('2 | Kennwerte'!T235="","",'2 | Kennwerte'!T235)</f>
        <v/>
      </c>
      <c r="V124" s="148" t="str">
        <f>IF('2 | Kennwerte'!U235="","",'2 | Kennwerte'!U235)</f>
        <v/>
      </c>
      <c r="W124" s="148" t="str">
        <f>IF('2 | Kennwerte'!V235="","",'2 | Kennwerte'!V235)</f>
        <v/>
      </c>
      <c r="X124" s="148" t="str">
        <f>IF('2 | Kennwerte'!W235="","",'2 | Kennwerte'!W235)</f>
        <v/>
      </c>
      <c r="Y124" s="148" t="str">
        <f>IF('2 | Kennwerte'!X235="","",'2 | Kennwerte'!X235)</f>
        <v/>
      </c>
      <c r="Z124" s="148" t="str">
        <f>IF('2 | Kennwerte'!Y235="","",'2 | Kennwerte'!Y235)</f>
        <v/>
      </c>
      <c r="AA124" s="148" t="str">
        <f>IF('2 | Kennwerte'!Z235="","",'2 | Kennwerte'!Z235)</f>
        <v/>
      </c>
      <c r="AB124" s="148" t="str">
        <f>IF('2 | Kennwerte'!AA235="","",'2 | Kennwerte'!AA235)</f>
        <v/>
      </c>
      <c r="AC124" s="148" t="str">
        <f>IF('2 | Kennwerte'!AB235="","",'2 | Kennwerte'!AB235)</f>
        <v/>
      </c>
      <c r="AD124" s="148" t="str">
        <f>IF('2 | Kennwerte'!AC235="","",'2 | Kennwerte'!AC235)</f>
        <v/>
      </c>
      <c r="AE124" s="148" t="str">
        <f>IF('2 | Kennwerte'!AD235="","",'2 | Kennwerte'!AD235)</f>
        <v/>
      </c>
      <c r="AF124" s="148" t="str">
        <f>IF('2 | Kennwerte'!AE235="","",'2 | Kennwerte'!AE235)</f>
        <v/>
      </c>
      <c r="AG124" s="148" t="str">
        <f>IF('2 | Kennwerte'!AF235="","",'2 | Kennwerte'!AF235)</f>
        <v/>
      </c>
      <c r="AH124" s="148" t="str">
        <f>IF('2 | Kennwerte'!AG235="","",'2 | Kennwerte'!AG235)</f>
        <v/>
      </c>
      <c r="AI124" s="148" t="str">
        <f>IF('2 | Kennwerte'!AH235="","",'2 | Kennwerte'!AH235)</f>
        <v/>
      </c>
      <c r="AJ124" s="148" t="str">
        <f>IF('2 | Kennwerte'!AI235="","",'2 | Kennwerte'!AI235)</f>
        <v/>
      </c>
      <c r="AK124" s="148" t="str">
        <f>IF('2 | Kennwerte'!AJ235="","",'2 | Kennwerte'!AJ235)</f>
        <v/>
      </c>
      <c r="AL124" s="148" t="str">
        <f>IF('2 | Kennwerte'!AK235="","",'2 | Kennwerte'!AK235)</f>
        <v/>
      </c>
      <c r="AM124" s="148" t="str">
        <f>IF('2 | Kennwerte'!AL235="","",'2 | Kennwerte'!AL235)</f>
        <v/>
      </c>
    </row>
    <row r="125" spans="2:39" s="145" customFormat="1" ht="30" customHeight="1" outlineLevel="1" x14ac:dyDescent="0.25">
      <c r="B125" s="146"/>
      <c r="C125" s="147"/>
      <c r="D125" s="169"/>
      <c r="E125" s="162" t="s">
        <v>196</v>
      </c>
      <c r="F125" s="160"/>
      <c r="G125" s="178"/>
      <c r="H125" s="179"/>
      <c r="I125" s="180"/>
      <c r="J125" s="280"/>
      <c r="K125" s="280"/>
      <c r="L125" s="280"/>
      <c r="M125" s="280"/>
      <c r="N125" s="280"/>
      <c r="O125" s="280"/>
      <c r="P125" s="280"/>
      <c r="Q125" s="280"/>
      <c r="R125" s="280"/>
      <c r="S125" s="280"/>
      <c r="T125" s="280"/>
      <c r="U125" s="280"/>
      <c r="V125" s="280"/>
      <c r="W125" s="280"/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  <c r="AI125" s="280"/>
      <c r="AJ125" s="280"/>
      <c r="AK125" s="280"/>
      <c r="AL125" s="280"/>
      <c r="AM125" s="280"/>
    </row>
    <row r="126" spans="2:39" s="110" customFormat="1" ht="30" customHeight="1" outlineLevel="1" x14ac:dyDescent="0.25">
      <c r="B126" s="111"/>
      <c r="C126" s="131"/>
      <c r="D126" s="152" t="s">
        <v>198</v>
      </c>
      <c r="E126" s="131" t="s">
        <v>462</v>
      </c>
      <c r="F126" s="112"/>
      <c r="G126" s="122"/>
      <c r="H126" s="126">
        <f>'1 | Grundeinstellungen'!$H$208</f>
        <v>0</v>
      </c>
      <c r="I126" s="112"/>
      <c r="J126" s="148" t="str">
        <f>IF('2 | Kennwerte'!I237="","",CONCATENATE(IF(J127=1,'1 | Grundeinstellungen'!$J$208,IF(J127=2,'1 | Grundeinstellungen'!$K$208,IF(J127=3,'1 | Grundeinstellungen'!$L$208,IF(J127="","wird ausgefüllt")))),IF('2 | Kennwerte'!I236="","",CONCATENATE(" ","[",TEXT('2 | Kennwerte'!I236,"0%"),"]")),IF(J128="","",CONCATENATE(" (",J128,")"))))</f>
        <v/>
      </c>
      <c r="K126" s="148" t="str">
        <f>IF('2 | Kennwerte'!J237="","",CONCATENATE(IF(K127=1,'1 | Grundeinstellungen'!$J$208,IF(K127=2,'1 | Grundeinstellungen'!$K$208,IF(K127=3,'1 | Grundeinstellungen'!$L$208,IF(K127="","wird ausgefüllt")))),IF('2 | Kennwerte'!J236="","",CONCATENATE(" ","[",TEXT('2 | Kennwerte'!J236,"0%"),"]")),IF(K128="","",CONCATENATE(" (",K128,")"))))</f>
        <v/>
      </c>
      <c r="L126" s="148" t="str">
        <f>IF('2 | Kennwerte'!K237="","",CONCATENATE(IF(L127=1,'1 | Grundeinstellungen'!$J$208,IF(L127=2,'1 | Grundeinstellungen'!$K$208,IF(L127=3,'1 | Grundeinstellungen'!$L$208,IF(L127="","wird ausgefüllt")))),IF('2 | Kennwerte'!K236="","",CONCATENATE(" ","[",TEXT('2 | Kennwerte'!K236,"0%"),"]")),IF(L128="","",CONCATENATE(" (",L128,")"))))</f>
        <v/>
      </c>
      <c r="M126" s="148" t="str">
        <f>IF('2 | Kennwerte'!L237="","",CONCATENATE(IF(M127=1,'1 | Grundeinstellungen'!$J$208,IF(M127=2,'1 | Grundeinstellungen'!$K$208,IF(M127=3,'1 | Grundeinstellungen'!$L$208,IF(M127="","wird ausgefüllt")))),IF('2 | Kennwerte'!L236="","",CONCATENATE(" ","[",TEXT('2 | Kennwerte'!L236,"0%"),"]")),IF(M128="","",CONCATENATE(" (",M128,")"))))</f>
        <v/>
      </c>
      <c r="N126" s="148" t="str">
        <f>IF('2 | Kennwerte'!M237="","",CONCATENATE(IF(N127=1,'1 | Grundeinstellungen'!$J$208,IF(N127=2,'1 | Grundeinstellungen'!$K$208,IF(N127=3,'1 | Grundeinstellungen'!$L$208,IF(N127="","wird ausgefüllt")))),IF('2 | Kennwerte'!M236="","",CONCATENATE(" ","[",TEXT('2 | Kennwerte'!M236,"0%"),"]")),IF(N128="","",CONCATENATE(" (",N128,")"))))</f>
        <v/>
      </c>
      <c r="O126" s="148" t="str">
        <f>IF('2 | Kennwerte'!N237="","",CONCATENATE(IF(O127=1,'1 | Grundeinstellungen'!$J$208,IF(O127=2,'1 | Grundeinstellungen'!$K$208,IF(O127=3,'1 | Grundeinstellungen'!$L$208,IF(O127="","wird ausgefüllt")))),IF('2 | Kennwerte'!N236="","",CONCATENATE(" ","[",TEXT('2 | Kennwerte'!N236,"0%"),"]")),IF(O128="","",CONCATENATE(" (",O128,")"))))</f>
        <v/>
      </c>
      <c r="P126" s="148" t="str">
        <f>IF('2 | Kennwerte'!O237="","",CONCATENATE(IF(P127=1,'1 | Grundeinstellungen'!$J$208,IF(P127=2,'1 | Grundeinstellungen'!$K$208,IF(P127=3,'1 | Grundeinstellungen'!$L$208,IF(P127="","wird ausgefüllt")))),IF('2 | Kennwerte'!O236="","",CONCATENATE(" ","[",TEXT('2 | Kennwerte'!O236,"0%"),"]")),IF(P128="","",CONCATENATE(" (",P128,")"))))</f>
        <v/>
      </c>
      <c r="Q126" s="148" t="str">
        <f>IF('2 | Kennwerte'!P237="","",CONCATENATE(IF(Q127=1,'1 | Grundeinstellungen'!$J$208,IF(Q127=2,'1 | Grundeinstellungen'!$K$208,IF(Q127=3,'1 | Grundeinstellungen'!$L$208,IF(Q127="","wird ausgefüllt")))),IF('2 | Kennwerte'!P236="","",CONCATENATE(" ","[",TEXT('2 | Kennwerte'!P236,"0%"),"]")),IF(Q128="","",CONCATENATE(" (",Q128,")"))))</f>
        <v/>
      </c>
      <c r="R126" s="148" t="str">
        <f>IF('2 | Kennwerte'!Q237="","",CONCATENATE(IF(R127=1,'1 | Grundeinstellungen'!$J$208,IF(R127=2,'1 | Grundeinstellungen'!$K$208,IF(R127=3,'1 | Grundeinstellungen'!$L$208,IF(R127="","wird ausgefüllt")))),IF('2 | Kennwerte'!Q236="","",CONCATENATE(" ","[",TEXT('2 | Kennwerte'!Q236,"0%"),"]")),IF(R128="","",CONCATENATE(" (",R128,")"))))</f>
        <v/>
      </c>
      <c r="S126" s="148" t="str">
        <f>IF('2 | Kennwerte'!R237="","",CONCATENATE(IF(S127=1,'1 | Grundeinstellungen'!$J$208,IF(S127=2,'1 | Grundeinstellungen'!$K$208,IF(S127=3,'1 | Grundeinstellungen'!$L$208,IF(S127="","wird ausgefüllt")))),IF('2 | Kennwerte'!R236="","",CONCATENATE(" ","[",TEXT('2 | Kennwerte'!R236,"0%"),"]")),IF(S128="","",CONCATENATE(" (",S128,")"))))</f>
        <v/>
      </c>
      <c r="T126" s="148" t="str">
        <f>IF('2 | Kennwerte'!S237="","",CONCATENATE(IF(T127=1,'1 | Grundeinstellungen'!$J$208,IF(T127=2,'1 | Grundeinstellungen'!$K$208,IF(T127=3,'1 | Grundeinstellungen'!$L$208,IF(T127="","wird ausgefüllt")))),IF('2 | Kennwerte'!S236="","",CONCATENATE(" ","[",TEXT('2 | Kennwerte'!S236,"0%"),"]")),IF(T128="","",CONCATENATE(" (",T128,")"))))</f>
        <v/>
      </c>
      <c r="U126" s="148" t="str">
        <f>IF('2 | Kennwerte'!T237="","",CONCATENATE(IF(U127=1,'1 | Grundeinstellungen'!$J$208,IF(U127=2,'1 | Grundeinstellungen'!$K$208,IF(U127=3,'1 | Grundeinstellungen'!$L$208,IF(U127="","wird ausgefüllt")))),IF('2 | Kennwerte'!T236="","",CONCATENATE(" ","[",TEXT('2 | Kennwerte'!T236,"0%"),"]")),IF(U128="","",CONCATENATE(" (",U128,")"))))</f>
        <v/>
      </c>
      <c r="V126" s="148" t="str">
        <f>IF('2 | Kennwerte'!U237="","",CONCATENATE(IF(V127=1,'1 | Grundeinstellungen'!$J$208,IF(V127=2,'1 | Grundeinstellungen'!$K$208,IF(V127=3,'1 | Grundeinstellungen'!$L$208,IF(V127="","wird ausgefüllt")))),IF('2 | Kennwerte'!U236="","",CONCATENATE(" ","[",TEXT('2 | Kennwerte'!U236,"0%"),"]")),IF(V128="","",CONCATENATE(" (",V128,")"))))</f>
        <v/>
      </c>
      <c r="W126" s="148" t="str">
        <f>IF('2 | Kennwerte'!V237="","",CONCATENATE(IF(W127=1,'1 | Grundeinstellungen'!$J$208,IF(W127=2,'1 | Grundeinstellungen'!$K$208,IF(W127=3,'1 | Grundeinstellungen'!$L$208,IF(W127="","wird ausgefüllt")))),IF('2 | Kennwerte'!V236="","",CONCATENATE(" ","[",TEXT('2 | Kennwerte'!V236,"0%"),"]")),IF(W128="","",CONCATENATE(" (",W128,")"))))</f>
        <v/>
      </c>
      <c r="X126" s="148" t="str">
        <f>IF('2 | Kennwerte'!W237="","",CONCATENATE(IF(X127=1,'1 | Grundeinstellungen'!$J$208,IF(X127=2,'1 | Grundeinstellungen'!$K$208,IF(X127=3,'1 | Grundeinstellungen'!$L$208,IF(X127="","wird ausgefüllt")))),IF('2 | Kennwerte'!W236="","",CONCATENATE(" ","[",TEXT('2 | Kennwerte'!W236,"0%"),"]")),IF(X128="","",CONCATENATE(" (",X128,")"))))</f>
        <v/>
      </c>
      <c r="Y126" s="148" t="str">
        <f>IF('2 | Kennwerte'!X237="","",CONCATENATE(IF(Y127=1,'1 | Grundeinstellungen'!$J$208,IF(Y127=2,'1 | Grundeinstellungen'!$K$208,IF(Y127=3,'1 | Grundeinstellungen'!$L$208,IF(Y127="","wird ausgefüllt")))),IF('2 | Kennwerte'!X236="","",CONCATENATE(" ","[",TEXT('2 | Kennwerte'!X236,"0%"),"]")),IF(Y128="","",CONCATENATE(" (",Y128,")"))))</f>
        <v/>
      </c>
      <c r="Z126" s="148" t="str">
        <f>IF('2 | Kennwerte'!Y237="","",CONCATENATE(IF(Z127=1,'1 | Grundeinstellungen'!$J$208,IF(Z127=2,'1 | Grundeinstellungen'!$K$208,IF(Z127=3,'1 | Grundeinstellungen'!$L$208,IF(Z127="","wird ausgefüllt")))),IF('2 | Kennwerte'!Y236="","",CONCATENATE(" ","[",TEXT('2 | Kennwerte'!Y236,"0%"),"]")),IF(Z128="","",CONCATENATE(" (",Z128,")"))))</f>
        <v/>
      </c>
      <c r="AA126" s="148" t="str">
        <f>IF('2 | Kennwerte'!Z237="","",CONCATENATE(IF(AA127=1,'1 | Grundeinstellungen'!$J$208,IF(AA127=2,'1 | Grundeinstellungen'!$K$208,IF(AA127=3,'1 | Grundeinstellungen'!$L$208,IF(AA127="","wird ausgefüllt")))),IF('2 | Kennwerte'!Z236="","",CONCATENATE(" ","[",TEXT('2 | Kennwerte'!Z236,"0%"),"]")),IF(AA128="","",CONCATENATE(" (",AA128,")"))))</f>
        <v/>
      </c>
      <c r="AB126" s="148" t="str">
        <f>IF('2 | Kennwerte'!AA237="","",CONCATENATE(IF(AB127=1,'1 | Grundeinstellungen'!$J$208,IF(AB127=2,'1 | Grundeinstellungen'!$K$208,IF(AB127=3,'1 | Grundeinstellungen'!$L$208,IF(AB127="","wird ausgefüllt")))),IF('2 | Kennwerte'!AA236="","",CONCATENATE(" ","[",TEXT('2 | Kennwerte'!AA236,"0%"),"]")),IF(AB128="","",CONCATENATE(" (",AB128,")"))))</f>
        <v/>
      </c>
      <c r="AC126" s="148" t="str">
        <f>IF('2 | Kennwerte'!AB237="","",CONCATENATE(IF(AC127=1,'1 | Grundeinstellungen'!$J$208,IF(AC127=2,'1 | Grundeinstellungen'!$K$208,IF(AC127=3,'1 | Grundeinstellungen'!$L$208,IF(AC127="","wird ausgefüllt")))),IF('2 | Kennwerte'!AB236="","",CONCATENATE(" ","[",TEXT('2 | Kennwerte'!AB236,"0%"),"]")),IF(AC128="","",CONCATENATE(" (",AC128,")"))))</f>
        <v/>
      </c>
      <c r="AD126" s="148" t="str">
        <f>IF('2 | Kennwerte'!AC237="","",CONCATENATE(IF(AD127=1,'1 | Grundeinstellungen'!$J$208,IF(AD127=2,'1 | Grundeinstellungen'!$K$208,IF(AD127=3,'1 | Grundeinstellungen'!$L$208,IF(AD127="","wird ausgefüllt")))),IF('2 | Kennwerte'!AC236="","",CONCATENATE(" ","[",TEXT('2 | Kennwerte'!AC236,"0%"),"]")),IF(AD128="","",CONCATENATE(" (",AD128,")"))))</f>
        <v/>
      </c>
      <c r="AE126" s="148" t="str">
        <f>IF('2 | Kennwerte'!AD237="","",CONCATENATE(IF(AE127=1,'1 | Grundeinstellungen'!$J$208,IF(AE127=2,'1 | Grundeinstellungen'!$K$208,IF(AE127=3,'1 | Grundeinstellungen'!$L$208,IF(AE127="","wird ausgefüllt")))),IF('2 | Kennwerte'!AD236="","",CONCATENATE(" ","[",TEXT('2 | Kennwerte'!AD236,"0%"),"]")),IF(AE128="","",CONCATENATE(" (",AE128,")"))))</f>
        <v/>
      </c>
      <c r="AF126" s="148" t="str">
        <f>IF('2 | Kennwerte'!AE237="","",CONCATENATE(IF(AF127=1,'1 | Grundeinstellungen'!$J$208,IF(AF127=2,'1 | Grundeinstellungen'!$K$208,IF(AF127=3,'1 | Grundeinstellungen'!$L$208,IF(AF127="","wird ausgefüllt")))),IF('2 | Kennwerte'!AE236="","",CONCATENATE(" ","[",TEXT('2 | Kennwerte'!AE236,"0%"),"]")),IF(AF128="","",CONCATENATE(" (",AF128,")"))))</f>
        <v/>
      </c>
      <c r="AG126" s="148" t="str">
        <f>IF('2 | Kennwerte'!AF237="","",CONCATENATE(IF(AG127=1,'1 | Grundeinstellungen'!$J$208,IF(AG127=2,'1 | Grundeinstellungen'!$K$208,IF(AG127=3,'1 | Grundeinstellungen'!$L$208,IF(AG127="","wird ausgefüllt")))),IF('2 | Kennwerte'!AF236="","",CONCATENATE(" ","[",TEXT('2 | Kennwerte'!AF236,"0%"),"]")),IF(AG128="","",CONCATENATE(" (",AG128,")"))))</f>
        <v/>
      </c>
      <c r="AH126" s="148" t="str">
        <f>IF('2 | Kennwerte'!AG237="","",CONCATENATE(IF(AH127=1,'1 | Grundeinstellungen'!$J$208,IF(AH127=2,'1 | Grundeinstellungen'!$K$208,IF(AH127=3,'1 | Grundeinstellungen'!$L$208,IF(AH127="","wird ausgefüllt")))),IF('2 | Kennwerte'!AG236="","",CONCATENATE(" ","[",TEXT('2 | Kennwerte'!AG236,"0%"),"]")),IF(AH128="","",CONCATENATE(" (",AH128,")"))))</f>
        <v/>
      </c>
      <c r="AI126" s="148" t="str">
        <f>IF('2 | Kennwerte'!AH237="","",CONCATENATE(IF(AI127=1,'1 | Grundeinstellungen'!$J$208,IF(AI127=2,'1 | Grundeinstellungen'!$K$208,IF(AI127=3,'1 | Grundeinstellungen'!$L$208,IF(AI127="","wird ausgefüllt")))),IF('2 | Kennwerte'!AH236="","",CONCATENATE(" ","[",TEXT('2 | Kennwerte'!AH236,"0%"),"]")),IF(AI128="","",CONCATENATE(" (",AI128,")"))))</f>
        <v/>
      </c>
      <c r="AJ126" s="148" t="str">
        <f>IF('2 | Kennwerte'!AI237="","",CONCATENATE(IF(AJ127=1,'1 | Grundeinstellungen'!$J$208,IF(AJ127=2,'1 | Grundeinstellungen'!$K$208,IF(AJ127=3,'1 | Grundeinstellungen'!$L$208,IF(AJ127="","wird ausgefüllt")))),IF('2 | Kennwerte'!AI236="","",CONCATENATE(" ","[",TEXT('2 | Kennwerte'!AI236,"0%"),"]")),IF(AJ128="","",CONCATENATE(" (",AJ128,")"))))</f>
        <v/>
      </c>
      <c r="AK126" s="148" t="str">
        <f>IF('2 | Kennwerte'!AJ237="","",CONCATENATE(IF(AK127=1,'1 | Grundeinstellungen'!$J$208,IF(AK127=2,'1 | Grundeinstellungen'!$K$208,IF(AK127=3,'1 | Grundeinstellungen'!$L$208,IF(AK127="","wird ausgefüllt")))),IF('2 | Kennwerte'!AJ236="","",CONCATENATE(" ","[",TEXT('2 | Kennwerte'!AJ236,"0%"),"]")),IF(AK128="","",CONCATENATE(" (",AK128,")"))))</f>
        <v/>
      </c>
      <c r="AL126" s="148" t="str">
        <f>IF('2 | Kennwerte'!AK237="","",CONCATENATE(IF(AL127=1,'1 | Grundeinstellungen'!$J$208,IF(AL127=2,'1 | Grundeinstellungen'!$K$208,IF(AL127=3,'1 | Grundeinstellungen'!$L$208,IF(AL127="","wird ausgefüllt")))),IF('2 | Kennwerte'!AK236="","",CONCATENATE(" ","[",TEXT('2 | Kennwerte'!AK236,"0%"),"]")),IF(AL128="","",CONCATENATE(" (",AL128,")"))))</f>
        <v/>
      </c>
      <c r="AM126" s="148" t="str">
        <f>IF('2 | Kennwerte'!AL237="","",CONCATENATE(IF(AM127=1,'1 | Grundeinstellungen'!$J$208,IF(AM127=2,'1 | Grundeinstellungen'!$K$208,IF(AM127=3,'1 | Grundeinstellungen'!$L$208,IF(AM127="","wird ausgefüllt")))),IF('2 | Kennwerte'!AL236="","",CONCATENATE(" ","[",TEXT('2 | Kennwerte'!AL236,"0%"),"]")),IF(AM128="","",CONCATENATE(" (",AM128,")"))))</f>
        <v/>
      </c>
    </row>
    <row r="127" spans="2:39" s="121" customFormat="1" outlineLevel="1" x14ac:dyDescent="0.25">
      <c r="B127" s="137"/>
      <c r="C127" s="138"/>
      <c r="D127" s="138"/>
      <c r="E127" s="156" t="s">
        <v>197</v>
      </c>
      <c r="F127" s="157"/>
      <c r="G127" s="139"/>
      <c r="H127" s="136"/>
      <c r="I127" s="171"/>
      <c r="J127" s="148" t="str">
        <f>IF('2 | Kennwerte'!I237="","",'2 | Kennwerte'!I237)</f>
        <v/>
      </c>
      <c r="K127" s="148" t="str">
        <f>IF('2 | Kennwerte'!J237="","",'2 | Kennwerte'!J237)</f>
        <v/>
      </c>
      <c r="L127" s="148" t="str">
        <f>IF('2 | Kennwerte'!K237="","",'2 | Kennwerte'!K237)</f>
        <v/>
      </c>
      <c r="M127" s="148" t="str">
        <f>IF('2 | Kennwerte'!L237="","",'2 | Kennwerte'!L237)</f>
        <v/>
      </c>
      <c r="N127" s="148" t="str">
        <f>IF('2 | Kennwerte'!M237="","",'2 | Kennwerte'!M237)</f>
        <v/>
      </c>
      <c r="O127" s="148" t="str">
        <f>IF('2 | Kennwerte'!N237="","",'2 | Kennwerte'!N237)</f>
        <v/>
      </c>
      <c r="P127" s="148" t="str">
        <f>IF('2 | Kennwerte'!O237="","",'2 | Kennwerte'!O237)</f>
        <v/>
      </c>
      <c r="Q127" s="148" t="str">
        <f>IF('2 | Kennwerte'!P237="","",'2 | Kennwerte'!P237)</f>
        <v/>
      </c>
      <c r="R127" s="148" t="str">
        <f>IF('2 | Kennwerte'!Q237="","",'2 | Kennwerte'!Q237)</f>
        <v/>
      </c>
      <c r="S127" s="148" t="str">
        <f>IF('2 | Kennwerte'!R237="","",'2 | Kennwerte'!R237)</f>
        <v/>
      </c>
      <c r="T127" s="148" t="str">
        <f>IF('2 | Kennwerte'!S237="","",'2 | Kennwerte'!S237)</f>
        <v/>
      </c>
      <c r="U127" s="148" t="str">
        <f>IF('2 | Kennwerte'!T237="","",'2 | Kennwerte'!T237)</f>
        <v/>
      </c>
      <c r="V127" s="148" t="str">
        <f>IF('2 | Kennwerte'!U237="","",'2 | Kennwerte'!U237)</f>
        <v/>
      </c>
      <c r="W127" s="148" t="str">
        <f>IF('2 | Kennwerte'!V237="","",'2 | Kennwerte'!V237)</f>
        <v/>
      </c>
      <c r="X127" s="148" t="str">
        <f>IF('2 | Kennwerte'!W237="","",'2 | Kennwerte'!W237)</f>
        <v/>
      </c>
      <c r="Y127" s="148" t="str">
        <f>IF('2 | Kennwerte'!X237="","",'2 | Kennwerte'!X237)</f>
        <v/>
      </c>
      <c r="Z127" s="148" t="str">
        <f>IF('2 | Kennwerte'!Y237="","",'2 | Kennwerte'!Y237)</f>
        <v/>
      </c>
      <c r="AA127" s="148" t="str">
        <f>IF('2 | Kennwerte'!Z237="","",'2 | Kennwerte'!Z237)</f>
        <v/>
      </c>
      <c r="AB127" s="148" t="str">
        <f>IF('2 | Kennwerte'!AA237="","",'2 | Kennwerte'!AA237)</f>
        <v/>
      </c>
      <c r="AC127" s="148" t="str">
        <f>IF('2 | Kennwerte'!AB237="","",'2 | Kennwerte'!AB237)</f>
        <v/>
      </c>
      <c r="AD127" s="148" t="str">
        <f>IF('2 | Kennwerte'!AC237="","",'2 | Kennwerte'!AC237)</f>
        <v/>
      </c>
      <c r="AE127" s="148" t="str">
        <f>IF('2 | Kennwerte'!AD237="","",'2 | Kennwerte'!AD237)</f>
        <v/>
      </c>
      <c r="AF127" s="148" t="str">
        <f>IF('2 | Kennwerte'!AE237="","",'2 | Kennwerte'!AE237)</f>
        <v/>
      </c>
      <c r="AG127" s="148" t="str">
        <f>IF('2 | Kennwerte'!AF237="","",'2 | Kennwerte'!AF237)</f>
        <v/>
      </c>
      <c r="AH127" s="148" t="str">
        <f>IF('2 | Kennwerte'!AG237="","",'2 | Kennwerte'!AG237)</f>
        <v/>
      </c>
      <c r="AI127" s="148" t="str">
        <f>IF('2 | Kennwerte'!AH237="","",'2 | Kennwerte'!AH237)</f>
        <v/>
      </c>
      <c r="AJ127" s="148" t="str">
        <f>IF('2 | Kennwerte'!AI237="","",'2 | Kennwerte'!AI237)</f>
        <v/>
      </c>
      <c r="AK127" s="148" t="str">
        <f>IF('2 | Kennwerte'!AJ237="","",'2 | Kennwerte'!AJ237)</f>
        <v/>
      </c>
      <c r="AL127" s="148" t="str">
        <f>IF('2 | Kennwerte'!AK237="","",'2 | Kennwerte'!AK237)</f>
        <v/>
      </c>
      <c r="AM127" s="148" t="str">
        <f>IF('2 | Kennwerte'!AL237="","",'2 | Kennwerte'!AL237)</f>
        <v/>
      </c>
    </row>
    <row r="128" spans="2:39" s="145" customFormat="1" ht="30" customHeight="1" outlineLevel="1" x14ac:dyDescent="0.25">
      <c r="B128" s="146"/>
      <c r="C128" s="147"/>
      <c r="D128" s="169"/>
      <c r="E128" s="162" t="s">
        <v>196</v>
      </c>
      <c r="F128" s="160"/>
      <c r="G128" s="178"/>
      <c r="H128" s="179"/>
      <c r="I128" s="180"/>
      <c r="J128" s="278"/>
      <c r="K128" s="278"/>
      <c r="L128" s="278"/>
      <c r="M128" s="278"/>
      <c r="N128" s="278"/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  <c r="Y128" s="278"/>
      <c r="Z128" s="278"/>
      <c r="AA128" s="278"/>
      <c r="AB128" s="278"/>
      <c r="AC128" s="278"/>
      <c r="AD128" s="278"/>
      <c r="AE128" s="278"/>
      <c r="AF128" s="278"/>
      <c r="AG128" s="278"/>
      <c r="AH128" s="278"/>
      <c r="AI128" s="278"/>
      <c r="AJ128" s="278"/>
      <c r="AK128" s="278"/>
      <c r="AL128" s="278"/>
      <c r="AM128" s="278"/>
    </row>
    <row r="129" spans="2:39" s="110" customFormat="1" x14ac:dyDescent="0.25">
      <c r="B129" s="111"/>
      <c r="C129" s="131"/>
      <c r="D129" s="152"/>
      <c r="E129" s="131"/>
      <c r="F129" s="112"/>
      <c r="G129" s="122"/>
      <c r="H129" s="122"/>
      <c r="I129" s="112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</row>
    <row r="130" spans="2:39" s="110" customFormat="1" ht="60" customHeight="1" outlineLevel="1" x14ac:dyDescent="0.25">
      <c r="B130" s="111"/>
      <c r="C130" s="183">
        <v>4</v>
      </c>
      <c r="D130" s="187" t="s">
        <v>98</v>
      </c>
      <c r="E130" s="161"/>
      <c r="F130" s="170"/>
      <c r="G130" s="126">
        <f>'1 | Grundeinstellungen'!$G$210</f>
        <v>0.25</v>
      </c>
      <c r="H130" s="98">
        <f>'1 | Grundeinstellungen'!$H$210</f>
        <v>1</v>
      </c>
      <c r="I130" s="170"/>
      <c r="J130" s="129" t="str">
        <f>CONCATENATE(IF($G$130=0,"",IF(AND(J131&lt;1.5,J131&gt;0),'1 | Grundeinstellungen'!$J$210,IF(AND(J131&gt;=1.5,J131&lt;2.5),'1 | Grundeinstellungen'!$K$210,IF(J131&gt;=2.5,'1 | Grundeinstellungen'!$L$210,IF(J131=0,"wird ausgefüllt"))))),IF(OR(J133&lt;&gt;"",J136&lt;&gt;"",J139&lt;&gt;"")," (",""),IF(J133="","",J133),IF(AND(J133&lt;&gt;"",J136&lt;&gt;""),"; ",""),IF(J136="","",J136),IF(AND(J136&lt;&gt;"",J139&lt;&gt;""),"; ",""),IF(J139="","",J139),IF(OR(J133&lt;&gt;"",J136&lt;&gt;"",J139&lt;&gt;""),")"))</f>
        <v>wird ausgefüllt (wird ausgefüllt; wird ausgefüllt; wird ausgefüllt)</v>
      </c>
      <c r="K130" s="129" t="str">
        <f>CONCATENATE(IF($G$130=0,"",IF(AND(K131&lt;1.5,K131&gt;0),'1 | Grundeinstellungen'!$J$210,IF(AND(K131&gt;=1.5,K131&lt;2.5),'1 | Grundeinstellungen'!$K$210,IF(K131&gt;=2.5,'1 | Grundeinstellungen'!$L$210,IF(K131=0,"wird ausgefüllt"))))),IF(OR(K133&lt;&gt;"",K136&lt;&gt;"",K139&lt;&gt;"")," (",""),IF(K133="","",K133),IF(AND(K133&lt;&gt;"",K136&lt;&gt;""),"; ",""),IF(K136="","",K136),IF(AND(K136&lt;&gt;"",K139&lt;&gt;""),"; ",""),IF(K139="","",K139),IF(OR(K133&lt;&gt;"",K136&lt;&gt;"",K139&lt;&gt;""),")"))</f>
        <v>wird ausgefüllt (wird ausgefüllt; wird ausgefüllt; wird ausgefüllt)</v>
      </c>
      <c r="L130" s="129" t="str">
        <f>CONCATENATE(IF($G$130=0,"",IF(AND(L131&lt;1.5,L131&gt;0),'1 | Grundeinstellungen'!$J$210,IF(AND(L131&gt;=1.5,L131&lt;2.5),'1 | Grundeinstellungen'!$K$210,IF(L131&gt;=2.5,'1 | Grundeinstellungen'!$L$210,IF(L131=0,"wird ausgefüllt"))))),IF(OR(L133&lt;&gt;"",L136&lt;&gt;"",L139&lt;&gt;"")," (",""),IF(L133="","",L133),IF(AND(L133&lt;&gt;"",L136&lt;&gt;""),"; ",""),IF(L136="","",L136),IF(AND(L136&lt;&gt;"",L139&lt;&gt;""),"; ",""),IF(L139="","",L139),IF(OR(L133&lt;&gt;"",L136&lt;&gt;"",L139&lt;&gt;""),")"))</f>
        <v>wird ausgefüllt (wird ausgefüllt; wird ausgefüllt; wird ausgefüllt)</v>
      </c>
      <c r="M130" s="129" t="str">
        <f>CONCATENATE(IF($G$130=0,"",IF(AND(M131&lt;1.5,M131&gt;0),'1 | Grundeinstellungen'!$J$210,IF(AND(M131&gt;=1.5,M131&lt;2.5),'1 | Grundeinstellungen'!$K$210,IF(M131&gt;=2.5,'1 | Grundeinstellungen'!$L$210,IF(M131=0,"wird ausgefüllt"))))),IF(OR(M133&lt;&gt;"",M136&lt;&gt;"",M139&lt;&gt;"")," (",""),IF(M133="","",M133),IF(AND(M133&lt;&gt;"",M136&lt;&gt;""),"; ",""),IF(M136="","",M136),IF(AND(M136&lt;&gt;"",M139&lt;&gt;""),"; ",""),IF(M139="","",M139),IF(OR(M133&lt;&gt;"",M136&lt;&gt;"",M139&lt;&gt;""),")"))</f>
        <v>wird ausgefüllt (wird ausgefüllt; wird ausgefüllt; wird ausgefüllt)</v>
      </c>
      <c r="N130" s="129" t="str">
        <f>CONCATENATE(IF($G$130=0,"",IF(AND(N131&lt;1.5,N131&gt;0),'1 | Grundeinstellungen'!$J$210,IF(AND(N131&gt;=1.5,N131&lt;2.5),'1 | Grundeinstellungen'!$K$210,IF(N131&gt;=2.5,'1 | Grundeinstellungen'!$L$210,IF(N131=0,"wird ausgefüllt"))))),IF(OR(N133&lt;&gt;"",N136&lt;&gt;"",N139&lt;&gt;"")," (",""),IF(N133="","",N133),IF(AND(N133&lt;&gt;"",N136&lt;&gt;""),"; ",""),IF(N136="","",N136),IF(AND(N136&lt;&gt;"",N139&lt;&gt;""),"; ",""),IF(N139="","",N139),IF(OR(N133&lt;&gt;"",N136&lt;&gt;"",N139&lt;&gt;""),")"))</f>
        <v>wird ausgefüllt (wird ausgefüllt; wird ausgefüllt; wird ausgefüllt)</v>
      </c>
      <c r="O130" s="129" t="str">
        <f>CONCATENATE(IF($G$130=0,"",IF(AND(O131&lt;1.5,O131&gt;0),'1 | Grundeinstellungen'!$J$210,IF(AND(O131&gt;=1.5,O131&lt;2.5),'1 | Grundeinstellungen'!$K$210,IF(O131&gt;=2.5,'1 | Grundeinstellungen'!$L$210,IF(O131=0,"wird ausgefüllt"))))),IF(OR(O133&lt;&gt;"",O136&lt;&gt;"",O139&lt;&gt;"")," (",""),IF(O133="","",O133),IF(AND(O133&lt;&gt;"",O136&lt;&gt;""),"; ",""),IF(O136="","",O136),IF(AND(O136&lt;&gt;"",O139&lt;&gt;""),"; ",""),IF(O139="","",O139),IF(OR(O133&lt;&gt;"",O136&lt;&gt;"",O139&lt;&gt;""),")"))</f>
        <v>wird ausgefüllt (wird ausgefüllt; wird ausgefüllt; wird ausgefüllt)</v>
      </c>
      <c r="P130" s="129" t="str">
        <f>CONCATENATE(IF($G$130=0,"",IF(AND(P131&lt;1.5,P131&gt;0),'1 | Grundeinstellungen'!$J$210,IF(AND(P131&gt;=1.5,P131&lt;2.5),'1 | Grundeinstellungen'!$K$210,IF(P131&gt;=2.5,'1 | Grundeinstellungen'!$L$210,IF(P131=0,"wird ausgefüllt"))))),IF(OR(P133&lt;&gt;"",P136&lt;&gt;"",P139&lt;&gt;"")," (",""),IF(P133="","",P133),IF(AND(P133&lt;&gt;"",P136&lt;&gt;""),"; ",""),IF(P136="","",P136),IF(AND(P136&lt;&gt;"",P139&lt;&gt;""),"; ",""),IF(P139="","",P139),IF(OR(P133&lt;&gt;"",P136&lt;&gt;"",P139&lt;&gt;""),")"))</f>
        <v>wird ausgefüllt (wird ausgefüllt; wird ausgefüllt; wird ausgefüllt)</v>
      </c>
      <c r="Q130" s="129" t="str">
        <f>CONCATENATE(IF($G$130=0,"",IF(AND(Q131&lt;1.5,Q131&gt;0),'1 | Grundeinstellungen'!$J$210,IF(AND(Q131&gt;=1.5,Q131&lt;2.5),'1 | Grundeinstellungen'!$K$210,IF(Q131&gt;=2.5,'1 | Grundeinstellungen'!$L$210,IF(Q131=0,"wird ausgefüllt"))))),IF(OR(Q133&lt;&gt;"",Q136&lt;&gt;"",Q139&lt;&gt;"")," (",""),IF(Q133="","",Q133),IF(AND(Q133&lt;&gt;"",Q136&lt;&gt;""),"; ",""),IF(Q136="","",Q136),IF(AND(Q136&lt;&gt;"",Q139&lt;&gt;""),"; ",""),IF(Q139="","",Q139),IF(OR(Q133&lt;&gt;"",Q136&lt;&gt;"",Q139&lt;&gt;""),")"))</f>
        <v>wird ausgefüllt (wird ausgefüllt; wird ausgefüllt; wird ausgefüllt)</v>
      </c>
      <c r="R130" s="129" t="str">
        <f>CONCATENATE(IF($G$130=0,"",IF(AND(R131&lt;1.5,R131&gt;0),'1 | Grundeinstellungen'!$J$210,IF(AND(R131&gt;=1.5,R131&lt;2.5),'1 | Grundeinstellungen'!$K$210,IF(R131&gt;=2.5,'1 | Grundeinstellungen'!$L$210,IF(R131=0,"wird ausgefüllt"))))),IF(OR(R133&lt;&gt;"",R136&lt;&gt;"",R139&lt;&gt;"")," (",""),IF(R133="","",R133),IF(AND(R133&lt;&gt;"",R136&lt;&gt;""),"; ",""),IF(R136="","",R136),IF(AND(R136&lt;&gt;"",R139&lt;&gt;""),"; ",""),IF(R139="","",R139),IF(OR(R133&lt;&gt;"",R136&lt;&gt;"",R139&lt;&gt;""),")"))</f>
        <v>wird ausgefüllt (wird ausgefüllt; wird ausgefüllt; wird ausgefüllt)</v>
      </c>
      <c r="S130" s="129" t="str">
        <f>CONCATENATE(IF($G$130=0,"",IF(AND(S131&lt;1.5,S131&gt;0),'1 | Grundeinstellungen'!$J$210,IF(AND(S131&gt;=1.5,S131&lt;2.5),'1 | Grundeinstellungen'!$K$210,IF(S131&gt;=2.5,'1 | Grundeinstellungen'!$L$210,IF(S131=0,"wird ausgefüllt"))))),IF(OR(S133&lt;&gt;"",S136&lt;&gt;"",S139&lt;&gt;"")," (",""),IF(S133="","",S133),IF(AND(S133&lt;&gt;"",S136&lt;&gt;""),"; ",""),IF(S136="","",S136),IF(AND(S136&lt;&gt;"",S139&lt;&gt;""),"; ",""),IF(S139="","",S139),IF(OR(S133&lt;&gt;"",S136&lt;&gt;"",S139&lt;&gt;""),")"))</f>
        <v>wird ausgefüllt (wird ausgefüllt; wird ausgefüllt; wird ausgefüllt)</v>
      </c>
      <c r="T130" s="129" t="str">
        <f>CONCATENATE(IF($G$130=0,"",IF(AND(T131&lt;1.5,T131&gt;0),'1 | Grundeinstellungen'!$J$210,IF(AND(T131&gt;=1.5,T131&lt;2.5),'1 | Grundeinstellungen'!$K$210,IF(T131&gt;=2.5,'1 | Grundeinstellungen'!$L$210,IF(T131=0,"wird ausgefüllt"))))),IF(OR(T133&lt;&gt;"",T136&lt;&gt;"",T139&lt;&gt;"")," (",""),IF(T133="","",T133),IF(AND(T133&lt;&gt;"",T136&lt;&gt;""),"; ",""),IF(T136="","",T136),IF(AND(T136&lt;&gt;"",T139&lt;&gt;""),"; ",""),IF(T139="","",T139),IF(OR(T133&lt;&gt;"",T136&lt;&gt;"",T139&lt;&gt;""),")"))</f>
        <v>wird ausgefüllt (wird ausgefüllt; wird ausgefüllt; Schachtflächen k.A.)</v>
      </c>
      <c r="U130" s="129" t="str">
        <f>CONCATENATE(IF($G$130=0,"",IF(AND(U131&lt;1.5,U131&gt;0),'1 | Grundeinstellungen'!$J$210,IF(AND(U131&gt;=1.5,U131&lt;2.5),'1 | Grundeinstellungen'!$K$210,IF(U131&gt;=2.5,'1 | Grundeinstellungen'!$L$210,IF(U131=0,"wird ausgefüllt"))))),IF(OR(U133&lt;&gt;"",U136&lt;&gt;"",U139&lt;&gt;"")," (",""),IF(U133="","",U133),IF(AND(U133&lt;&gt;"",U136&lt;&gt;""),"; ",""),IF(U136="","",U136),IF(AND(U136&lt;&gt;"",U139&lt;&gt;""),"; ",""),IF(U139="","",U139),IF(OR(U133&lt;&gt;"",U136&lt;&gt;"",U139&lt;&gt;""),")"))</f>
        <v>wird ausgefüllt (wird ausgefüllt; wird ausgefüllt; wird ausgefüllt)</v>
      </c>
      <c r="V130" s="129" t="str">
        <f>CONCATENATE(IF($G$130=0,"",IF(AND(V131&lt;1.5,V131&gt;0),'1 | Grundeinstellungen'!$J$210,IF(AND(V131&gt;=1.5,V131&lt;2.5),'1 | Grundeinstellungen'!$K$210,IF(V131&gt;=2.5,'1 | Grundeinstellungen'!$L$210,IF(V131=0,"wird ausgefüllt"))))),IF(OR(V133&lt;&gt;"",V136&lt;&gt;"",V139&lt;&gt;"")," (",""),IF(V133="","",V133),IF(AND(V133&lt;&gt;"",V136&lt;&gt;""),"; ",""),IF(V136="","",V136),IF(AND(V136&lt;&gt;"",V139&lt;&gt;""),"; ",""),IF(V139="","",V139),IF(OR(V133&lt;&gt;"",V136&lt;&gt;"",V139&lt;&gt;""),")"))</f>
        <v>wird ausgefüllt (wird ausgefüllt; wird ausgefüllt; Schachtflächen k.A.)</v>
      </c>
      <c r="W130" s="129" t="str">
        <f>CONCATENATE(IF($G$130=0,"",IF(AND(W131&lt;1.5,W131&gt;0),'1 | Grundeinstellungen'!$J$210,IF(AND(W131&gt;=1.5,W131&lt;2.5),'1 | Grundeinstellungen'!$K$210,IF(W131&gt;=2.5,'1 | Grundeinstellungen'!$L$210,IF(W131=0,"wird ausgefüllt"))))),IF(OR(W133&lt;&gt;"",W136&lt;&gt;"",W139&lt;&gt;"")," (",""),IF(W133="","",W133),IF(AND(W133&lt;&gt;"",W136&lt;&gt;""),"; ",""),IF(W136="","",W136),IF(AND(W136&lt;&gt;"",W139&lt;&gt;""),"; ",""),IF(W139="","",W139),IF(OR(W133&lt;&gt;"",W136&lt;&gt;"",W139&lt;&gt;""),")"))</f>
        <v>wird ausgefüllt (wird ausgefüllt; wird ausgefüllt; wird ausgefüllt)</v>
      </c>
      <c r="X130" s="129" t="str">
        <f>CONCATENATE(IF($G$130=0,"",IF(AND(X131&lt;1.5,X131&gt;0),'1 | Grundeinstellungen'!$J$210,IF(AND(X131&gt;=1.5,X131&lt;2.5),'1 | Grundeinstellungen'!$K$210,IF(X131&gt;=2.5,'1 | Grundeinstellungen'!$L$210,IF(X131=0,"wird ausgefüllt"))))),IF(OR(X133&lt;&gt;"",X136&lt;&gt;"",X139&lt;&gt;"")," (",""),IF(X133="","",X133),IF(AND(X133&lt;&gt;"",X136&lt;&gt;""),"; ",""),IF(X136="","",X136),IF(AND(X136&lt;&gt;"",X139&lt;&gt;""),"; ",""),IF(X139="","",X139),IF(OR(X133&lt;&gt;"",X136&lt;&gt;"",X139&lt;&gt;""),")"))</f>
        <v>wird ausgefüllt (wird ausgefüllt; wird ausgefüllt; wird ausgefüllt)</v>
      </c>
      <c r="Y130" s="129" t="str">
        <f>CONCATENATE(IF($G$130=0,"",IF(AND(Y131&lt;1.5,Y131&gt;0),'1 | Grundeinstellungen'!$J$210,IF(AND(Y131&gt;=1.5,Y131&lt;2.5),'1 | Grundeinstellungen'!$K$210,IF(Y131&gt;=2.5,'1 | Grundeinstellungen'!$L$210,IF(Y131=0,"wird ausgefüllt"))))),IF(OR(Y133&lt;&gt;"",Y136&lt;&gt;"",Y139&lt;&gt;"")," (",""),IF(Y133="","",Y133),IF(AND(Y133&lt;&gt;"",Y136&lt;&gt;""),"; ",""),IF(Y136="","",Y136),IF(AND(Y136&lt;&gt;"",Y139&lt;&gt;""),"; ",""),IF(Y139="","",Y139),IF(OR(Y133&lt;&gt;"",Y136&lt;&gt;"",Y139&lt;&gt;""),")"))</f>
        <v>wird ausgefüllt (wird ausgefüllt; wird ausgefüllt; wird ausgefüllt)</v>
      </c>
      <c r="Z130" s="129" t="str">
        <f>CONCATENATE(IF($G$130=0,"",IF(AND(Z131&lt;1.5,Z131&gt;0),'1 | Grundeinstellungen'!$J$210,IF(AND(Z131&gt;=1.5,Z131&lt;2.5),'1 | Grundeinstellungen'!$K$210,IF(Z131&gt;=2.5,'1 | Grundeinstellungen'!$L$210,IF(Z131=0,"wird ausgefüllt"))))),IF(OR(Z133&lt;&gt;"",Z136&lt;&gt;"",Z139&lt;&gt;"")," (",""),IF(Z133="","",Z133),IF(AND(Z133&lt;&gt;"",Z136&lt;&gt;""),"; ",""),IF(Z136="","",Z136),IF(AND(Z136&lt;&gt;"",Z139&lt;&gt;""),"; ",""),IF(Z139="","",Z139),IF(OR(Z133&lt;&gt;"",Z136&lt;&gt;"",Z139&lt;&gt;""),")"))</f>
        <v>wird ausgefüllt (wird ausgefüllt; wird ausgefüllt; wird ausgefüllt)</v>
      </c>
      <c r="AA130" s="129" t="str">
        <f>CONCATENATE(IF($G$130=0,"",IF(AND(AA131&lt;1.5,AA131&gt;0),'1 | Grundeinstellungen'!$J$210,IF(AND(AA131&gt;=1.5,AA131&lt;2.5),'1 | Grundeinstellungen'!$K$210,IF(AA131&gt;=2.5,'1 | Grundeinstellungen'!$L$210,IF(AA131=0,"wird ausgefüllt"))))),IF(OR(AA133&lt;&gt;"",AA136&lt;&gt;"",AA139&lt;&gt;"")," (",""),IF(AA133="","",AA133),IF(AND(AA133&lt;&gt;"",AA136&lt;&gt;""),"; ",""),IF(AA136="","",AA136),IF(AND(AA136&lt;&gt;"",AA139&lt;&gt;""),"; ",""),IF(AA139="","",AA139),IF(OR(AA133&lt;&gt;"",AA136&lt;&gt;"",AA139&lt;&gt;""),")"))</f>
        <v>wird ausgefüllt (wird ausgefüllt; wird ausgefüllt; wird ausgefüllt)</v>
      </c>
      <c r="AB130" s="129" t="str">
        <f>CONCATENATE(IF($G$130=0,"",IF(AND(AB131&lt;1.5,AB131&gt;0),'1 | Grundeinstellungen'!$J$210,IF(AND(AB131&gt;=1.5,AB131&lt;2.5),'1 | Grundeinstellungen'!$K$210,IF(AB131&gt;=2.5,'1 | Grundeinstellungen'!$L$210,IF(AB131=0,"wird ausgefüllt"))))),IF(OR(AB133&lt;&gt;"",AB136&lt;&gt;"",AB139&lt;&gt;"")," (",""),IF(AB133="","",AB133),IF(AND(AB133&lt;&gt;"",AB136&lt;&gt;""),"; ",""),IF(AB136="","",AB136),IF(AND(AB136&lt;&gt;"",AB139&lt;&gt;""),"; ",""),IF(AB139="","",AB139),IF(OR(AB133&lt;&gt;"",AB136&lt;&gt;"",AB139&lt;&gt;""),")"))</f>
        <v>wird ausgefüllt (wird ausgefüllt; wird ausgefüllt; wird ausgefüllt)</v>
      </c>
      <c r="AC130" s="129" t="str">
        <f>CONCATENATE(IF($G$130=0,"",IF(AND(AC131&lt;1.5,AC131&gt;0),'1 | Grundeinstellungen'!$J$210,IF(AND(AC131&gt;=1.5,AC131&lt;2.5),'1 | Grundeinstellungen'!$K$210,IF(AC131&gt;=2.5,'1 | Grundeinstellungen'!$L$210,IF(AC131=0,"wird ausgefüllt"))))),IF(OR(AC133&lt;&gt;"",AC136&lt;&gt;"",AC139&lt;&gt;"")," (",""),IF(AC133="","",AC133),IF(AND(AC133&lt;&gt;"",AC136&lt;&gt;""),"; ",""),IF(AC136="","",AC136),IF(AND(AC136&lt;&gt;"",AC139&lt;&gt;""),"; ",""),IF(AC139="","",AC139),IF(OR(AC133&lt;&gt;"",AC136&lt;&gt;"",AC139&lt;&gt;""),")"))</f>
        <v>wird ausgefüllt (wird ausgefüllt; wird ausgefüllt; wird ausgefüllt)</v>
      </c>
      <c r="AD130" s="129" t="str">
        <f>CONCATENATE(IF($G$130=0,"",IF(AND(AD131&lt;1.5,AD131&gt;0),'1 | Grundeinstellungen'!$J$210,IF(AND(AD131&gt;=1.5,AD131&lt;2.5),'1 | Grundeinstellungen'!$K$210,IF(AD131&gt;=2.5,'1 | Grundeinstellungen'!$L$210,IF(AD131=0,"wird ausgefüllt"))))),IF(OR(AD133&lt;&gt;"",AD136&lt;&gt;"",AD139&lt;&gt;"")," (",""),IF(AD133="","",AD133),IF(AND(AD133&lt;&gt;"",AD136&lt;&gt;""),"; ",""),IF(AD136="","",AD136),IF(AND(AD136&lt;&gt;"",AD139&lt;&gt;""),"; ",""),IF(AD139="","",AD139),IF(OR(AD133&lt;&gt;"",AD136&lt;&gt;"",AD139&lt;&gt;""),")"))</f>
        <v>wird ausgefüllt (wird ausgefüllt; wird ausgefüllt; wird ausgefüllt)</v>
      </c>
      <c r="AE130" s="129" t="str">
        <f>CONCATENATE(IF($G$130=0,"",IF(AND(AE131&lt;1.5,AE131&gt;0),'1 | Grundeinstellungen'!$J$210,IF(AND(AE131&gt;=1.5,AE131&lt;2.5),'1 | Grundeinstellungen'!$K$210,IF(AE131&gt;=2.5,'1 | Grundeinstellungen'!$L$210,IF(AE131=0,"wird ausgefüllt"))))),IF(OR(AE133&lt;&gt;"",AE136&lt;&gt;"",AE139&lt;&gt;"")," (",""),IF(AE133="","",AE133),IF(AND(AE133&lt;&gt;"",AE136&lt;&gt;""),"; ",""),IF(AE136="","",AE136),IF(AND(AE136&lt;&gt;"",AE139&lt;&gt;""),"; ",""),IF(AE139="","",AE139),IF(OR(AE133&lt;&gt;"",AE136&lt;&gt;"",AE139&lt;&gt;""),")"))</f>
        <v>wird ausgefüllt (wird ausgefüllt; wird ausgefüllt; wird ausgefüllt)</v>
      </c>
      <c r="AF130" s="129" t="str">
        <f>CONCATENATE(IF($G$130=0,"",IF(AND(AF131&lt;1.5,AF131&gt;0),'1 | Grundeinstellungen'!$J$210,IF(AND(AF131&gt;=1.5,AF131&lt;2.5),'1 | Grundeinstellungen'!$K$210,IF(AF131&gt;=2.5,'1 | Grundeinstellungen'!$L$210,IF(AF131=0,"wird ausgefüllt"))))),IF(OR(AF133&lt;&gt;"",AF136&lt;&gt;"",AF139&lt;&gt;"")," (",""),IF(AF133="","",AF133),IF(AND(AF133&lt;&gt;"",AF136&lt;&gt;""),"; ",""),IF(AF136="","",AF136),IF(AND(AF136&lt;&gt;"",AF139&lt;&gt;""),"; ",""),IF(AF139="","",AF139),IF(OR(AF133&lt;&gt;"",AF136&lt;&gt;"",AF139&lt;&gt;""),")"))</f>
        <v>wird ausgefüllt (wird ausgefüllt; wird ausgefüllt; wird ausgefüllt)</v>
      </c>
      <c r="AG130" s="129" t="str">
        <f>CONCATENATE(IF($G$130=0,"",IF(AND(AG131&lt;1.5,AG131&gt;0),'1 | Grundeinstellungen'!$J$210,IF(AND(AG131&gt;=1.5,AG131&lt;2.5),'1 | Grundeinstellungen'!$K$210,IF(AG131&gt;=2.5,'1 | Grundeinstellungen'!$L$210,IF(AG131=0,"wird ausgefüllt"))))),IF(OR(AG133&lt;&gt;"",AG136&lt;&gt;"",AG139&lt;&gt;"")," (",""),IF(AG133="","",AG133),IF(AND(AG133&lt;&gt;"",AG136&lt;&gt;""),"; ",""),IF(AG136="","",AG136),IF(AND(AG136&lt;&gt;"",AG139&lt;&gt;""),"; ",""),IF(AG139="","",AG139),IF(OR(AG133&lt;&gt;"",AG136&lt;&gt;"",AG139&lt;&gt;""),")"))</f>
        <v>wird ausgefüllt (wird ausgefüllt; wird ausgefüllt; wird ausgefüllt)</v>
      </c>
      <c r="AH130" s="129" t="str">
        <f>CONCATENATE(IF($G$130=0,"",IF(AND(AH131&lt;1.5,AH131&gt;0),'1 | Grundeinstellungen'!$J$210,IF(AND(AH131&gt;=1.5,AH131&lt;2.5),'1 | Grundeinstellungen'!$K$210,IF(AH131&gt;=2.5,'1 | Grundeinstellungen'!$L$210,IF(AH131=0,"wird ausgefüllt"))))),IF(OR(AH133&lt;&gt;"",AH136&lt;&gt;"",AH139&lt;&gt;"")," (",""),IF(AH133="","",AH133),IF(AND(AH133&lt;&gt;"",AH136&lt;&gt;""),"; ",""),IF(AH136="","",AH136),IF(AND(AH136&lt;&gt;"",AH139&lt;&gt;""),"; ",""),IF(AH139="","",AH139),IF(OR(AH133&lt;&gt;"",AH136&lt;&gt;"",AH139&lt;&gt;""),")"))</f>
        <v>wird ausgefüllt (wird ausgefüllt; wird ausgefüllt; wird ausgefüllt)</v>
      </c>
      <c r="AI130" s="129" t="str">
        <f>CONCATENATE(IF($G$130=0,"",IF(AND(AI131&lt;1.5,AI131&gt;0),'1 | Grundeinstellungen'!$J$210,IF(AND(AI131&gt;=1.5,AI131&lt;2.5),'1 | Grundeinstellungen'!$K$210,IF(AI131&gt;=2.5,'1 | Grundeinstellungen'!$L$210,IF(AI131=0,"wird ausgefüllt"))))),IF(OR(AI133&lt;&gt;"",AI136&lt;&gt;"",AI139&lt;&gt;"")," (",""),IF(AI133="","",AI133),IF(AND(AI133&lt;&gt;"",AI136&lt;&gt;""),"; ",""),IF(AI136="","",AI136),IF(AND(AI136&lt;&gt;"",AI139&lt;&gt;""),"; ",""),IF(AI139="","",AI139),IF(OR(AI133&lt;&gt;"",AI136&lt;&gt;"",AI139&lt;&gt;""),")"))</f>
        <v>wird ausgefüllt (wird ausgefüllt; wird ausgefüllt; wird ausgefüllt)</v>
      </c>
      <c r="AJ130" s="129" t="str">
        <f>CONCATENATE(IF($G$130=0,"",IF(AND(AJ131&lt;1.5,AJ131&gt;0),'1 | Grundeinstellungen'!$J$210,IF(AND(AJ131&gt;=1.5,AJ131&lt;2.5),'1 | Grundeinstellungen'!$K$210,IF(AJ131&gt;=2.5,'1 | Grundeinstellungen'!$L$210,IF(AJ131=0,"wird ausgefüllt"))))),IF(OR(AJ133&lt;&gt;"",AJ136&lt;&gt;"",AJ139&lt;&gt;"")," (",""),IF(AJ133="","",AJ133),IF(AND(AJ133&lt;&gt;"",AJ136&lt;&gt;""),"; ",""),IF(AJ136="","",AJ136),IF(AND(AJ136&lt;&gt;"",AJ139&lt;&gt;""),"; ",""),IF(AJ139="","",AJ139),IF(OR(AJ133&lt;&gt;"",AJ136&lt;&gt;"",AJ139&lt;&gt;""),")"))</f>
        <v>wird ausgefüllt (wird ausgefüllt; wird ausgefüllt; wird ausgefüllt)</v>
      </c>
      <c r="AK130" s="129" t="str">
        <f>CONCATENATE(IF($G$130=0,"",IF(AND(AK131&lt;1.5,AK131&gt;0),'1 | Grundeinstellungen'!$J$210,IF(AND(AK131&gt;=1.5,AK131&lt;2.5),'1 | Grundeinstellungen'!$K$210,IF(AK131&gt;=2.5,'1 | Grundeinstellungen'!$L$210,IF(AK131=0,"wird ausgefüllt"))))),IF(OR(AK133&lt;&gt;"",AK136&lt;&gt;"",AK139&lt;&gt;"")," (",""),IF(AK133="","",AK133),IF(AND(AK133&lt;&gt;"",AK136&lt;&gt;""),"; ",""),IF(AK136="","",AK136),IF(AND(AK136&lt;&gt;"",AK139&lt;&gt;""),"; ",""),IF(AK139="","",AK139),IF(OR(AK133&lt;&gt;"",AK136&lt;&gt;"",AK139&lt;&gt;""),")"))</f>
        <v>wird ausgefüllt (wird ausgefüllt; wird ausgefüllt; wird ausgefüllt)</v>
      </c>
      <c r="AL130" s="129" t="str">
        <f>CONCATENATE(IF($G$130=0,"",IF(AND(AL131&lt;1.5,AL131&gt;0),'1 | Grundeinstellungen'!$J$210,IF(AND(AL131&gt;=1.5,AL131&lt;2.5),'1 | Grundeinstellungen'!$K$210,IF(AL131&gt;=2.5,'1 | Grundeinstellungen'!$L$210,IF(AL131=0,"wird ausgefüllt"))))),IF(OR(AL133&lt;&gt;"",AL136&lt;&gt;"",AL139&lt;&gt;"")," (",""),IF(AL133="","",AL133),IF(AND(AL133&lt;&gt;"",AL136&lt;&gt;""),"; ",""),IF(AL136="","",AL136),IF(AND(AL136&lt;&gt;"",AL139&lt;&gt;""),"; ",""),IF(AL139="","",AL139),IF(OR(AL133&lt;&gt;"",AL136&lt;&gt;"",AL139&lt;&gt;""),")"))</f>
        <v>wird ausgefüllt (wird ausgefüllt; wird ausgefüllt; wird ausgefüllt)</v>
      </c>
      <c r="AM130" s="129" t="str">
        <f>CONCATENATE(IF($G$130=0,"",IF(AND(AM131&lt;1.5,AM131&gt;0),'1 | Grundeinstellungen'!$J$210,IF(AND(AM131&gt;=1.5,AM131&lt;2.5),'1 | Grundeinstellungen'!$K$210,IF(AM131&gt;=2.5,'1 | Grundeinstellungen'!$L$210,IF(AM131=0,"wird ausgefüllt"))))),IF(OR(AM133&lt;&gt;"",AM136&lt;&gt;"",AM139&lt;&gt;"")," (",""),IF(AM133="","",AM133),IF(AND(AM133&lt;&gt;"",AM136&lt;&gt;""),"; ",""),IF(AM136="","",AM136),IF(AND(AM136&lt;&gt;"",AM139&lt;&gt;""),"; ",""),IF(AM139="","",AM139),IF(OR(AM133&lt;&gt;"",AM136&lt;&gt;"",AM139&lt;&gt;""),")"))</f>
        <v>wird ausgefüllt (wird ausgefüllt; wird ausgefüllt; wird ausgefüllt)</v>
      </c>
    </row>
    <row r="131" spans="2:39" s="150" customFormat="1" outlineLevel="1" x14ac:dyDescent="0.25">
      <c r="B131" s="151"/>
      <c r="C131" s="152"/>
      <c r="D131" s="138"/>
      <c r="E131" s="138"/>
      <c r="F131" s="117"/>
      <c r="G131" s="136"/>
      <c r="H131" s="142"/>
      <c r="I131" s="112"/>
      <c r="J131" s="176">
        <f>IF($G$130=0,0,IFERROR(J134*$H$133+J137*$H$136+$H$139*J140,0))</f>
        <v>0</v>
      </c>
      <c r="K131" s="176">
        <f t="shared" ref="K131:AM131" si="21">IF($G$130=0,0,IFERROR(K134*$H$133+K137*$H$136+$H$139*K140,0))</f>
        <v>0</v>
      </c>
      <c r="L131" s="176">
        <f t="shared" si="21"/>
        <v>0</v>
      </c>
      <c r="M131" s="176">
        <f t="shared" si="21"/>
        <v>0</v>
      </c>
      <c r="N131" s="176">
        <f t="shared" si="21"/>
        <v>0</v>
      </c>
      <c r="O131" s="176">
        <f t="shared" si="21"/>
        <v>0</v>
      </c>
      <c r="P131" s="176">
        <f t="shared" si="21"/>
        <v>0</v>
      </c>
      <c r="Q131" s="176">
        <f t="shared" si="21"/>
        <v>0</v>
      </c>
      <c r="R131" s="176">
        <f t="shared" si="21"/>
        <v>0</v>
      </c>
      <c r="S131" s="176">
        <f t="shared" si="21"/>
        <v>0</v>
      </c>
      <c r="T131" s="176">
        <f t="shared" si="21"/>
        <v>0</v>
      </c>
      <c r="U131" s="176">
        <f t="shared" si="21"/>
        <v>0</v>
      </c>
      <c r="V131" s="176">
        <f t="shared" si="21"/>
        <v>0</v>
      </c>
      <c r="W131" s="176">
        <f t="shared" si="21"/>
        <v>0</v>
      </c>
      <c r="X131" s="176">
        <f t="shared" si="21"/>
        <v>0</v>
      </c>
      <c r="Y131" s="176">
        <f t="shared" si="21"/>
        <v>0</v>
      </c>
      <c r="Z131" s="176">
        <f t="shared" si="21"/>
        <v>0</v>
      </c>
      <c r="AA131" s="176">
        <f t="shared" si="21"/>
        <v>0</v>
      </c>
      <c r="AB131" s="176">
        <f t="shared" si="21"/>
        <v>0</v>
      </c>
      <c r="AC131" s="176">
        <f t="shared" si="21"/>
        <v>0</v>
      </c>
      <c r="AD131" s="176">
        <f t="shared" si="21"/>
        <v>0</v>
      </c>
      <c r="AE131" s="176">
        <f t="shared" si="21"/>
        <v>0</v>
      </c>
      <c r="AF131" s="176">
        <f t="shared" si="21"/>
        <v>0</v>
      </c>
      <c r="AG131" s="176">
        <f t="shared" si="21"/>
        <v>0</v>
      </c>
      <c r="AH131" s="176">
        <f t="shared" si="21"/>
        <v>0</v>
      </c>
      <c r="AI131" s="176">
        <f t="shared" si="21"/>
        <v>0</v>
      </c>
      <c r="AJ131" s="176">
        <f t="shared" si="21"/>
        <v>0</v>
      </c>
      <c r="AK131" s="176">
        <f t="shared" si="21"/>
        <v>0</v>
      </c>
      <c r="AL131" s="176">
        <f t="shared" si="21"/>
        <v>0</v>
      </c>
      <c r="AM131" s="176">
        <f t="shared" si="21"/>
        <v>0</v>
      </c>
    </row>
    <row r="132" spans="2:39" s="121" customFormat="1" ht="7.5" customHeight="1" outlineLevel="1" x14ac:dyDescent="0.25">
      <c r="B132" s="137"/>
      <c r="C132" s="138"/>
      <c r="D132" s="164"/>
      <c r="E132" s="164"/>
      <c r="F132" s="165"/>
      <c r="G132" s="166"/>
      <c r="H132" s="167"/>
      <c r="I132" s="165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</row>
    <row r="133" spans="2:39" s="110" customFormat="1" ht="30" customHeight="1" outlineLevel="1" x14ac:dyDescent="0.25">
      <c r="B133" s="111"/>
      <c r="C133" s="131"/>
      <c r="D133" s="152" t="s">
        <v>198</v>
      </c>
      <c r="E133" s="131" t="s">
        <v>100</v>
      </c>
      <c r="F133" s="112"/>
      <c r="G133" s="122"/>
      <c r="H133" s="126">
        <f>'1 | Grundeinstellungen'!$H$211</f>
        <v>0.33333333333333331</v>
      </c>
      <c r="I133" s="112"/>
      <c r="J133" s="148" t="str">
        <f>IF(J134=1,'1 | Grundeinstellungen'!$J$211,IF(J134=2,'1 | Grundeinstellungen'!$K$211,IF(J134=3,'1 | Grundeinstellungen'!$L$211,IF(J134="","wird ausgefüllt"))))</f>
        <v>wird ausgefüllt</v>
      </c>
      <c r="K133" s="148" t="str">
        <f>IF(K134=1,'1 | Grundeinstellungen'!$J$211,IF(K134=2,'1 | Grundeinstellungen'!$K$211,IF(K134=3,'1 | Grundeinstellungen'!$L$211,IF(K134="","wird ausgefüllt"))))</f>
        <v>wird ausgefüllt</v>
      </c>
      <c r="L133" s="148" t="str">
        <f>IF(L134=1,'1 | Grundeinstellungen'!$J$211,IF(L134=2,'1 | Grundeinstellungen'!$K$211,IF(L134=3,'1 | Grundeinstellungen'!$L$211,IF(L134="","wird ausgefüllt"))))</f>
        <v>wird ausgefüllt</v>
      </c>
      <c r="M133" s="148" t="str">
        <f>IF(M134=1,'1 | Grundeinstellungen'!$J$211,IF(M134=2,'1 | Grundeinstellungen'!$K$211,IF(M134=3,'1 | Grundeinstellungen'!$L$211,IF(M134="","wird ausgefüllt"))))</f>
        <v>wird ausgefüllt</v>
      </c>
      <c r="N133" s="148" t="str">
        <f>IF(N134=1,'1 | Grundeinstellungen'!$J$211,IF(N134=2,'1 | Grundeinstellungen'!$K$211,IF(N134=3,'1 | Grundeinstellungen'!$L$211,IF(N134="","wird ausgefüllt"))))</f>
        <v>wird ausgefüllt</v>
      </c>
      <c r="O133" s="148" t="str">
        <f>IF(O134=1,'1 | Grundeinstellungen'!$J$211,IF(O134=2,'1 | Grundeinstellungen'!$K$211,IF(O134=3,'1 | Grundeinstellungen'!$L$211,IF(O134="","wird ausgefüllt"))))</f>
        <v>wird ausgefüllt</v>
      </c>
      <c r="P133" s="148" t="str">
        <f>IF(P134=1,'1 | Grundeinstellungen'!$J$211,IF(P134=2,'1 | Grundeinstellungen'!$K$211,IF(P134=3,'1 | Grundeinstellungen'!$L$211,IF(P134="","wird ausgefüllt"))))</f>
        <v>wird ausgefüllt</v>
      </c>
      <c r="Q133" s="148" t="str">
        <f>IF(Q134=1,'1 | Grundeinstellungen'!$J$211,IF(Q134=2,'1 | Grundeinstellungen'!$K$211,IF(Q134=3,'1 | Grundeinstellungen'!$L$211,IF(Q134="","wird ausgefüllt"))))</f>
        <v>wird ausgefüllt</v>
      </c>
      <c r="R133" s="148" t="str">
        <f>IF(R134=1,'1 | Grundeinstellungen'!$J$211,IF(R134=2,'1 | Grundeinstellungen'!$K$211,IF(R134=3,'1 | Grundeinstellungen'!$L$211,IF(R134="","wird ausgefüllt"))))</f>
        <v>wird ausgefüllt</v>
      </c>
      <c r="S133" s="148" t="str">
        <f>IF(S134=1,'1 | Grundeinstellungen'!$J$211,IF(S134=2,'1 | Grundeinstellungen'!$K$211,IF(S134=3,'1 | Grundeinstellungen'!$L$211,IF(S134="","wird ausgefüllt"))))</f>
        <v>wird ausgefüllt</v>
      </c>
      <c r="T133" s="148" t="str">
        <f>IF(T134=1,'1 | Grundeinstellungen'!$J$211,IF(T134=2,'1 | Grundeinstellungen'!$K$211,IF(T134=3,'1 | Grundeinstellungen'!$L$211,IF(T134="","wird ausgefüllt"))))</f>
        <v>wird ausgefüllt</v>
      </c>
      <c r="U133" s="148" t="str">
        <f>IF(U134=1,'1 | Grundeinstellungen'!$J$211,IF(U134=2,'1 | Grundeinstellungen'!$K$211,IF(U134=3,'1 | Grundeinstellungen'!$L$211,IF(U134="","wird ausgefüllt"))))</f>
        <v>wird ausgefüllt</v>
      </c>
      <c r="V133" s="148" t="str">
        <f>IF(V134=1,'1 | Grundeinstellungen'!$J$211,IF(V134=2,'1 | Grundeinstellungen'!$K$211,IF(V134=3,'1 | Grundeinstellungen'!$L$211,IF(V134="","wird ausgefüllt"))))</f>
        <v>wird ausgefüllt</v>
      </c>
      <c r="W133" s="148" t="str">
        <f>IF(W134=1,'1 | Grundeinstellungen'!$J$211,IF(W134=2,'1 | Grundeinstellungen'!$K$211,IF(W134=3,'1 | Grundeinstellungen'!$L$211,IF(W134="","wird ausgefüllt"))))</f>
        <v>wird ausgefüllt</v>
      </c>
      <c r="X133" s="148" t="str">
        <f>IF(X134=1,'1 | Grundeinstellungen'!$J$211,IF(X134=2,'1 | Grundeinstellungen'!$K$211,IF(X134=3,'1 | Grundeinstellungen'!$L$211,IF(X134="","wird ausgefüllt"))))</f>
        <v>wird ausgefüllt</v>
      </c>
      <c r="Y133" s="148" t="str">
        <f>IF(Y134=1,'1 | Grundeinstellungen'!$J$211,IF(Y134=2,'1 | Grundeinstellungen'!$K$211,IF(Y134=3,'1 | Grundeinstellungen'!$L$211,IF(Y134="","wird ausgefüllt"))))</f>
        <v>wird ausgefüllt</v>
      </c>
      <c r="Z133" s="148" t="str">
        <f>IF(Z134=1,'1 | Grundeinstellungen'!$J$211,IF(Z134=2,'1 | Grundeinstellungen'!$K$211,IF(Z134=3,'1 | Grundeinstellungen'!$L$211,IF(Z134="","wird ausgefüllt"))))</f>
        <v>wird ausgefüllt</v>
      </c>
      <c r="AA133" s="148" t="str">
        <f>IF(AA134=1,'1 | Grundeinstellungen'!$J$211,IF(AA134=2,'1 | Grundeinstellungen'!$K$211,IF(AA134=3,'1 | Grundeinstellungen'!$L$211,IF(AA134="","wird ausgefüllt"))))</f>
        <v>wird ausgefüllt</v>
      </c>
      <c r="AB133" s="148" t="str">
        <f>IF(AB134=1,'1 | Grundeinstellungen'!$J$211,IF(AB134=2,'1 | Grundeinstellungen'!$K$211,IF(AB134=3,'1 | Grundeinstellungen'!$L$211,IF(AB134="","wird ausgefüllt"))))</f>
        <v>wird ausgefüllt</v>
      </c>
      <c r="AC133" s="148" t="str">
        <f>IF(AC134=1,'1 | Grundeinstellungen'!$J$211,IF(AC134=2,'1 | Grundeinstellungen'!$K$211,IF(AC134=3,'1 | Grundeinstellungen'!$L$211,IF(AC134="","wird ausgefüllt"))))</f>
        <v>wird ausgefüllt</v>
      </c>
      <c r="AD133" s="148" t="str">
        <f>IF(AD134=1,'1 | Grundeinstellungen'!$J$211,IF(AD134=2,'1 | Grundeinstellungen'!$K$211,IF(AD134=3,'1 | Grundeinstellungen'!$L$211,IF(AD134="","wird ausgefüllt"))))</f>
        <v>wird ausgefüllt</v>
      </c>
      <c r="AE133" s="148" t="str">
        <f>IF(AE134=1,'1 | Grundeinstellungen'!$J$211,IF(AE134=2,'1 | Grundeinstellungen'!$K$211,IF(AE134=3,'1 | Grundeinstellungen'!$L$211,IF(AE134="","wird ausgefüllt"))))</f>
        <v>wird ausgefüllt</v>
      </c>
      <c r="AF133" s="148" t="str">
        <f>IF(AF134=1,'1 | Grundeinstellungen'!$J$211,IF(AF134=2,'1 | Grundeinstellungen'!$K$211,IF(AF134=3,'1 | Grundeinstellungen'!$L$211,IF(AF134="","wird ausgefüllt"))))</f>
        <v>wird ausgefüllt</v>
      </c>
      <c r="AG133" s="148" t="str">
        <f>IF(AG134=1,'1 | Grundeinstellungen'!$J$211,IF(AG134=2,'1 | Grundeinstellungen'!$K$211,IF(AG134=3,'1 | Grundeinstellungen'!$L$211,IF(AG134="","wird ausgefüllt"))))</f>
        <v>wird ausgefüllt</v>
      </c>
      <c r="AH133" s="148" t="str">
        <f>IF(AH134=1,'1 | Grundeinstellungen'!$J$211,IF(AH134=2,'1 | Grundeinstellungen'!$K$211,IF(AH134=3,'1 | Grundeinstellungen'!$L$211,IF(AH134="","wird ausgefüllt"))))</f>
        <v>wird ausgefüllt</v>
      </c>
      <c r="AI133" s="148" t="str">
        <f>IF(AI134=1,'1 | Grundeinstellungen'!$J$211,IF(AI134=2,'1 | Grundeinstellungen'!$K$211,IF(AI134=3,'1 | Grundeinstellungen'!$L$211,IF(AI134="","wird ausgefüllt"))))</f>
        <v>wird ausgefüllt</v>
      </c>
      <c r="AJ133" s="148" t="str">
        <f>IF(AJ134=1,'1 | Grundeinstellungen'!$J$211,IF(AJ134=2,'1 | Grundeinstellungen'!$K$211,IF(AJ134=3,'1 | Grundeinstellungen'!$L$211,IF(AJ134="","wird ausgefüllt"))))</f>
        <v>wird ausgefüllt</v>
      </c>
      <c r="AK133" s="148" t="str">
        <f>IF(AK134=1,'1 | Grundeinstellungen'!$J$211,IF(AK134=2,'1 | Grundeinstellungen'!$K$211,IF(AK134=3,'1 | Grundeinstellungen'!$L$211,IF(AK134="","wird ausgefüllt"))))</f>
        <v>wird ausgefüllt</v>
      </c>
      <c r="AL133" s="148" t="str">
        <f>IF(AL134=1,'1 | Grundeinstellungen'!$J$211,IF(AL134=2,'1 | Grundeinstellungen'!$K$211,IF(AL134=3,'1 | Grundeinstellungen'!$L$211,IF(AL134="","wird ausgefüllt"))))</f>
        <v>wird ausgefüllt</v>
      </c>
      <c r="AM133" s="148" t="str">
        <f>IF(AM134=1,'1 | Grundeinstellungen'!$J$211,IF(AM134=2,'1 | Grundeinstellungen'!$K$211,IF(AM134=3,'1 | Grundeinstellungen'!$L$211,IF(AM134="","wird ausgefüllt"))))</f>
        <v>wird ausgefüllt</v>
      </c>
    </row>
    <row r="134" spans="2:39" s="121" customFormat="1" outlineLevel="1" x14ac:dyDescent="0.25">
      <c r="B134" s="137"/>
      <c r="C134" s="138"/>
      <c r="D134" s="138"/>
      <c r="E134" s="156" t="s">
        <v>197</v>
      </c>
      <c r="F134" s="157"/>
      <c r="G134" s="139"/>
      <c r="H134" s="136"/>
      <c r="I134" s="171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  <c r="W134" s="281"/>
      <c r="X134" s="281"/>
      <c r="Y134" s="281"/>
      <c r="Z134" s="281"/>
      <c r="AA134" s="281"/>
      <c r="AB134" s="281"/>
      <c r="AC134" s="281"/>
      <c r="AD134" s="281"/>
      <c r="AE134" s="281"/>
      <c r="AF134" s="281"/>
      <c r="AG134" s="281"/>
      <c r="AH134" s="281"/>
      <c r="AI134" s="281"/>
      <c r="AJ134" s="281"/>
      <c r="AK134" s="281"/>
      <c r="AL134" s="281"/>
      <c r="AM134" s="281"/>
    </row>
    <row r="135" spans="2:39" s="145" customFormat="1" ht="30" customHeight="1" outlineLevel="1" x14ac:dyDescent="0.25">
      <c r="B135" s="146"/>
      <c r="C135" s="147"/>
      <c r="D135" s="169"/>
      <c r="E135" s="162" t="s">
        <v>196</v>
      </c>
      <c r="F135" s="160"/>
      <c r="G135" s="178"/>
      <c r="H135" s="179"/>
      <c r="I135" s="180"/>
      <c r="J135" s="280"/>
      <c r="K135" s="280"/>
      <c r="L135" s="280"/>
      <c r="M135" s="280"/>
      <c r="N135" s="280"/>
      <c r="O135" s="280"/>
      <c r="P135" s="280"/>
      <c r="Q135" s="280"/>
      <c r="R135" s="280"/>
      <c r="S135" s="280"/>
      <c r="T135" s="280"/>
      <c r="U135" s="280"/>
      <c r="V135" s="280"/>
      <c r="W135" s="280"/>
      <c r="X135" s="280"/>
      <c r="Y135" s="280"/>
      <c r="Z135" s="280"/>
      <c r="AA135" s="280"/>
      <c r="AB135" s="280"/>
      <c r="AC135" s="280"/>
      <c r="AD135" s="280"/>
      <c r="AE135" s="280"/>
      <c r="AF135" s="280"/>
      <c r="AG135" s="280"/>
      <c r="AH135" s="280"/>
      <c r="AI135" s="280"/>
      <c r="AJ135" s="280"/>
      <c r="AK135" s="280"/>
      <c r="AL135" s="280"/>
      <c r="AM135" s="280"/>
    </row>
    <row r="136" spans="2:39" s="110" customFormat="1" ht="30" customHeight="1" outlineLevel="1" x14ac:dyDescent="0.25">
      <c r="B136" s="111"/>
      <c r="C136" s="131"/>
      <c r="D136" s="152" t="s">
        <v>199</v>
      </c>
      <c r="E136" s="131" t="s">
        <v>99</v>
      </c>
      <c r="F136" s="112"/>
      <c r="G136" s="122"/>
      <c r="H136" s="126">
        <f>'1 | Grundeinstellungen'!$H$212</f>
        <v>0.33333333333333331</v>
      </c>
      <c r="I136" s="112"/>
      <c r="J136" s="148" t="str">
        <f>CONCATENATE(IF(J137=1,'1 | Grundeinstellungen'!$J$212,IF(J137=2,'1 | Grundeinstellungen'!$K$212,IF(J137=3,'1 | Grundeinstellungen'!$L$212,IF(J137="","wird ausgefüllt")))),IF('2 | Kennwerte'!I240="","",CONCATENATE(IF('2 | Kennwerte'!I240&gt;'2 | Kennwerte'!I241," [+"," ["),TEXT('2 | Kennwerte'!I242,"0%"),"]")),IF(J138="","",CONCATENATE(" ","(",J138,")")))</f>
        <v>wird ausgefüllt</v>
      </c>
      <c r="K136" s="148" t="str">
        <f>CONCATENATE(IF(K137=1,'1 | Grundeinstellungen'!$J$212,IF(K137=2,'1 | Grundeinstellungen'!$K$212,IF(K137=3,'1 | Grundeinstellungen'!$L$212,IF(K137="","wird ausgefüllt")))),IF('2 | Kennwerte'!J240="","",CONCATENATE(IF('2 | Kennwerte'!J240&gt;'2 | Kennwerte'!J241," [+"," ["),TEXT('2 | Kennwerte'!J242,"0%"),"]")),IF(K138="","",CONCATENATE(" ","(",K138,")")))</f>
        <v>wird ausgefüllt</v>
      </c>
      <c r="L136" s="148" t="str">
        <f>CONCATENATE(IF(L137=1,'1 | Grundeinstellungen'!$J$212,IF(L137=2,'1 | Grundeinstellungen'!$K$212,IF(L137=3,'1 | Grundeinstellungen'!$L$212,IF(L137="","wird ausgefüllt")))),IF('2 | Kennwerte'!K240="","",CONCATENATE(IF('2 | Kennwerte'!K240&gt;'2 | Kennwerte'!K241," [+"," ["),TEXT('2 | Kennwerte'!K242,"0%"),"]")),IF(L138="","",CONCATENATE(" ","(",L138,")")))</f>
        <v>wird ausgefüllt</v>
      </c>
      <c r="M136" s="148" t="str">
        <f>CONCATENATE(IF(M137=1,'1 | Grundeinstellungen'!$J$212,IF(M137=2,'1 | Grundeinstellungen'!$K$212,IF(M137=3,'1 | Grundeinstellungen'!$L$212,IF(M137="","wird ausgefüllt")))),IF('2 | Kennwerte'!L240="","",CONCATENATE(IF('2 | Kennwerte'!L240&gt;'2 | Kennwerte'!L241," [+"," ["),TEXT('2 | Kennwerte'!L242,"0%"),"]")),IF(M138="","",CONCATENATE(" ","(",M138,")")))</f>
        <v>wird ausgefüllt</v>
      </c>
      <c r="N136" s="148" t="str">
        <f>CONCATENATE(IF(N137=1,'1 | Grundeinstellungen'!$J$212,IF(N137=2,'1 | Grundeinstellungen'!$K$212,IF(N137=3,'1 | Grundeinstellungen'!$L$212,IF(N137="","wird ausgefüllt")))),IF('2 | Kennwerte'!M240="","",CONCATENATE(IF('2 | Kennwerte'!M240&gt;'2 | Kennwerte'!M241," [+"," ["),TEXT('2 | Kennwerte'!M242,"0%"),"]")),IF(N138="","",CONCATENATE(" ","(",N138,")")))</f>
        <v>wird ausgefüllt</v>
      </c>
      <c r="O136" s="148" t="str">
        <f>CONCATENATE(IF(O137=1,'1 | Grundeinstellungen'!$J$212,IF(O137=2,'1 | Grundeinstellungen'!$K$212,IF(O137=3,'1 | Grundeinstellungen'!$L$212,IF(O137="","wird ausgefüllt")))),IF('2 | Kennwerte'!N240="","",CONCATENATE(IF('2 | Kennwerte'!N240&gt;'2 | Kennwerte'!N241," [+"," ["),TEXT('2 | Kennwerte'!N242,"0%"),"]")),IF(O138="","",CONCATENATE(" ","(",O138,")")))</f>
        <v>wird ausgefüllt</v>
      </c>
      <c r="P136" s="148" t="str">
        <f>CONCATENATE(IF(P137=1,'1 | Grundeinstellungen'!$J$212,IF(P137=2,'1 | Grundeinstellungen'!$K$212,IF(P137=3,'1 | Grundeinstellungen'!$L$212,IF(P137="","wird ausgefüllt")))),IF('2 | Kennwerte'!O240="","",CONCATENATE(IF('2 | Kennwerte'!O240&gt;'2 | Kennwerte'!O241," [+"," ["),TEXT('2 | Kennwerte'!O242,"0%"),"]")),IF(P138="","",CONCATENATE(" ","(",P138,")")))</f>
        <v>wird ausgefüllt</v>
      </c>
      <c r="Q136" s="148" t="str">
        <f>CONCATENATE(IF(Q137=1,'1 | Grundeinstellungen'!$J$212,IF(Q137=2,'1 | Grundeinstellungen'!$K$212,IF(Q137=3,'1 | Grundeinstellungen'!$L$212,IF(Q137="","wird ausgefüllt")))),IF('2 | Kennwerte'!P240="","",CONCATENATE(IF('2 | Kennwerte'!P240&gt;'2 | Kennwerte'!P241," [+"," ["),TEXT('2 | Kennwerte'!P242,"0%"),"]")),IF(Q138="","",CONCATENATE(" ","(",Q138,")")))</f>
        <v>wird ausgefüllt</v>
      </c>
      <c r="R136" s="148" t="str">
        <f>CONCATENATE(IF(R137=1,'1 | Grundeinstellungen'!$J$212,IF(R137=2,'1 | Grundeinstellungen'!$K$212,IF(R137=3,'1 | Grundeinstellungen'!$L$212,IF(R137="","wird ausgefüllt")))),IF('2 | Kennwerte'!Q240="","",CONCATENATE(IF('2 | Kennwerte'!Q240&gt;'2 | Kennwerte'!Q241," [+"," ["),TEXT('2 | Kennwerte'!Q242,"0%"),"]")),IF(R138="","",CONCATENATE(" ","(",R138,")")))</f>
        <v>wird ausgefüllt</v>
      </c>
      <c r="S136" s="148" t="str">
        <f>CONCATENATE(IF(S137=1,'1 | Grundeinstellungen'!$J$212,IF(S137=2,'1 | Grundeinstellungen'!$K$212,IF(S137=3,'1 | Grundeinstellungen'!$L$212,IF(S137="","wird ausgefüllt")))),IF('2 | Kennwerte'!R240="","",CONCATENATE(IF('2 | Kennwerte'!R240&gt;'2 | Kennwerte'!R241," [+"," ["),TEXT('2 | Kennwerte'!R242,"0%"),"]")),IF(S138="","",CONCATENATE(" ","(",S138,")")))</f>
        <v>wird ausgefüllt</v>
      </c>
      <c r="T136" s="148" t="str">
        <f>CONCATENATE(IF(T137=1,'1 | Grundeinstellungen'!$J$212,IF(T137=2,'1 | Grundeinstellungen'!$K$212,IF(T137=3,'1 | Grundeinstellungen'!$L$212,IF(T137="","wird ausgefüllt")))),IF('2 | Kennwerte'!S240="","",CONCATENATE(IF('2 | Kennwerte'!S240&gt;'2 | Kennwerte'!S241," [+"," ["),TEXT('2 | Kennwerte'!S242,"0%"),"]")),IF(T138="","",CONCATENATE(" ","(",T138,")")))</f>
        <v>wird ausgefüllt</v>
      </c>
      <c r="U136" s="148" t="str">
        <f>CONCATENATE(IF(U137=1,'1 | Grundeinstellungen'!$J$212,IF(U137=2,'1 | Grundeinstellungen'!$K$212,IF(U137=3,'1 | Grundeinstellungen'!$L$212,IF(U137="","wird ausgefüllt")))),IF('2 | Kennwerte'!T240="","",CONCATENATE(IF('2 | Kennwerte'!T240&gt;'2 | Kennwerte'!T241," [+"," ["),TEXT('2 | Kennwerte'!T242,"0%"),"]")),IF(U138="","",CONCATENATE(" ","(",U138,")")))</f>
        <v>wird ausgefüllt</v>
      </c>
      <c r="V136" s="148" t="str">
        <f>CONCATENATE(IF(V137=1,'1 | Grundeinstellungen'!$J$212,IF(V137=2,'1 | Grundeinstellungen'!$K$212,IF(V137=3,'1 | Grundeinstellungen'!$L$212,IF(V137="","wird ausgefüllt")))),IF('2 | Kennwerte'!U240="","",CONCATENATE(IF('2 | Kennwerte'!U240&gt;'2 | Kennwerte'!U241," [+"," ["),TEXT('2 | Kennwerte'!U242,"0%"),"]")),IF(V138="","",CONCATENATE(" ","(",V138,")")))</f>
        <v>wird ausgefüllt</v>
      </c>
      <c r="W136" s="148" t="str">
        <f>CONCATENATE(IF(W137=1,'1 | Grundeinstellungen'!$J$212,IF(W137=2,'1 | Grundeinstellungen'!$K$212,IF(W137=3,'1 | Grundeinstellungen'!$L$212,IF(W137="","wird ausgefüllt")))),IF('2 | Kennwerte'!V240="","",CONCATENATE(IF('2 | Kennwerte'!V240&gt;'2 | Kennwerte'!V241," [+"," ["),TEXT('2 | Kennwerte'!V242,"0%"),"]")),IF(W138="","",CONCATENATE(" ","(",W138,")")))</f>
        <v>wird ausgefüllt</v>
      </c>
      <c r="X136" s="148" t="str">
        <f>CONCATENATE(IF(X137=1,'1 | Grundeinstellungen'!$J$212,IF(X137=2,'1 | Grundeinstellungen'!$K$212,IF(X137=3,'1 | Grundeinstellungen'!$L$212,IF(X137="","wird ausgefüllt")))),IF('2 | Kennwerte'!W240="","",CONCATENATE(IF('2 | Kennwerte'!W240&gt;'2 | Kennwerte'!W241," [+"," ["),TEXT('2 | Kennwerte'!W242,"0%"),"]")),IF(X138="","",CONCATENATE(" ","(",X138,")")))</f>
        <v>wird ausgefüllt</v>
      </c>
      <c r="Y136" s="148" t="str">
        <f>CONCATENATE(IF(Y137=1,'1 | Grundeinstellungen'!$J$212,IF(Y137=2,'1 | Grundeinstellungen'!$K$212,IF(Y137=3,'1 | Grundeinstellungen'!$L$212,IF(Y137="","wird ausgefüllt")))),IF('2 | Kennwerte'!X240="","",CONCATENATE(IF('2 | Kennwerte'!X240&gt;'2 | Kennwerte'!X241," [+"," ["),TEXT('2 | Kennwerte'!X242,"0%"),"]")),IF(Y138="","",CONCATENATE(" ","(",Y138,")")))</f>
        <v>wird ausgefüllt</v>
      </c>
      <c r="Z136" s="148" t="str">
        <f>CONCATENATE(IF(Z137=1,'1 | Grundeinstellungen'!$J$212,IF(Z137=2,'1 | Grundeinstellungen'!$K$212,IF(Z137=3,'1 | Grundeinstellungen'!$L$212,IF(Z137="","wird ausgefüllt")))),IF('2 | Kennwerte'!Y240="","",CONCATENATE(IF('2 | Kennwerte'!Y240&gt;'2 | Kennwerte'!Y241," [+"," ["),TEXT('2 | Kennwerte'!Y242,"0%"),"]")),IF(Z138="","",CONCATENATE(" ","(",Z138,")")))</f>
        <v>wird ausgefüllt</v>
      </c>
      <c r="AA136" s="148" t="str">
        <f>CONCATENATE(IF(AA137=1,'1 | Grundeinstellungen'!$J$212,IF(AA137=2,'1 | Grundeinstellungen'!$K$212,IF(AA137=3,'1 | Grundeinstellungen'!$L$212,IF(AA137="","wird ausgefüllt")))),IF('2 | Kennwerte'!Z240="","",CONCATENATE(IF('2 | Kennwerte'!Z240&gt;'2 | Kennwerte'!Z241," [+"," ["),TEXT('2 | Kennwerte'!Z242,"0%"),"]")),IF(AA138="","",CONCATENATE(" ","(",AA138,")")))</f>
        <v>wird ausgefüllt</v>
      </c>
      <c r="AB136" s="148" t="str">
        <f>CONCATENATE(IF(AB137=1,'1 | Grundeinstellungen'!$J$212,IF(AB137=2,'1 | Grundeinstellungen'!$K$212,IF(AB137=3,'1 | Grundeinstellungen'!$L$212,IF(AB137="","wird ausgefüllt")))),IF('2 | Kennwerte'!AA240="","",CONCATENATE(IF('2 | Kennwerte'!AA240&gt;'2 | Kennwerte'!AA241," [+"," ["),TEXT('2 | Kennwerte'!AA242,"0%"),"]")),IF(AB138="","",CONCATENATE(" ","(",AB138,")")))</f>
        <v>wird ausgefüllt</v>
      </c>
      <c r="AC136" s="148" t="str">
        <f>CONCATENATE(IF(AC137=1,'1 | Grundeinstellungen'!$J$212,IF(AC137=2,'1 | Grundeinstellungen'!$K$212,IF(AC137=3,'1 | Grundeinstellungen'!$L$212,IF(AC137="","wird ausgefüllt")))),IF('2 | Kennwerte'!AB240="","",CONCATENATE(IF('2 | Kennwerte'!AB240&gt;'2 | Kennwerte'!AB241," [+"," ["),TEXT('2 | Kennwerte'!AB242,"0%"),"]")),IF(AC138="","",CONCATENATE(" ","(",AC138,")")))</f>
        <v>wird ausgefüllt</v>
      </c>
      <c r="AD136" s="148" t="str">
        <f>CONCATENATE(IF(AD137=1,'1 | Grundeinstellungen'!$J$212,IF(AD137=2,'1 | Grundeinstellungen'!$K$212,IF(AD137=3,'1 | Grundeinstellungen'!$L$212,IF(AD137="","wird ausgefüllt")))),IF('2 | Kennwerte'!AC240="","",CONCATENATE(IF('2 | Kennwerte'!AC240&gt;'2 | Kennwerte'!AC241," [+"," ["),TEXT('2 | Kennwerte'!AC242,"0%"),"]")),IF(AD138="","",CONCATENATE(" ","(",AD138,")")))</f>
        <v>wird ausgefüllt</v>
      </c>
      <c r="AE136" s="148" t="str">
        <f>CONCATENATE(IF(AE137=1,'1 | Grundeinstellungen'!$J$212,IF(AE137=2,'1 | Grundeinstellungen'!$K$212,IF(AE137=3,'1 | Grundeinstellungen'!$L$212,IF(AE137="","wird ausgefüllt")))),IF('2 | Kennwerte'!AD240="","",CONCATENATE(IF('2 | Kennwerte'!AD240&gt;'2 | Kennwerte'!AD241," [+"," ["),TEXT('2 | Kennwerte'!AD242,"0%"),"]")),IF(AE138="","",CONCATENATE(" ","(",AE138,")")))</f>
        <v>wird ausgefüllt</v>
      </c>
      <c r="AF136" s="148" t="str">
        <f>CONCATENATE(IF(AF137=1,'1 | Grundeinstellungen'!$J$212,IF(AF137=2,'1 | Grundeinstellungen'!$K$212,IF(AF137=3,'1 | Grundeinstellungen'!$L$212,IF(AF137="","wird ausgefüllt")))),IF('2 | Kennwerte'!AE240="","",CONCATENATE(IF('2 | Kennwerte'!AE240&gt;'2 | Kennwerte'!AE241," [+"," ["),TEXT('2 | Kennwerte'!AE242,"0%"),"]")),IF(AF138="","",CONCATENATE(" ","(",AF138,")")))</f>
        <v>wird ausgefüllt</v>
      </c>
      <c r="AG136" s="148" t="str">
        <f>CONCATENATE(IF(AG137=1,'1 | Grundeinstellungen'!$J$212,IF(AG137=2,'1 | Grundeinstellungen'!$K$212,IF(AG137=3,'1 | Grundeinstellungen'!$L$212,IF(AG137="","wird ausgefüllt")))),IF('2 | Kennwerte'!AF240="","",CONCATENATE(IF('2 | Kennwerte'!AF240&gt;'2 | Kennwerte'!AF241," [+"," ["),TEXT('2 | Kennwerte'!AF242,"0%"),"]")),IF(AG138="","",CONCATENATE(" ","(",AG138,")")))</f>
        <v>wird ausgefüllt</v>
      </c>
      <c r="AH136" s="148" t="str">
        <f>CONCATENATE(IF(AH137=1,'1 | Grundeinstellungen'!$J$212,IF(AH137=2,'1 | Grundeinstellungen'!$K$212,IF(AH137=3,'1 | Grundeinstellungen'!$L$212,IF(AH137="","wird ausgefüllt")))),IF('2 | Kennwerte'!AG240="","",CONCATENATE(IF('2 | Kennwerte'!AG240&gt;'2 | Kennwerte'!AG241," [+"," ["),TEXT('2 | Kennwerte'!AG242,"0%"),"]")),IF(AH138="","",CONCATENATE(" ","(",AH138,")")))</f>
        <v>wird ausgefüllt</v>
      </c>
      <c r="AI136" s="148" t="str">
        <f>CONCATENATE(IF(AI137=1,'1 | Grundeinstellungen'!$J$212,IF(AI137=2,'1 | Grundeinstellungen'!$K$212,IF(AI137=3,'1 | Grundeinstellungen'!$L$212,IF(AI137="","wird ausgefüllt")))),IF('2 | Kennwerte'!AH240="","",CONCATENATE(IF('2 | Kennwerte'!AH240&gt;'2 | Kennwerte'!AH241," [+"," ["),TEXT('2 | Kennwerte'!AH242,"0%"),"]")),IF(AI138="","",CONCATENATE(" ","(",AI138,")")))</f>
        <v>wird ausgefüllt</v>
      </c>
      <c r="AJ136" s="148" t="str">
        <f>CONCATENATE(IF(AJ137=1,'1 | Grundeinstellungen'!$J$212,IF(AJ137=2,'1 | Grundeinstellungen'!$K$212,IF(AJ137=3,'1 | Grundeinstellungen'!$L$212,IF(AJ137="","wird ausgefüllt")))),IF('2 | Kennwerte'!AI240="","",CONCATENATE(IF('2 | Kennwerte'!AI240&gt;'2 | Kennwerte'!AI241," [+"," ["),TEXT('2 | Kennwerte'!AI242,"0%"),"]")),IF(AJ138="","",CONCATENATE(" ","(",AJ138,")")))</f>
        <v>wird ausgefüllt</v>
      </c>
      <c r="AK136" s="148" t="str">
        <f>CONCATENATE(IF(AK137=1,'1 | Grundeinstellungen'!$J$212,IF(AK137=2,'1 | Grundeinstellungen'!$K$212,IF(AK137=3,'1 | Grundeinstellungen'!$L$212,IF(AK137="","wird ausgefüllt")))),IF('2 | Kennwerte'!AJ240="","",CONCATENATE(IF('2 | Kennwerte'!AJ240&gt;'2 | Kennwerte'!AJ241," [+"," ["),TEXT('2 | Kennwerte'!AJ242,"0%"),"]")),IF(AK138="","",CONCATENATE(" ","(",AK138,")")))</f>
        <v>wird ausgefüllt</v>
      </c>
      <c r="AL136" s="148" t="str">
        <f>CONCATENATE(IF(AL137=1,'1 | Grundeinstellungen'!$J$212,IF(AL137=2,'1 | Grundeinstellungen'!$K$212,IF(AL137=3,'1 | Grundeinstellungen'!$L$212,IF(AL137="","wird ausgefüllt")))),IF('2 | Kennwerte'!AK240="","",CONCATENATE(IF('2 | Kennwerte'!AK240&gt;'2 | Kennwerte'!AK241," [+"," ["),TEXT('2 | Kennwerte'!AK242,"0%"),"]")),IF(AL138="","",CONCATENATE(" ","(",AL138,")")))</f>
        <v>wird ausgefüllt</v>
      </c>
      <c r="AM136" s="148" t="str">
        <f>CONCATENATE(IF(AM137=1,'1 | Grundeinstellungen'!$J$212,IF(AM137=2,'1 | Grundeinstellungen'!$K$212,IF(AM137=3,'1 | Grundeinstellungen'!$L$212,IF(AM137="","wird ausgefüllt")))),IF('2 | Kennwerte'!AL240="","",CONCATENATE(IF('2 | Kennwerte'!AL240&gt;'2 | Kennwerte'!AL241," [+"," ["),TEXT('2 | Kennwerte'!AL242,"0%"),"]")),IF(AM138="","",CONCATENATE(" ","(",AM138,")")))</f>
        <v>wird ausgefüllt</v>
      </c>
    </row>
    <row r="137" spans="2:39" s="121" customFormat="1" outlineLevel="1" x14ac:dyDescent="0.25">
      <c r="B137" s="137"/>
      <c r="C137" s="138"/>
      <c r="D137" s="138"/>
      <c r="E137" s="156" t="s">
        <v>197</v>
      </c>
      <c r="F137" s="157"/>
      <c r="G137" s="139"/>
      <c r="H137" s="136"/>
      <c r="I137" s="171"/>
      <c r="J137" s="281"/>
      <c r="K137" s="281"/>
      <c r="L137" s="281"/>
      <c r="M137" s="281"/>
      <c r="N137" s="281"/>
      <c r="O137" s="281"/>
      <c r="P137" s="281"/>
      <c r="Q137" s="281"/>
      <c r="R137" s="281"/>
      <c r="S137" s="281"/>
      <c r="T137" s="281"/>
      <c r="U137" s="281"/>
      <c r="V137" s="281"/>
      <c r="W137" s="281"/>
      <c r="X137" s="281"/>
      <c r="Y137" s="281"/>
      <c r="Z137" s="281"/>
      <c r="AA137" s="281"/>
      <c r="AB137" s="281"/>
      <c r="AC137" s="281"/>
      <c r="AD137" s="281"/>
      <c r="AE137" s="281"/>
      <c r="AF137" s="281"/>
      <c r="AG137" s="281"/>
      <c r="AH137" s="281"/>
      <c r="AI137" s="281"/>
      <c r="AJ137" s="281"/>
      <c r="AK137" s="281"/>
      <c r="AL137" s="281"/>
      <c r="AM137" s="281"/>
    </row>
    <row r="138" spans="2:39" s="145" customFormat="1" ht="30" customHeight="1" outlineLevel="1" x14ac:dyDescent="0.25">
      <c r="B138" s="146"/>
      <c r="C138" s="147"/>
      <c r="D138" s="169"/>
      <c r="E138" s="162" t="s">
        <v>196</v>
      </c>
      <c r="F138" s="160"/>
      <c r="G138" s="178"/>
      <c r="H138" s="179"/>
      <c r="I138" s="180"/>
      <c r="J138" s="280"/>
      <c r="K138" s="280"/>
      <c r="L138" s="280"/>
      <c r="M138" s="280"/>
      <c r="N138" s="280"/>
      <c r="O138" s="280"/>
      <c r="P138" s="280"/>
      <c r="Q138" s="280"/>
      <c r="R138" s="280"/>
      <c r="S138" s="280"/>
      <c r="T138" s="280"/>
      <c r="U138" s="280"/>
      <c r="V138" s="280"/>
      <c r="W138" s="280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  <c r="AJ138" s="280"/>
      <c r="AK138" s="280"/>
      <c r="AL138" s="280"/>
      <c r="AM138" s="280"/>
    </row>
    <row r="139" spans="2:39" s="110" customFormat="1" ht="30" customHeight="1" outlineLevel="1" x14ac:dyDescent="0.25">
      <c r="B139" s="111"/>
      <c r="C139" s="131"/>
      <c r="D139" s="152" t="s">
        <v>227</v>
      </c>
      <c r="E139" s="131" t="s">
        <v>494</v>
      </c>
      <c r="F139" s="112"/>
      <c r="G139" s="122"/>
      <c r="H139" s="126">
        <f>'1 | Grundeinstellungen'!$H$213</f>
        <v>0.33333333333333331</v>
      </c>
      <c r="I139" s="112"/>
      <c r="J139" s="148" t="str">
        <f>CONCATENATE(IF(J140=1,'1 | Grundeinstellungen'!$J$213,IF(J140=2,'1 | Grundeinstellungen'!$K$213,IF(J140=3,'1 | Grundeinstellungen'!$L$213,IF(J140="","wird ausgefüllt")))),IF(J141="","",CONCATENATE(" ","(",J141,")")))</f>
        <v>wird ausgefüllt</v>
      </c>
      <c r="K139" s="148" t="str">
        <f>CONCATENATE(IF(K140=1,'1 | Grundeinstellungen'!$J$213,IF(K140=2,'1 | Grundeinstellungen'!$K$213,IF(K140=3,'1 | Grundeinstellungen'!$L$213,IF(K140="","wird ausgefüllt")))),IF(K141="","",CONCATENATE(" ","(",K141,")")))</f>
        <v>wird ausgefüllt</v>
      </c>
      <c r="L139" s="148" t="str">
        <f>CONCATENATE(IF(L140=1,'1 | Grundeinstellungen'!$J$213,IF(L140=2,'1 | Grundeinstellungen'!$K$213,IF(L140=3,'1 | Grundeinstellungen'!$L$213,IF(L140="","wird ausgefüllt")))),IF(L141="","",CONCATENATE(" ","(",L141,")")))</f>
        <v>wird ausgefüllt</v>
      </c>
      <c r="M139" s="148" t="str">
        <f>CONCATENATE(IF(M140=1,'1 | Grundeinstellungen'!$J$213,IF(M140=2,'1 | Grundeinstellungen'!$K$213,IF(M140=3,'1 | Grundeinstellungen'!$L$213,IF(M140="","wird ausgefüllt")))),IF(M141="","",CONCATENATE(" ","(",M141,")")))</f>
        <v>wird ausgefüllt</v>
      </c>
      <c r="N139" s="148" t="str">
        <f>CONCATENATE(IF(N140=1,'1 | Grundeinstellungen'!$J$213,IF(N140=2,'1 | Grundeinstellungen'!$K$213,IF(N140=3,'1 | Grundeinstellungen'!$L$213,IF(N140="","wird ausgefüllt")))),IF(N141="","",CONCATENATE(" ","(",N141,")")))</f>
        <v>wird ausgefüllt</v>
      </c>
      <c r="O139" s="148" t="str">
        <f>CONCATENATE(IF(O140=1,'1 | Grundeinstellungen'!$J$213,IF(O140=2,'1 | Grundeinstellungen'!$K$213,IF(O140=3,'1 | Grundeinstellungen'!$L$213,IF(O140="","wird ausgefüllt")))),IF(O141="","",CONCATENATE(" ","(",O141,")")))</f>
        <v>wird ausgefüllt</v>
      </c>
      <c r="P139" s="148" t="str">
        <f>CONCATENATE(IF(P140=1,'1 | Grundeinstellungen'!$J$213,IF(P140=2,'1 | Grundeinstellungen'!$K$213,IF(P140=3,'1 | Grundeinstellungen'!$L$213,IF(P140="","wird ausgefüllt")))),IF(P141="","",CONCATENATE(" ","(",P141,")")))</f>
        <v>wird ausgefüllt</v>
      </c>
      <c r="Q139" s="148" t="str">
        <f>CONCATENATE(IF(Q140=1,'1 | Grundeinstellungen'!$J$213,IF(Q140=2,'1 | Grundeinstellungen'!$K$213,IF(Q140=3,'1 | Grundeinstellungen'!$L$213,IF(Q140="","wird ausgefüllt")))),IF(Q141="","",CONCATENATE(" ","(",Q141,")")))</f>
        <v>wird ausgefüllt</v>
      </c>
      <c r="R139" s="148" t="str">
        <f>CONCATENATE(IF(R140=1,'1 | Grundeinstellungen'!$J$213,IF(R140=2,'1 | Grundeinstellungen'!$K$213,IF(R140=3,'1 | Grundeinstellungen'!$L$213,IF(R140="","wird ausgefüllt")))),IF(R141="","",CONCATENATE(" ","(",R141,")")))</f>
        <v>wird ausgefüllt</v>
      </c>
      <c r="S139" s="148" t="str">
        <f>CONCATENATE(IF(S140=1,'1 | Grundeinstellungen'!$J$213,IF(S140=2,'1 | Grundeinstellungen'!$K$213,IF(S140=3,'1 | Grundeinstellungen'!$L$213,IF(S140="","wird ausgefüllt")))),IF(S141="","",CONCATENATE(" ","(",S141,")")))</f>
        <v>wird ausgefüllt</v>
      </c>
      <c r="T139" s="148" t="s">
        <v>474</v>
      </c>
      <c r="U139" s="148" t="str">
        <f>CONCATENATE(IF(U140=1,'1 | Grundeinstellungen'!$J$213,IF(U140=2,'1 | Grundeinstellungen'!$K$213,IF(U140=3,'1 | Grundeinstellungen'!$L$213,IF(U140="","wird ausgefüllt")))),IF(U141="","",CONCATENATE(" ","(",U141,")")))</f>
        <v>wird ausgefüllt</v>
      </c>
      <c r="V139" s="148" t="s">
        <v>474</v>
      </c>
      <c r="W139" s="148" t="str">
        <f>CONCATENATE(IF(W140=1,'1 | Grundeinstellungen'!$J$212,IF(W140=2,'1 | Grundeinstellungen'!$K$212,IF(W140=3,'1 | Grundeinstellungen'!$L$212,IF(W140="","wird ausgefüllt")))),IF(W141="","",CONCATENATE(" ","(",W141,")")))</f>
        <v>wird ausgefüllt</v>
      </c>
      <c r="X139" s="148" t="str">
        <f>CONCATENATE(IF(X140=1,'1 | Grundeinstellungen'!$J$212,IF(X140=2,'1 | Grundeinstellungen'!$K$212,IF(X140=3,'1 | Grundeinstellungen'!$L$212,IF(X140="","wird ausgefüllt")))),IF(X141="","",CONCATENATE(" ","(",X141,")")))</f>
        <v>wird ausgefüllt</v>
      </c>
      <c r="Y139" s="148" t="str">
        <f>CONCATENATE(IF(Y140=1,'1 | Grundeinstellungen'!$J$212,IF(Y140=2,'1 | Grundeinstellungen'!$K$212,IF(Y140=3,'1 | Grundeinstellungen'!$L$212,IF(Y140="","wird ausgefüllt")))),IF(Y141="","",CONCATENATE(" ","(",Y141,")")))</f>
        <v>wird ausgefüllt</v>
      </c>
      <c r="Z139" s="148" t="str">
        <f>CONCATENATE(IF(Z140=1,'1 | Grundeinstellungen'!$J$212,IF(Z140=2,'1 | Grundeinstellungen'!$K$212,IF(Z140=3,'1 | Grundeinstellungen'!$L$212,IF(Z140="","wird ausgefüllt")))),IF(Z141="","",CONCATENATE(" ","(",Z141,")")))</f>
        <v>wird ausgefüllt</v>
      </c>
      <c r="AA139" s="148" t="str">
        <f>CONCATENATE(IF(AA140=1,'1 | Grundeinstellungen'!$J$212,IF(AA140=2,'1 | Grundeinstellungen'!$K$212,IF(AA140=3,'1 | Grundeinstellungen'!$L$212,IF(AA140="","wird ausgefüllt")))),IF(AA141="","",CONCATENATE(" ","(",AA141,")")))</f>
        <v>wird ausgefüllt</v>
      </c>
      <c r="AB139" s="148" t="str">
        <f>CONCATENATE(IF(AB140=1,'1 | Grundeinstellungen'!$J$212,IF(AB140=2,'1 | Grundeinstellungen'!$K$212,IF(AB140=3,'1 | Grundeinstellungen'!$L$212,IF(AB140="","wird ausgefüllt")))),IF(AB141="","",CONCATENATE(" ","(",AB141,")")))</f>
        <v>wird ausgefüllt</v>
      </c>
      <c r="AC139" s="148" t="str">
        <f>CONCATENATE(IF(AC140=1,'1 | Grundeinstellungen'!$J$212,IF(AC140=2,'1 | Grundeinstellungen'!$K$212,IF(AC140=3,'1 | Grundeinstellungen'!$L$212,IF(AC140="","wird ausgefüllt")))),IF(AC141="","",CONCATENATE(" ","(",AC141,")")))</f>
        <v>wird ausgefüllt</v>
      </c>
      <c r="AD139" s="148" t="str">
        <f>CONCATENATE(IF(AD140=1,'1 | Grundeinstellungen'!$J$212,IF(AD140=2,'1 | Grundeinstellungen'!$K$212,IF(AD140=3,'1 | Grundeinstellungen'!$L$212,IF(AD140="","wird ausgefüllt")))),IF(AD141="","",CONCATENATE(" ","(",AD141,")")))</f>
        <v>wird ausgefüllt</v>
      </c>
      <c r="AE139" s="148" t="str">
        <f>CONCATENATE(IF(AE140=1,'1 | Grundeinstellungen'!$J$212,IF(AE140=2,'1 | Grundeinstellungen'!$K$212,IF(AE140=3,'1 | Grundeinstellungen'!$L$212,IF(AE140="","wird ausgefüllt")))),IF(AE141="","",CONCATENATE(" ","(",AE141,")")))</f>
        <v>wird ausgefüllt</v>
      </c>
      <c r="AF139" s="148" t="str">
        <f>CONCATENATE(IF(AF140=1,'1 | Grundeinstellungen'!$J$212,IF(AF140=2,'1 | Grundeinstellungen'!$K$212,IF(AF140=3,'1 | Grundeinstellungen'!$L$212,IF(AF140="","wird ausgefüllt")))),IF(AF141="","",CONCATENATE(" ","(",AF141,")")))</f>
        <v>wird ausgefüllt</v>
      </c>
      <c r="AG139" s="148" t="str">
        <f>CONCATENATE(IF(AG140=1,'1 | Grundeinstellungen'!$J$212,IF(AG140=2,'1 | Grundeinstellungen'!$K$212,IF(AG140=3,'1 | Grundeinstellungen'!$L$212,IF(AG140="","wird ausgefüllt")))),IF(AG141="","",CONCATENATE(" ","(",AG141,")")))</f>
        <v>wird ausgefüllt</v>
      </c>
      <c r="AH139" s="148" t="str">
        <f>CONCATENATE(IF(AH140=1,'1 | Grundeinstellungen'!$J$212,IF(AH140=2,'1 | Grundeinstellungen'!$K$212,IF(AH140=3,'1 | Grundeinstellungen'!$L$212,IF(AH140="","wird ausgefüllt")))),IF(AH141="","",CONCATENATE(" ","(",AH141,")")))</f>
        <v>wird ausgefüllt</v>
      </c>
      <c r="AI139" s="148" t="str">
        <f>CONCATENATE(IF(AI140=1,'1 | Grundeinstellungen'!$J$212,IF(AI140=2,'1 | Grundeinstellungen'!$K$212,IF(AI140=3,'1 | Grundeinstellungen'!$L$212,IF(AI140="","wird ausgefüllt")))),IF(AI141="","",CONCATENATE(" ","(",AI141,")")))</f>
        <v>wird ausgefüllt</v>
      </c>
      <c r="AJ139" s="148" t="str">
        <f>CONCATENATE(IF(AJ140=1,'1 | Grundeinstellungen'!$J$212,IF(AJ140=2,'1 | Grundeinstellungen'!$K$212,IF(AJ140=3,'1 | Grundeinstellungen'!$L$212,IF(AJ140="","wird ausgefüllt")))),IF(AJ141="","",CONCATENATE(" ","(",AJ141,")")))</f>
        <v>wird ausgefüllt</v>
      </c>
      <c r="AK139" s="148" t="str">
        <f>CONCATENATE(IF(AK140=1,'1 | Grundeinstellungen'!$J$212,IF(AK140=2,'1 | Grundeinstellungen'!$K$212,IF(AK140=3,'1 | Grundeinstellungen'!$L$212,IF(AK140="","wird ausgefüllt")))),IF(AK141="","",CONCATENATE(" ","(",AK141,")")))</f>
        <v>wird ausgefüllt</v>
      </c>
      <c r="AL139" s="148" t="str">
        <f>CONCATENATE(IF(AL140=1,'1 | Grundeinstellungen'!$J$212,IF(AL140=2,'1 | Grundeinstellungen'!$K$212,IF(AL140=3,'1 | Grundeinstellungen'!$L$212,IF(AL140="","wird ausgefüllt")))),IF(AL141="","",CONCATENATE(" ","(",AL141,")")))</f>
        <v>wird ausgefüllt</v>
      </c>
      <c r="AM139" s="148" t="str">
        <f>CONCATENATE(IF(AM140=1,'1 | Grundeinstellungen'!$J$212,IF(AM140=2,'1 | Grundeinstellungen'!$K$212,IF(AM140=3,'1 | Grundeinstellungen'!$L$212,IF(AM140="","wird ausgefüllt")))),IF(AM141="","",CONCATENATE(" ","(",AM141,")")))</f>
        <v>wird ausgefüllt</v>
      </c>
    </row>
    <row r="140" spans="2:39" s="121" customFormat="1" outlineLevel="1" x14ac:dyDescent="0.25">
      <c r="B140" s="137"/>
      <c r="C140" s="138"/>
      <c r="D140" s="138"/>
      <c r="E140" s="156" t="s">
        <v>197</v>
      </c>
      <c r="F140" s="157"/>
      <c r="G140" s="139"/>
      <c r="H140" s="136"/>
      <c r="I140" s="171"/>
      <c r="J140" s="281"/>
      <c r="K140" s="281"/>
      <c r="L140" s="281"/>
      <c r="M140" s="281"/>
      <c r="N140" s="281"/>
      <c r="O140" s="281"/>
      <c r="P140" s="281"/>
      <c r="Q140" s="281"/>
      <c r="R140" s="281"/>
      <c r="S140" s="281"/>
      <c r="T140" s="281"/>
      <c r="U140" s="281"/>
      <c r="V140" s="281"/>
      <c r="W140" s="281"/>
      <c r="X140" s="281"/>
      <c r="Y140" s="281"/>
      <c r="Z140" s="281"/>
      <c r="AA140" s="281"/>
      <c r="AB140" s="281"/>
      <c r="AC140" s="281"/>
      <c r="AD140" s="281"/>
      <c r="AE140" s="281"/>
      <c r="AF140" s="281"/>
      <c r="AG140" s="281"/>
      <c r="AH140" s="281"/>
      <c r="AI140" s="281"/>
      <c r="AJ140" s="281"/>
      <c r="AK140" s="281"/>
      <c r="AL140" s="281"/>
      <c r="AM140" s="281"/>
    </row>
    <row r="141" spans="2:39" s="145" customFormat="1" ht="30" customHeight="1" outlineLevel="1" x14ac:dyDescent="0.25">
      <c r="B141" s="146"/>
      <c r="C141" s="147"/>
      <c r="D141" s="169"/>
      <c r="E141" s="162" t="s">
        <v>196</v>
      </c>
      <c r="F141" s="160"/>
      <c r="G141" s="178"/>
      <c r="H141" s="179"/>
      <c r="I141" s="180"/>
      <c r="J141" s="280"/>
      <c r="K141" s="280"/>
      <c r="L141" s="280"/>
      <c r="M141" s="280"/>
      <c r="N141" s="280"/>
      <c r="O141" s="280"/>
      <c r="P141" s="280"/>
      <c r="Q141" s="280"/>
      <c r="R141" s="280"/>
      <c r="S141" s="280"/>
      <c r="T141" s="280"/>
      <c r="U141" s="280"/>
      <c r="V141" s="280"/>
      <c r="W141" s="280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  <c r="AJ141" s="280"/>
      <c r="AK141" s="280"/>
      <c r="AL141" s="280"/>
      <c r="AM141" s="280"/>
    </row>
    <row r="142" spans="2:39" s="110" customFormat="1" x14ac:dyDescent="0.25">
      <c r="B142" s="111"/>
      <c r="C142" s="131"/>
      <c r="D142" s="131"/>
      <c r="E142" s="131"/>
      <c r="F142" s="112"/>
      <c r="G142" s="122"/>
      <c r="H142" s="122"/>
      <c r="I142" s="112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</row>
  </sheetData>
  <sheetProtection sheet="1" formatColumns="0" formatRows="0" selectLockedCells="1"/>
  <mergeCells count="2">
    <mergeCell ref="G4:H4"/>
    <mergeCell ref="J4:AM4"/>
  </mergeCells>
  <conditionalFormatting sqref="J16:AM16 J36:AM36">
    <cfRule type="cellIs" dxfId="198" priority="136" operator="between">
      <formula>1</formula>
      <formula>3</formula>
    </cfRule>
  </conditionalFormatting>
  <conditionalFormatting sqref="J9:AM10 J29:AM29 J13:AM13 J33:AM33">
    <cfRule type="cellIs" dxfId="197" priority="133" operator="between">
      <formula>2.5</formula>
      <formula>3</formula>
    </cfRule>
    <cfRule type="cellIs" dxfId="196" priority="134" operator="between">
      <formula>1.5</formula>
      <formula>2.49999999999999</formula>
    </cfRule>
    <cfRule type="cellIs" dxfId="195" priority="135" operator="between">
      <formula>1E-23</formula>
      <formula>1.49999999999999</formula>
    </cfRule>
  </conditionalFormatting>
  <conditionalFormatting sqref="J46:AM46">
    <cfRule type="cellIs" dxfId="194" priority="123" operator="between">
      <formula>1</formula>
      <formula>3</formula>
    </cfRule>
  </conditionalFormatting>
  <conditionalFormatting sqref="J56:AM56">
    <cfRule type="cellIs" dxfId="193" priority="119" operator="between">
      <formula>1</formula>
      <formula>3</formula>
    </cfRule>
  </conditionalFormatting>
  <conditionalFormatting sqref="J43:AM43">
    <cfRule type="cellIs" dxfId="192" priority="113" operator="between">
      <formula>2.5</formula>
      <formula>3</formula>
    </cfRule>
    <cfRule type="cellIs" dxfId="191" priority="114" operator="between">
      <formula>1.5</formula>
      <formula>2.49999999999999</formula>
    </cfRule>
    <cfRule type="cellIs" dxfId="190" priority="115" operator="between">
      <formula>1E-23</formula>
      <formula>1.49999999999999</formula>
    </cfRule>
  </conditionalFormatting>
  <conditionalFormatting sqref="J53:AM53">
    <cfRule type="cellIs" dxfId="189" priority="110" operator="between">
      <formula>2.5</formula>
      <formula>3</formula>
    </cfRule>
    <cfRule type="cellIs" dxfId="188" priority="111" operator="between">
      <formula>1.5</formula>
      <formula>2.49999999999999</formula>
    </cfRule>
    <cfRule type="cellIs" dxfId="187" priority="112" operator="between">
      <formula>1E-23</formula>
      <formula>1.49999999999999</formula>
    </cfRule>
  </conditionalFormatting>
  <conditionalFormatting sqref="J82:AM82">
    <cfRule type="cellIs" dxfId="186" priority="109" operator="between">
      <formula>1</formula>
      <formula>3</formula>
    </cfRule>
  </conditionalFormatting>
  <conditionalFormatting sqref="J79:AM79">
    <cfRule type="cellIs" dxfId="185" priority="106" operator="between">
      <formula>2.5</formula>
      <formula>3</formula>
    </cfRule>
    <cfRule type="cellIs" dxfId="184" priority="107" operator="between">
      <formula>1.5</formula>
      <formula>2.49999999999999</formula>
    </cfRule>
    <cfRule type="cellIs" dxfId="183" priority="108" operator="between">
      <formula>1E-23</formula>
      <formula>1.49999999999999</formula>
    </cfRule>
  </conditionalFormatting>
  <conditionalFormatting sqref="J75:AM75">
    <cfRule type="cellIs" dxfId="182" priority="96" operator="between">
      <formula>2.5</formula>
      <formula>3</formula>
    </cfRule>
    <cfRule type="cellIs" dxfId="181" priority="97" operator="between">
      <formula>1.5</formula>
      <formula>2.49999999999999</formula>
    </cfRule>
    <cfRule type="cellIs" dxfId="180" priority="98" operator="between">
      <formula>1E-23</formula>
      <formula>1.49999999999999</formula>
    </cfRule>
  </conditionalFormatting>
  <conditionalFormatting sqref="J39:AM39">
    <cfRule type="cellIs" dxfId="179" priority="94" operator="between">
      <formula>1</formula>
      <formula>3</formula>
    </cfRule>
  </conditionalFormatting>
  <conditionalFormatting sqref="J59:AM59">
    <cfRule type="cellIs" dxfId="178" priority="92" operator="between">
      <formula>1</formula>
      <formula>3</formula>
    </cfRule>
  </conditionalFormatting>
  <conditionalFormatting sqref="J85:AM85">
    <cfRule type="cellIs" dxfId="177" priority="91" operator="between">
      <formula>1</formula>
      <formula>3</formula>
    </cfRule>
  </conditionalFormatting>
  <conditionalFormatting sqref="J91:AM91">
    <cfRule type="cellIs" dxfId="176" priority="90" operator="between">
      <formula>1</formula>
      <formula>3</formula>
    </cfRule>
  </conditionalFormatting>
  <conditionalFormatting sqref="J94:AM94">
    <cfRule type="cellIs" dxfId="175" priority="89" operator="between">
      <formula>1</formula>
      <formula>3</formula>
    </cfRule>
  </conditionalFormatting>
  <conditionalFormatting sqref="J97:AM97">
    <cfRule type="cellIs" dxfId="174" priority="88" operator="between">
      <formula>1</formula>
      <formula>3</formula>
    </cfRule>
  </conditionalFormatting>
  <conditionalFormatting sqref="J101:AM101">
    <cfRule type="cellIs" dxfId="173" priority="21" operator="between">
      <formula>2.5</formula>
      <formula>3</formula>
    </cfRule>
    <cfRule type="cellIs" dxfId="172" priority="22" operator="between">
      <formula>1.5</formula>
      <formula>2.49999999999999</formula>
    </cfRule>
    <cfRule type="cellIs" dxfId="171" priority="23" operator="between">
      <formula>1E-23</formula>
      <formula>1.49999999999999</formula>
    </cfRule>
  </conditionalFormatting>
  <conditionalFormatting sqref="J23:AM23">
    <cfRule type="cellIs" dxfId="170" priority="70" operator="between">
      <formula>1</formula>
      <formula>3</formula>
    </cfRule>
  </conditionalFormatting>
  <conditionalFormatting sqref="J20:AM20">
    <cfRule type="cellIs" dxfId="169" priority="67" operator="between">
      <formula>2.5</formula>
      <formula>3</formula>
    </cfRule>
    <cfRule type="cellIs" dxfId="168" priority="68" operator="between">
      <formula>1.5</formula>
      <formula>2.49999999999999</formula>
    </cfRule>
    <cfRule type="cellIs" dxfId="167" priority="69" operator="between">
      <formula>1E-23</formula>
      <formula>1.49999999999999</formula>
    </cfRule>
  </conditionalFormatting>
  <conditionalFormatting sqref="J26:AM26">
    <cfRule type="cellIs" dxfId="166" priority="66" operator="between">
      <formula>1</formula>
      <formula>3</formula>
    </cfRule>
  </conditionalFormatting>
  <conditionalFormatting sqref="J49:AM49">
    <cfRule type="cellIs" dxfId="165" priority="65" operator="between">
      <formula>1</formula>
      <formula>3</formula>
    </cfRule>
  </conditionalFormatting>
  <conditionalFormatting sqref="J30:AM30">
    <cfRule type="cellIs" dxfId="164" priority="62" operator="between">
      <formula>2.5</formula>
      <formula>3</formula>
    </cfRule>
    <cfRule type="cellIs" dxfId="163" priority="63" operator="between">
      <formula>1.5</formula>
      <formula>2.49999999999999</formula>
    </cfRule>
    <cfRule type="cellIs" dxfId="162" priority="64" operator="between">
      <formula>1E-23</formula>
      <formula>1.49999999999999</formula>
    </cfRule>
  </conditionalFormatting>
  <conditionalFormatting sqref="J76:AM76">
    <cfRule type="cellIs" dxfId="161" priority="59" operator="between">
      <formula>2.5</formula>
      <formula>3</formula>
    </cfRule>
    <cfRule type="cellIs" dxfId="160" priority="60" operator="between">
      <formula>1.5</formula>
      <formula>2.49999999999999</formula>
    </cfRule>
    <cfRule type="cellIs" dxfId="159" priority="61" operator="between">
      <formula>1E-23</formula>
      <formula>1.49999999999999</formula>
    </cfRule>
  </conditionalFormatting>
  <conditionalFormatting sqref="J107:AM107">
    <cfRule type="cellIs" dxfId="158" priority="52" operator="between">
      <formula>1</formula>
      <formula>3</formula>
    </cfRule>
  </conditionalFormatting>
  <conditionalFormatting sqref="J104:AM104">
    <cfRule type="cellIs" dxfId="157" priority="49" operator="between">
      <formula>2.5</formula>
      <formula>3</formula>
    </cfRule>
    <cfRule type="cellIs" dxfId="156" priority="50" operator="between">
      <formula>1.5</formula>
      <formula>2.49999999999999</formula>
    </cfRule>
    <cfRule type="cellIs" dxfId="155" priority="51" operator="between">
      <formula>1E-23</formula>
      <formula>1.49999999999999</formula>
    </cfRule>
  </conditionalFormatting>
  <conditionalFormatting sqref="J117:AM117">
    <cfRule type="cellIs" dxfId="154" priority="48" operator="between">
      <formula>1</formula>
      <formula>3</formula>
    </cfRule>
  </conditionalFormatting>
  <conditionalFormatting sqref="J114:AM114">
    <cfRule type="cellIs" dxfId="153" priority="42" operator="between">
      <formula>2.5</formula>
      <formula>3</formula>
    </cfRule>
    <cfRule type="cellIs" dxfId="152" priority="43" operator="between">
      <formula>1.5</formula>
      <formula>2.49999999999999</formula>
    </cfRule>
    <cfRule type="cellIs" dxfId="151" priority="44" operator="between">
      <formula>1E-23</formula>
      <formula>1.49999999999999</formula>
    </cfRule>
  </conditionalFormatting>
  <conditionalFormatting sqref="J100:AM100">
    <cfRule type="cellIs" dxfId="150" priority="39" operator="between">
      <formula>2.5</formula>
      <formula>3</formula>
    </cfRule>
    <cfRule type="cellIs" dxfId="149" priority="40" operator="between">
      <formula>1.5</formula>
      <formula>2.49999999999999</formula>
    </cfRule>
    <cfRule type="cellIs" dxfId="148" priority="41" operator="between">
      <formula>1E-23</formula>
      <formula>1.49999999999999</formula>
    </cfRule>
  </conditionalFormatting>
  <conditionalFormatting sqref="J110:AM110">
    <cfRule type="cellIs" dxfId="147" priority="38" operator="between">
      <formula>1</formula>
      <formula>3</formula>
    </cfRule>
  </conditionalFormatting>
  <conditionalFormatting sqref="J124:AM124">
    <cfRule type="cellIs" dxfId="146" priority="31" operator="between">
      <formula>1</formula>
      <formula>3</formula>
    </cfRule>
  </conditionalFormatting>
  <conditionalFormatting sqref="J121:AM121">
    <cfRule type="cellIs" dxfId="145" priority="25" operator="between">
      <formula>2.5</formula>
      <formula>3</formula>
    </cfRule>
    <cfRule type="cellIs" dxfId="144" priority="26" operator="between">
      <formula>1.5</formula>
      <formula>2.49999999999999</formula>
    </cfRule>
    <cfRule type="cellIs" dxfId="143" priority="27" operator="between">
      <formula>1E-23</formula>
      <formula>1.49999999999999</formula>
    </cfRule>
  </conditionalFormatting>
  <conditionalFormatting sqref="J134:AM134">
    <cfRule type="cellIs" dxfId="142" priority="20" operator="between">
      <formula>1</formula>
      <formula>3</formula>
    </cfRule>
  </conditionalFormatting>
  <conditionalFormatting sqref="J131:AM131">
    <cfRule type="cellIs" dxfId="141" priority="14" operator="between">
      <formula>2.5</formula>
      <formula>3</formula>
    </cfRule>
    <cfRule type="cellIs" dxfId="140" priority="15" operator="between">
      <formula>1.5</formula>
      <formula>2.49999999999999</formula>
    </cfRule>
    <cfRule type="cellIs" dxfId="139" priority="16" operator="between">
      <formula>1E-23</formula>
      <formula>1.49999999999999</formula>
    </cfRule>
  </conditionalFormatting>
  <conditionalFormatting sqref="J137:AM137">
    <cfRule type="cellIs" dxfId="138" priority="13" operator="between">
      <formula>1</formula>
      <formula>3</formula>
    </cfRule>
  </conditionalFormatting>
  <conditionalFormatting sqref="J127:AM127">
    <cfRule type="cellIs" dxfId="137" priority="10" operator="between">
      <formula>1</formula>
      <formula>3</formula>
    </cfRule>
  </conditionalFormatting>
  <conditionalFormatting sqref="J140:AM140">
    <cfRule type="cellIs" dxfId="136" priority="9" operator="between">
      <formula>1</formula>
      <formula>3</formula>
    </cfRule>
  </conditionalFormatting>
  <conditionalFormatting sqref="J66:AM66">
    <cfRule type="cellIs" dxfId="135" priority="8" operator="between">
      <formula>1</formula>
      <formula>3</formula>
    </cfRule>
  </conditionalFormatting>
  <conditionalFormatting sqref="J63:AM63">
    <cfRule type="cellIs" dxfId="134" priority="5" operator="between">
      <formula>2.5</formula>
      <formula>3</formula>
    </cfRule>
    <cfRule type="cellIs" dxfId="133" priority="6" operator="between">
      <formula>1.5</formula>
      <formula>2.49999999999999</formula>
    </cfRule>
    <cfRule type="cellIs" dxfId="132" priority="7" operator="between">
      <formula>1E-23</formula>
      <formula>1.49999999999999</formula>
    </cfRule>
  </conditionalFormatting>
  <conditionalFormatting sqref="J69:AM69">
    <cfRule type="cellIs" dxfId="131" priority="4" operator="between">
      <formula>1</formula>
      <formula>3</formula>
    </cfRule>
  </conditionalFormatting>
  <conditionalFormatting sqref="J72:AM72">
    <cfRule type="cellIs" dxfId="130" priority="3" operator="between">
      <formula>1</formula>
      <formula>3</formula>
    </cfRule>
  </conditionalFormatting>
  <conditionalFormatting sqref="J88:AM88">
    <cfRule type="cellIs" dxfId="129" priority="1" operator="between">
      <formula>1</formula>
      <formula>3</formula>
    </cfRule>
  </conditionalFormatting>
  <pageMargins left="0.7" right="0.7" top="0.78740157499999996" bottom="0.78740157499999996" header="0.3" footer="0.3"/>
  <pageSetup paperSize="9" scale="37" orientation="portrait" r:id="rId1"/>
  <colBreaks count="1" manualBreakCount="1">
    <brk id="13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48B9-9E8E-4C99-AEC0-4A6B1226A111}">
  <dimension ref="A1:AJ57"/>
  <sheetViews>
    <sheetView showGridLines="0" zoomScale="70" zoomScaleNormal="70" zoomScaleSheetLayoutView="90" zoomScalePageLayoutView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25" sqref="H25"/>
    </sheetView>
  </sheetViews>
  <sheetFormatPr baseColWidth="10" defaultColWidth="11.42578125" defaultRowHeight="15" x14ac:dyDescent="0.25"/>
  <cols>
    <col min="1" max="1" width="5.42578125" style="2" customWidth="1"/>
    <col min="2" max="2" width="5.42578125" style="1" customWidth="1"/>
    <col min="3" max="3" width="2.42578125" style="34" customWidth="1"/>
    <col min="4" max="4" width="2.85546875" style="34" customWidth="1"/>
    <col min="5" max="5" width="48.140625" style="34" bestFit="1" customWidth="1"/>
    <col min="6" max="6" width="2.42578125" style="3" customWidth="1"/>
    <col min="7" max="36" width="36.140625" style="30" customWidth="1"/>
    <col min="37" max="16384" width="11.42578125" style="2"/>
  </cols>
  <sheetData>
    <row r="1" spans="1:36" x14ac:dyDescent="0.25">
      <c r="G1" s="45"/>
      <c r="H1" s="45"/>
      <c r="I1" s="45"/>
    </row>
    <row r="2" spans="1:36" s="8" customFormat="1" ht="33" customHeight="1" x14ac:dyDescent="0.25">
      <c r="A2" s="9" t="s">
        <v>222</v>
      </c>
      <c r="B2" s="4" t="s">
        <v>223</v>
      </c>
      <c r="C2" s="5"/>
      <c r="D2" s="5"/>
      <c r="E2" s="5"/>
      <c r="F2" s="6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 s="10" customFormat="1" x14ac:dyDescent="0.25">
      <c r="B3" s="11"/>
      <c r="C3" s="34"/>
      <c r="D3" s="34"/>
      <c r="E3" s="34"/>
      <c r="F3" s="1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 s="10" customFormat="1" x14ac:dyDescent="0.25">
      <c r="B4" s="11"/>
      <c r="C4" s="34"/>
      <c r="D4" s="34"/>
      <c r="E4" s="34"/>
      <c r="F4" s="12"/>
      <c r="G4" s="369" t="s">
        <v>191</v>
      </c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1"/>
    </row>
    <row r="5" spans="1:36" s="10" customFormat="1" x14ac:dyDescent="0.25">
      <c r="B5" s="11"/>
      <c r="C5" s="34"/>
      <c r="D5" s="34"/>
      <c r="E5" s="34"/>
      <c r="F5" s="13"/>
      <c r="G5" s="123">
        <f>'1 | Grundeinstellungen'!J5</f>
        <v>1001</v>
      </c>
      <c r="H5" s="123">
        <f>G5+1</f>
        <v>1002</v>
      </c>
      <c r="I5" s="123">
        <f t="shared" ref="I5:AJ5" si="0">H5+1</f>
        <v>1003</v>
      </c>
      <c r="J5" s="123">
        <f t="shared" si="0"/>
        <v>1004</v>
      </c>
      <c r="K5" s="123">
        <f t="shared" si="0"/>
        <v>1005</v>
      </c>
      <c r="L5" s="123">
        <f t="shared" si="0"/>
        <v>1006</v>
      </c>
      <c r="M5" s="123">
        <f t="shared" si="0"/>
        <v>1007</v>
      </c>
      <c r="N5" s="123">
        <f t="shared" si="0"/>
        <v>1008</v>
      </c>
      <c r="O5" s="123">
        <f t="shared" si="0"/>
        <v>1009</v>
      </c>
      <c r="P5" s="123">
        <f t="shared" si="0"/>
        <v>1010</v>
      </c>
      <c r="Q5" s="123">
        <f t="shared" si="0"/>
        <v>1011</v>
      </c>
      <c r="R5" s="123">
        <f t="shared" si="0"/>
        <v>1012</v>
      </c>
      <c r="S5" s="123">
        <f t="shared" si="0"/>
        <v>1013</v>
      </c>
      <c r="T5" s="123">
        <f t="shared" si="0"/>
        <v>1014</v>
      </c>
      <c r="U5" s="123">
        <f t="shared" si="0"/>
        <v>1015</v>
      </c>
      <c r="V5" s="123">
        <f t="shared" si="0"/>
        <v>1016</v>
      </c>
      <c r="W5" s="123">
        <f t="shared" si="0"/>
        <v>1017</v>
      </c>
      <c r="X5" s="123">
        <f t="shared" si="0"/>
        <v>1018</v>
      </c>
      <c r="Y5" s="123">
        <f t="shared" si="0"/>
        <v>1019</v>
      </c>
      <c r="Z5" s="123">
        <f t="shared" si="0"/>
        <v>1020</v>
      </c>
      <c r="AA5" s="123">
        <f t="shared" si="0"/>
        <v>1021</v>
      </c>
      <c r="AB5" s="123">
        <f t="shared" si="0"/>
        <v>1022</v>
      </c>
      <c r="AC5" s="123">
        <f t="shared" si="0"/>
        <v>1023</v>
      </c>
      <c r="AD5" s="123">
        <f t="shared" si="0"/>
        <v>1024</v>
      </c>
      <c r="AE5" s="123">
        <f t="shared" si="0"/>
        <v>1025</v>
      </c>
      <c r="AF5" s="123">
        <f t="shared" si="0"/>
        <v>1026</v>
      </c>
      <c r="AG5" s="123">
        <f t="shared" si="0"/>
        <v>1027</v>
      </c>
      <c r="AH5" s="123">
        <f t="shared" si="0"/>
        <v>1028</v>
      </c>
      <c r="AI5" s="123">
        <f t="shared" si="0"/>
        <v>1029</v>
      </c>
      <c r="AJ5" s="123">
        <f t="shared" si="0"/>
        <v>1030</v>
      </c>
    </row>
    <row r="6" spans="1:36" s="10" customFormat="1" x14ac:dyDescent="0.25">
      <c r="B6" s="15" t="s">
        <v>224</v>
      </c>
      <c r="C6" s="34"/>
      <c r="D6" s="34"/>
      <c r="E6" s="34"/>
      <c r="F6" s="13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s="10" customFormat="1" ht="7.5" customHeight="1" x14ac:dyDescent="0.25">
      <c r="B7" s="15"/>
      <c r="C7" s="34"/>
      <c r="D7" s="34"/>
      <c r="E7" s="34"/>
      <c r="F7" s="14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 s="10" customFormat="1" ht="15.75" thickBot="1" x14ac:dyDescent="0.3">
      <c r="B8" s="116" t="str">
        <f>'3a | Funktionalität'!B8</f>
        <v>FUNKTIONALITÄT</v>
      </c>
      <c r="C8" s="132"/>
      <c r="D8" s="132"/>
      <c r="E8" s="132"/>
      <c r="F8" s="112"/>
      <c r="G8" s="141"/>
      <c r="H8" s="141"/>
      <c r="I8" s="141"/>
      <c r="J8" s="141"/>
      <c r="K8" s="130"/>
      <c r="L8" s="141"/>
      <c r="M8" s="130"/>
      <c r="N8" s="130"/>
      <c r="O8" s="141"/>
      <c r="P8" s="130"/>
      <c r="Q8" s="130"/>
      <c r="R8" s="141"/>
      <c r="S8" s="130"/>
      <c r="T8" s="130"/>
      <c r="U8" s="141"/>
      <c r="V8" s="130"/>
      <c r="W8" s="130"/>
      <c r="X8" s="130"/>
      <c r="Y8" s="141"/>
      <c r="Z8" s="130"/>
      <c r="AA8" s="130"/>
      <c r="AB8" s="141"/>
      <c r="AC8" s="130"/>
      <c r="AD8" s="130"/>
      <c r="AE8" s="130"/>
      <c r="AF8" s="141"/>
      <c r="AG8" s="130"/>
      <c r="AH8" s="130"/>
      <c r="AI8" s="141"/>
      <c r="AJ8" s="130"/>
    </row>
    <row r="9" spans="1:36" s="10" customFormat="1" x14ac:dyDescent="0.25">
      <c r="B9" s="111">
        <v>1</v>
      </c>
      <c r="C9" s="133" t="str">
        <f>'3a | Funktionalität'!C9</f>
        <v>Erschließung</v>
      </c>
      <c r="D9" s="134"/>
      <c r="E9" s="134"/>
      <c r="F9" s="112"/>
      <c r="G9" s="65">
        <f>'3a | Funktionalität'!J9</f>
        <v>0</v>
      </c>
      <c r="H9" s="65">
        <f>'3a | Funktionalität'!K9</f>
        <v>0</v>
      </c>
      <c r="I9" s="65">
        <f>'3a | Funktionalität'!L9</f>
        <v>0</v>
      </c>
      <c r="J9" s="65">
        <f>'3a | Funktionalität'!M9</f>
        <v>0</v>
      </c>
      <c r="K9" s="65">
        <f>'3a | Funktionalität'!N9</f>
        <v>0</v>
      </c>
      <c r="L9" s="65">
        <f>'3a | Funktionalität'!O9</f>
        <v>0</v>
      </c>
      <c r="M9" s="65">
        <f>'3a | Funktionalität'!P9</f>
        <v>0</v>
      </c>
      <c r="N9" s="65">
        <f>'3a | Funktionalität'!Q9</f>
        <v>0</v>
      </c>
      <c r="O9" s="65">
        <f>'3a | Funktionalität'!R9</f>
        <v>0</v>
      </c>
      <c r="P9" s="65">
        <f>'3a | Funktionalität'!S9</f>
        <v>0</v>
      </c>
      <c r="Q9" s="65">
        <f>'3a | Funktionalität'!T9</f>
        <v>0</v>
      </c>
      <c r="R9" s="65">
        <f>'3a | Funktionalität'!U9</f>
        <v>0</v>
      </c>
      <c r="S9" s="65">
        <f>'3a | Funktionalität'!V9</f>
        <v>0</v>
      </c>
      <c r="T9" s="65">
        <f>'3a | Funktionalität'!W9</f>
        <v>0</v>
      </c>
      <c r="U9" s="65">
        <f>'3a | Funktionalität'!X9</f>
        <v>0</v>
      </c>
      <c r="V9" s="65">
        <f>'3a | Funktionalität'!Y9</f>
        <v>0</v>
      </c>
      <c r="W9" s="65">
        <f>'3a | Funktionalität'!Z9</f>
        <v>0</v>
      </c>
      <c r="X9" s="65">
        <f>'3a | Funktionalität'!AA9</f>
        <v>0</v>
      </c>
      <c r="Y9" s="65">
        <f>'3a | Funktionalität'!AB9</f>
        <v>0</v>
      </c>
      <c r="Z9" s="65">
        <f>'3a | Funktionalität'!AC9</f>
        <v>0</v>
      </c>
      <c r="AA9" s="65">
        <f>'3a | Funktionalität'!AD9</f>
        <v>0</v>
      </c>
      <c r="AB9" s="65">
        <f>'3a | Funktionalität'!AE9</f>
        <v>0</v>
      </c>
      <c r="AC9" s="65">
        <f>'3a | Funktionalität'!AF9</f>
        <v>0</v>
      </c>
      <c r="AD9" s="65">
        <f>'3a | Funktionalität'!AG9</f>
        <v>0</v>
      </c>
      <c r="AE9" s="65">
        <f>'3a | Funktionalität'!AH9</f>
        <v>0</v>
      </c>
      <c r="AF9" s="65">
        <f>'3a | Funktionalität'!AI9</f>
        <v>0</v>
      </c>
      <c r="AG9" s="65">
        <f>'3a | Funktionalität'!AJ9</f>
        <v>0</v>
      </c>
      <c r="AH9" s="65">
        <f>'3a | Funktionalität'!AK9</f>
        <v>0</v>
      </c>
      <c r="AI9" s="65">
        <f>'3a | Funktionalität'!AL9</f>
        <v>0</v>
      </c>
      <c r="AJ9" s="65">
        <f>'3a | Funktionalität'!AM9</f>
        <v>0</v>
      </c>
    </row>
    <row r="10" spans="1:36" s="10" customFormat="1" ht="174.75" customHeight="1" thickBot="1" x14ac:dyDescent="0.3">
      <c r="B10" s="111"/>
      <c r="C10" s="181"/>
      <c r="D10" s="138"/>
      <c r="E10" s="182" t="s">
        <v>201</v>
      </c>
      <c r="F10" s="112"/>
      <c r="G10" s="66" t="str">
        <f>'3a | Funktionalität'!J10</f>
        <v>wird ausgefüllt (wird ausgefüllt; wird ausgefüllt); wird ausgefüllt; wird ausgefüllt; wird ausgefüllt; wird ausgefüllt; wird ausgefüllt; wird ausgefüllt (wird ausgefüllt; wird ausgefüllt)</v>
      </c>
      <c r="H10" s="66" t="str">
        <f>'3a | Funktionalität'!K10</f>
        <v>wird ausgefüllt (wird ausgefüllt; wird ausgefüllt); wird ausgefüllt; wird ausgefüllt; wird ausgefüllt; wird ausgefüllt; wird ausgefüllt; wird ausgefüllt (wird ausgefüllt; wird ausgefüllt)</v>
      </c>
      <c r="I10" s="66" t="str">
        <f>'3a | Funktionalität'!L10</f>
        <v>wird ausgefüllt (wird ausgefüllt; wird ausgefüllt); wird ausgefüllt; wird ausgefüllt; wird ausgefüllt; wird ausgefüllt; wird ausgefüllt; wird ausgefüllt (wird ausgefüllt; wird ausgefüllt)</v>
      </c>
      <c r="J10" s="66" t="str">
        <f>'3a | Funktionalität'!M10</f>
        <v>wird ausgefüllt (wird ausgefüllt; wird ausgefüllt); wird ausgefüllt; wird ausgefüllt; wird ausgefüllt; wird ausgefüllt; wird ausgefüllt; wird ausgefüllt (wird ausgefüllt; wird ausgefüllt)</v>
      </c>
      <c r="K10" s="66" t="str">
        <f>'3a | Funktionalität'!N10</f>
        <v>wird ausgefüllt (wird ausgefüllt; wird ausgefüllt); wird ausgefüllt; wird ausgefüllt; wird ausgefüllt; wird ausgefüllt; wird ausgefüllt; wird ausgefüllt (wird ausgefüllt; wird ausgefüllt)</v>
      </c>
      <c r="L10" s="66" t="str">
        <f>'3a | Funktionalität'!O10</f>
        <v>wird ausgefüllt (wird ausgefüllt; wird ausgefüllt); wird ausgefüllt; wird ausgefüllt; wird ausgefüllt; wird ausgefüllt; wird ausgefüllt; wird ausgefüllt (wird ausgefüllt; wird ausgefüllt)</v>
      </c>
      <c r="M10" s="66" t="str">
        <f>'3a | Funktionalität'!P10</f>
        <v>wird ausgefüllt (wird ausgefüllt; wird ausgefüllt); wird ausgefüllt; wird ausgefüllt; wird ausgefüllt; wird ausgefüllt; wird ausgefüllt; wird ausgefüllt (wird ausgefüllt; wird ausgefüllt)</v>
      </c>
      <c r="N10" s="66" t="str">
        <f>'3a | Funktionalität'!Q10</f>
        <v>wird ausgefüllt (wird ausgefüllt; wird ausgefüllt); wird ausgefüllt; wird ausgefüllt; wird ausgefüllt; wird ausgefüllt; wird ausgefüllt; wird ausgefüllt (wird ausgefüllt; wird ausgefüllt)</v>
      </c>
      <c r="O10" s="66" t="str">
        <f>'3a | Funktionalität'!R10</f>
        <v>wird ausgefüllt (wird ausgefüllt; wird ausgefüllt); wird ausgefüllt; wird ausgefüllt; wird ausgefüllt; wird ausgefüllt; wird ausgefüllt; wird ausgefüllt (wird ausgefüllt; wird ausgefüllt)</v>
      </c>
      <c r="P10" s="66" t="str">
        <f>'3a | Funktionalität'!S10</f>
        <v>wird ausgefüllt (wird ausgefüllt; wird ausgefüllt); wird ausgefüllt; wird ausgefüllt; wird ausgefüllt; wird ausgefüllt; wird ausgefüllt; wird ausgefüllt (wird ausgefüllt; wird ausgefüllt)</v>
      </c>
      <c r="Q10" s="66" t="str">
        <f>'3a | Funktionalität'!T10</f>
        <v>wird ausgefüllt (wird ausgefüllt; wird ausgefüllt); wird ausgefüllt; wird ausgefüllt; wird ausgefüllt; wird ausgefüllt; wird ausgefüllt; wird ausgefüllt (wird ausgefüllt; wird ausgefüllt)</v>
      </c>
      <c r="R10" s="66" t="str">
        <f>'3a | Funktionalität'!U10</f>
        <v>wird ausgefüllt (wird ausgefüllt; wird ausgefüllt); wird ausgefüllt; wird ausgefüllt; wird ausgefüllt; wird ausgefüllt; wird ausgefüllt; wird ausgefüllt (wird ausgefüllt; wird ausgefüllt)</v>
      </c>
      <c r="S10" s="66" t="str">
        <f>'3a | Funktionalität'!V10</f>
        <v>wird ausgefüllt (wird ausgefüllt; wird ausgefüllt); wird ausgefüllt; wird ausgefüllt; wird ausgefüllt; wird ausgefüllt; wird ausgefüllt; wird ausgefüllt (wird ausgefüllt; wird ausgefüllt)</v>
      </c>
      <c r="T10" s="66" t="str">
        <f>'3a | Funktionalität'!W10</f>
        <v>wird ausgefüllt (wird ausgefüllt; wird ausgefüllt); wird ausgefüllt; wird ausgefüllt; wird ausgefüllt; wird ausgefüllt; wird ausgefüllt; wird ausgefüllt (wird ausgefüllt; wird ausgefüllt)</v>
      </c>
      <c r="U10" s="66" t="str">
        <f>'3a | Funktionalität'!X10</f>
        <v>wird ausgefüllt (wird ausgefüllt; wird ausgefüllt); wird ausgefüllt; wird ausgefüllt; wird ausgefüllt; wird ausgefüllt; wird ausgefüllt; wird ausgefüllt (wird ausgefüllt; wird ausgefüllt)</v>
      </c>
      <c r="V10" s="66" t="str">
        <f>'3a | Funktionalität'!Y10</f>
        <v>wird ausgefüllt (wird ausgefüllt; wird ausgefüllt); wird ausgefüllt; wird ausgefüllt; wird ausgefüllt; wird ausgefüllt; wird ausgefüllt; wird ausgefüllt (wird ausgefüllt; wird ausgefüllt)</v>
      </c>
      <c r="W10" s="66" t="str">
        <f>'3a | Funktionalität'!Z10</f>
        <v>wird ausgefüllt (wird ausgefüllt; wird ausgefüllt); wird ausgefüllt; wird ausgefüllt; wird ausgefüllt; wird ausgefüllt; wird ausgefüllt; wird ausgefüllt (wird ausgefüllt; wird ausgefüllt)</v>
      </c>
      <c r="X10" s="66" t="str">
        <f>'3a | Funktionalität'!AA10</f>
        <v>wird ausgefüllt (wird ausgefüllt; wird ausgefüllt); wird ausgefüllt; wird ausgefüllt; wird ausgefüllt; wird ausgefüllt; wird ausgefüllt; wird ausgefüllt (wird ausgefüllt; wird ausgefüllt)</v>
      </c>
      <c r="Y10" s="66" t="str">
        <f>'3a | Funktionalität'!AB10</f>
        <v>wird ausgefüllt (wird ausgefüllt; wird ausgefüllt); wird ausgefüllt; wird ausgefüllt; wird ausgefüllt; wird ausgefüllt; wird ausgefüllt; wird ausgefüllt (wird ausgefüllt; wird ausgefüllt)</v>
      </c>
      <c r="Z10" s="66" t="str">
        <f>'3a | Funktionalität'!AC10</f>
        <v>wird ausgefüllt (wird ausgefüllt; wird ausgefüllt); wird ausgefüllt; wird ausgefüllt; wird ausgefüllt; wird ausgefüllt; wird ausgefüllt; wird ausgefüllt (wird ausgefüllt; wird ausgefüllt)</v>
      </c>
      <c r="AA10" s="66" t="str">
        <f>'3a | Funktionalität'!AD10</f>
        <v>wird ausgefüllt (wird ausgefüllt; wird ausgefüllt); wird ausgefüllt; wird ausgefüllt; wird ausgefüllt; wird ausgefüllt; wird ausgefüllt; wird ausgefüllt (wird ausgefüllt; wird ausgefüllt)</v>
      </c>
      <c r="AB10" s="66" t="str">
        <f>'3a | Funktionalität'!AE10</f>
        <v>wird ausgefüllt (wird ausgefüllt; wird ausgefüllt); wird ausgefüllt; wird ausgefüllt; wird ausgefüllt; wird ausgefüllt; wird ausgefüllt; wird ausgefüllt (wird ausgefüllt; wird ausgefüllt)</v>
      </c>
      <c r="AC10" s="66" t="str">
        <f>'3a | Funktionalität'!AF10</f>
        <v>wird ausgefüllt (wird ausgefüllt; wird ausgefüllt); wird ausgefüllt; wird ausgefüllt; wird ausgefüllt; wird ausgefüllt; wird ausgefüllt; wird ausgefüllt (wird ausgefüllt; wird ausgefüllt)</v>
      </c>
      <c r="AD10" s="66" t="str">
        <f>'3a | Funktionalität'!AG10</f>
        <v>wird ausgefüllt (wird ausgefüllt; wird ausgefüllt); wird ausgefüllt; wird ausgefüllt; wird ausgefüllt; wird ausgefüllt; wird ausgefüllt; wird ausgefüllt (wird ausgefüllt; wird ausgefüllt)</v>
      </c>
      <c r="AE10" s="66" t="str">
        <f>'3a | Funktionalität'!AH10</f>
        <v>wird ausgefüllt (wird ausgefüllt; wird ausgefüllt); wird ausgefüllt; wird ausgefüllt; wird ausgefüllt; wird ausgefüllt; wird ausgefüllt; wird ausgefüllt (wird ausgefüllt; wird ausgefüllt)</v>
      </c>
      <c r="AF10" s="66" t="str">
        <f>'3a | Funktionalität'!AI10</f>
        <v>wird ausgefüllt (wird ausgefüllt; wird ausgefüllt); wird ausgefüllt; wird ausgefüllt; wird ausgefüllt; wird ausgefüllt; wird ausgefüllt; wird ausgefüllt (wird ausgefüllt; wird ausgefüllt)</v>
      </c>
      <c r="AG10" s="66" t="str">
        <f>'3a | Funktionalität'!AJ10</f>
        <v>wird ausgefüllt (wird ausgefüllt; wird ausgefüllt); wird ausgefüllt; wird ausgefüllt; wird ausgefüllt; wird ausgefüllt; wird ausgefüllt; wird ausgefüllt (wird ausgefüllt; wird ausgefüllt)</v>
      </c>
      <c r="AH10" s="66" t="str">
        <f>'3a | Funktionalität'!AK10</f>
        <v>wird ausgefüllt (wird ausgefüllt; wird ausgefüllt); wird ausgefüllt; wird ausgefüllt; wird ausgefüllt; wird ausgefüllt; wird ausgefüllt; wird ausgefüllt (wird ausgefüllt; wird ausgefüllt)</v>
      </c>
      <c r="AI10" s="66" t="str">
        <f>'3a | Funktionalität'!AL10</f>
        <v>wird ausgefüllt (wird ausgefüllt; wird ausgefüllt); wird ausgefüllt; wird ausgefüllt; wird ausgefüllt; wird ausgefüllt; wird ausgefüllt; wird ausgefüllt (wird ausgefüllt; wird ausgefüllt)</v>
      </c>
      <c r="AJ10" s="66" t="str">
        <f>'3a | Funktionalität'!AM10</f>
        <v>wird ausgefüllt (wird ausgefüllt; wird ausgefüllt); wird ausgefüllt; wird ausgefüllt; wird ausgefüllt; wird ausgefüllt; wird ausgefüllt; wird ausgefüllt (wird ausgefüllt; wird ausgefüllt)</v>
      </c>
    </row>
    <row r="11" spans="1:36" s="21" customFormat="1" ht="7.5" customHeight="1" thickBot="1" x14ac:dyDescent="0.3">
      <c r="B11" s="137"/>
      <c r="C11" s="138"/>
      <c r="D11" s="138"/>
      <c r="E11" s="138"/>
      <c r="F11" s="117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</row>
    <row r="12" spans="1:36" s="10" customFormat="1" ht="15.75" thickBot="1" x14ac:dyDescent="0.3">
      <c r="B12" s="111">
        <v>2</v>
      </c>
      <c r="C12" s="133" t="str">
        <f>'3a | Funktionalität'!C55</f>
        <v>Öffentliche Zugänglichkeit</v>
      </c>
      <c r="D12" s="134"/>
      <c r="E12" s="134"/>
      <c r="F12" s="112"/>
      <c r="G12" s="177">
        <f>'3a | Funktionalität'!J55</f>
        <v>0</v>
      </c>
      <c r="H12" s="177">
        <f>'3a | Funktionalität'!K55</f>
        <v>0</v>
      </c>
      <c r="I12" s="177">
        <f>'3a | Funktionalität'!L55</f>
        <v>0</v>
      </c>
      <c r="J12" s="177">
        <f>'3a | Funktionalität'!M55</f>
        <v>0</v>
      </c>
      <c r="K12" s="177">
        <f>'3a | Funktionalität'!N55</f>
        <v>0</v>
      </c>
      <c r="L12" s="177">
        <f>'3a | Funktionalität'!O55</f>
        <v>0</v>
      </c>
      <c r="M12" s="177">
        <f>'3a | Funktionalität'!P55</f>
        <v>0</v>
      </c>
      <c r="N12" s="177">
        <f>'3a | Funktionalität'!Q55</f>
        <v>0</v>
      </c>
      <c r="O12" s="177">
        <f>'3a | Funktionalität'!R55</f>
        <v>0</v>
      </c>
      <c r="P12" s="177">
        <f>'3a | Funktionalität'!S55</f>
        <v>0</v>
      </c>
      <c r="Q12" s="177">
        <f>'3a | Funktionalität'!T55</f>
        <v>0</v>
      </c>
      <c r="R12" s="177">
        <f>'3a | Funktionalität'!U55</f>
        <v>0</v>
      </c>
      <c r="S12" s="177">
        <f>'3a | Funktionalität'!V55</f>
        <v>0</v>
      </c>
      <c r="T12" s="177">
        <f>'3a | Funktionalität'!W55</f>
        <v>0</v>
      </c>
      <c r="U12" s="177">
        <f>'3a | Funktionalität'!X55</f>
        <v>0</v>
      </c>
      <c r="V12" s="177">
        <f>'3a | Funktionalität'!Y55</f>
        <v>0</v>
      </c>
      <c r="W12" s="177">
        <f>'3a | Funktionalität'!Z55</f>
        <v>0</v>
      </c>
      <c r="X12" s="177">
        <f>'3a | Funktionalität'!AA55</f>
        <v>0</v>
      </c>
      <c r="Y12" s="177">
        <f>'3a | Funktionalität'!AB55</f>
        <v>0</v>
      </c>
      <c r="Z12" s="177">
        <f>'3a | Funktionalität'!AC55</f>
        <v>0</v>
      </c>
      <c r="AA12" s="177">
        <f>'3a | Funktionalität'!AD55</f>
        <v>0</v>
      </c>
      <c r="AB12" s="177">
        <f>'3a | Funktionalität'!AE55</f>
        <v>0</v>
      </c>
      <c r="AC12" s="177">
        <f>'3a | Funktionalität'!AF55</f>
        <v>0</v>
      </c>
      <c r="AD12" s="177">
        <f>'3a | Funktionalität'!AG55</f>
        <v>0</v>
      </c>
      <c r="AE12" s="177">
        <f>'3a | Funktionalität'!AH55</f>
        <v>0</v>
      </c>
      <c r="AF12" s="177">
        <f>'3a | Funktionalität'!AI55</f>
        <v>0</v>
      </c>
      <c r="AG12" s="177">
        <f>'3a | Funktionalität'!AJ55</f>
        <v>0</v>
      </c>
      <c r="AH12" s="177">
        <f>'3a | Funktionalität'!AK55</f>
        <v>0</v>
      </c>
      <c r="AI12" s="177">
        <f>'3a | Funktionalität'!AL55</f>
        <v>0</v>
      </c>
      <c r="AJ12" s="177">
        <f>'3a | Funktionalität'!AM55</f>
        <v>0</v>
      </c>
    </row>
    <row r="13" spans="1:36" s="10" customFormat="1" ht="82.5" customHeight="1" thickBot="1" x14ac:dyDescent="0.3">
      <c r="B13" s="111"/>
      <c r="C13" s="181"/>
      <c r="D13" s="138"/>
      <c r="E13" s="182" t="s">
        <v>201</v>
      </c>
      <c r="F13" s="112"/>
      <c r="G13" s="66" t="str">
        <f>'3a | Funktionalität'!J56</f>
        <v>wird ausgefüllt (wird ausgefüllt; wird ausgefüllt)</v>
      </c>
      <c r="H13" s="66" t="str">
        <f>'3a | Funktionalität'!K56</f>
        <v>wird ausgefüllt (wird ausgefüllt; wird ausgefüllt)</v>
      </c>
      <c r="I13" s="66" t="str">
        <f>'3a | Funktionalität'!L56</f>
        <v>wird ausgefüllt (wird ausgefüllt; wird ausgefüllt)</v>
      </c>
      <c r="J13" s="66" t="str">
        <f>'3a | Funktionalität'!M56</f>
        <v>wird ausgefüllt (wird ausgefüllt; wird ausgefüllt)</v>
      </c>
      <c r="K13" s="66" t="str">
        <f>'3a | Funktionalität'!N56</f>
        <v>wird ausgefüllt (wird ausgefüllt; wird ausgefüllt)</v>
      </c>
      <c r="L13" s="66" t="str">
        <f>'3a | Funktionalität'!O56</f>
        <v>wird ausgefüllt (wird ausgefüllt; wird ausgefüllt)</v>
      </c>
      <c r="M13" s="66" t="str">
        <f>'3a | Funktionalität'!P56</f>
        <v>wird ausgefüllt (wird ausgefüllt; wird ausgefüllt)</v>
      </c>
      <c r="N13" s="66" t="str">
        <f>'3a | Funktionalität'!Q56</f>
        <v>wird ausgefüllt (wird ausgefüllt; wird ausgefüllt)</v>
      </c>
      <c r="O13" s="66" t="str">
        <f>'3a | Funktionalität'!R56</f>
        <v>wird ausgefüllt (wird ausgefüllt; wird ausgefüllt)</v>
      </c>
      <c r="P13" s="66" t="str">
        <f>'3a | Funktionalität'!S56</f>
        <v>wird ausgefüllt (wird ausgefüllt; wird ausgefüllt)</v>
      </c>
      <c r="Q13" s="66" t="str">
        <f>'3a | Funktionalität'!T56</f>
        <v>wird ausgefüllt (wird ausgefüllt; wird ausgefüllt)</v>
      </c>
      <c r="R13" s="66" t="str">
        <f>'3a | Funktionalität'!U56</f>
        <v>wird ausgefüllt (wird ausgefüllt; wird ausgefüllt)</v>
      </c>
      <c r="S13" s="66" t="str">
        <f>'3a | Funktionalität'!V56</f>
        <v>wird ausgefüllt (wird ausgefüllt; wird ausgefüllt)</v>
      </c>
      <c r="T13" s="66" t="str">
        <f>'3a | Funktionalität'!W56</f>
        <v>wird ausgefüllt (wird ausgefüllt; wird ausgefüllt)</v>
      </c>
      <c r="U13" s="66" t="str">
        <f>'3a | Funktionalität'!X56</f>
        <v>wird ausgefüllt (wird ausgefüllt; wird ausgefüllt)</v>
      </c>
      <c r="V13" s="66" t="str">
        <f>'3a | Funktionalität'!Y56</f>
        <v>wird ausgefüllt (wird ausgefüllt; wird ausgefüllt)</v>
      </c>
      <c r="W13" s="66" t="str">
        <f>'3a | Funktionalität'!Z56</f>
        <v>wird ausgefüllt (wird ausgefüllt; wird ausgefüllt)</v>
      </c>
      <c r="X13" s="66" t="str">
        <f>'3a | Funktionalität'!AA56</f>
        <v>wird ausgefüllt (wird ausgefüllt; wird ausgefüllt)</v>
      </c>
      <c r="Y13" s="66" t="str">
        <f>'3a | Funktionalität'!AB56</f>
        <v>wird ausgefüllt (wird ausgefüllt; wird ausgefüllt)</v>
      </c>
      <c r="Z13" s="66" t="str">
        <f>'3a | Funktionalität'!AC56</f>
        <v>wird ausgefüllt (wird ausgefüllt; wird ausgefüllt)</v>
      </c>
      <c r="AA13" s="66" t="str">
        <f>'3a | Funktionalität'!AD56</f>
        <v>wird ausgefüllt (wird ausgefüllt; wird ausgefüllt)</v>
      </c>
      <c r="AB13" s="66" t="str">
        <f>'3a | Funktionalität'!AE56</f>
        <v>wird ausgefüllt (wird ausgefüllt; wird ausgefüllt)</v>
      </c>
      <c r="AC13" s="66" t="str">
        <f>'3a | Funktionalität'!AF56</f>
        <v>wird ausgefüllt (wird ausgefüllt; wird ausgefüllt)</v>
      </c>
      <c r="AD13" s="66" t="str">
        <f>'3a | Funktionalität'!AG56</f>
        <v>wird ausgefüllt (wird ausgefüllt; wird ausgefüllt)</v>
      </c>
      <c r="AE13" s="66" t="str">
        <f>'3a | Funktionalität'!AH56</f>
        <v>wird ausgefüllt (wird ausgefüllt; wird ausgefüllt)</v>
      </c>
      <c r="AF13" s="66" t="str">
        <f>'3a | Funktionalität'!AI56</f>
        <v>wird ausgefüllt (wird ausgefüllt; wird ausgefüllt)</v>
      </c>
      <c r="AG13" s="66" t="str">
        <f>'3a | Funktionalität'!AJ56</f>
        <v>wird ausgefüllt (wird ausgefüllt; wird ausgefüllt)</v>
      </c>
      <c r="AH13" s="66" t="str">
        <f>'3a | Funktionalität'!AK56</f>
        <v>wird ausgefüllt (wird ausgefüllt; wird ausgefüllt)</v>
      </c>
      <c r="AI13" s="66" t="str">
        <f>'3a | Funktionalität'!AL56</f>
        <v>wird ausgefüllt (wird ausgefüllt; wird ausgefüllt)</v>
      </c>
      <c r="AJ13" s="66" t="str">
        <f>'3a | Funktionalität'!AM56</f>
        <v>wird ausgefüllt (wird ausgefüllt; wird ausgefüllt)</v>
      </c>
    </row>
    <row r="14" spans="1:36" s="21" customFormat="1" ht="7.5" customHeight="1" thickBot="1" x14ac:dyDescent="0.3">
      <c r="B14" s="137"/>
      <c r="C14" s="138"/>
      <c r="D14" s="138"/>
      <c r="E14" s="138"/>
      <c r="F14" s="117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</row>
    <row r="15" spans="1:36" s="10" customFormat="1" ht="15.75" thickBot="1" x14ac:dyDescent="0.3">
      <c r="B15" s="111">
        <v>3</v>
      </c>
      <c r="C15" s="133" t="str">
        <f>'3a | Funktionalität'!C68</f>
        <v>Barrierefreiheit</v>
      </c>
      <c r="D15" s="134"/>
      <c r="E15" s="134"/>
      <c r="F15" s="112"/>
      <c r="G15" s="177">
        <f>'3a | Funktionalität'!J68</f>
        <v>0</v>
      </c>
      <c r="H15" s="177">
        <f>'3a | Funktionalität'!K68</f>
        <v>0</v>
      </c>
      <c r="I15" s="177">
        <f>'3a | Funktionalität'!L68</f>
        <v>0</v>
      </c>
      <c r="J15" s="177">
        <f>'3a | Funktionalität'!M68</f>
        <v>0</v>
      </c>
      <c r="K15" s="177">
        <f>'3a | Funktionalität'!N68</f>
        <v>0</v>
      </c>
      <c r="L15" s="177">
        <f>'3a | Funktionalität'!O68</f>
        <v>0</v>
      </c>
      <c r="M15" s="177">
        <f>'3a | Funktionalität'!P68</f>
        <v>0</v>
      </c>
      <c r="N15" s="177">
        <f>'3a | Funktionalität'!Q68</f>
        <v>0</v>
      </c>
      <c r="O15" s="177">
        <f>'3a | Funktionalität'!R68</f>
        <v>0</v>
      </c>
      <c r="P15" s="177">
        <f>'3a | Funktionalität'!S68</f>
        <v>0</v>
      </c>
      <c r="Q15" s="177">
        <f>'3a | Funktionalität'!T68</f>
        <v>0</v>
      </c>
      <c r="R15" s="177">
        <f>'3a | Funktionalität'!U68</f>
        <v>0</v>
      </c>
      <c r="S15" s="177">
        <f>'3a | Funktionalität'!V68</f>
        <v>0</v>
      </c>
      <c r="T15" s="177">
        <f>'3a | Funktionalität'!W68</f>
        <v>0</v>
      </c>
      <c r="U15" s="177">
        <f>'3a | Funktionalität'!X68</f>
        <v>0</v>
      </c>
      <c r="V15" s="177">
        <f>'3a | Funktionalität'!Y68</f>
        <v>0</v>
      </c>
      <c r="W15" s="177">
        <f>'3a | Funktionalität'!Z68</f>
        <v>0</v>
      </c>
      <c r="X15" s="177">
        <f>'3a | Funktionalität'!AA68</f>
        <v>0</v>
      </c>
      <c r="Y15" s="177">
        <f>'3a | Funktionalität'!AB68</f>
        <v>0</v>
      </c>
      <c r="Z15" s="177">
        <f>'3a | Funktionalität'!AC68</f>
        <v>0</v>
      </c>
      <c r="AA15" s="177">
        <f>'3a | Funktionalität'!AD68</f>
        <v>0</v>
      </c>
      <c r="AB15" s="177">
        <f>'3a | Funktionalität'!AE68</f>
        <v>0</v>
      </c>
      <c r="AC15" s="177">
        <f>'3a | Funktionalität'!AF68</f>
        <v>0</v>
      </c>
      <c r="AD15" s="177">
        <f>'3a | Funktionalität'!AG68</f>
        <v>0</v>
      </c>
      <c r="AE15" s="177">
        <f>'3a | Funktionalität'!AH68</f>
        <v>0</v>
      </c>
      <c r="AF15" s="177">
        <f>'3a | Funktionalität'!AI68</f>
        <v>0</v>
      </c>
      <c r="AG15" s="177">
        <f>'3a | Funktionalität'!AJ68</f>
        <v>0</v>
      </c>
      <c r="AH15" s="177">
        <f>'3a | Funktionalität'!AK68</f>
        <v>0</v>
      </c>
      <c r="AI15" s="177">
        <f>'3a | Funktionalität'!AL68</f>
        <v>0</v>
      </c>
      <c r="AJ15" s="177">
        <f>'3a | Funktionalität'!AM68</f>
        <v>0</v>
      </c>
    </row>
    <row r="16" spans="1:36" s="10" customFormat="1" ht="177.75" customHeight="1" thickBot="1" x14ac:dyDescent="0.3">
      <c r="B16" s="111"/>
      <c r="C16" s="181"/>
      <c r="D16" s="138"/>
      <c r="E16" s="182" t="s">
        <v>201</v>
      </c>
      <c r="F16" s="112"/>
      <c r="G16" s="66" t="str">
        <f>'3a | Funktionalität'!J69</f>
        <v>wird ausgefüllt (wird ausgefüllt; wird ausgefüllt); wird ausgefüllt (wird ausgefüllt; wird ausgefüllt; wird ausgefüllt); wird ausgefüllt (wird ausgefüllt; wird ausgefüllt; wird ausgefüllt; wird ausgefüllt)</v>
      </c>
      <c r="H16" s="66" t="str">
        <f>'3a | Funktionalität'!K69</f>
        <v>wird ausgefüllt (wird ausgefüllt; wird ausgefüllt); wird ausgefüllt (wird ausgefüllt; wird ausgefüllt; wird ausgefüllt); wird ausgefüllt (wird ausgefüllt; wird ausgefüllt; wird ausgefüllt; wird ausgefüllt)</v>
      </c>
      <c r="I16" s="66" t="str">
        <f>'3a | Funktionalität'!L69</f>
        <v>wird ausgefüllt (wird ausgefüllt; wird ausgefüllt); wird ausgefüllt (wird ausgefüllt; wird ausgefüllt; wird ausgefüllt); wird ausgefüllt (wird ausgefüllt; wird ausgefüllt; wird ausgefüllt; wird ausgefüllt)</v>
      </c>
      <c r="J16" s="66" t="str">
        <f>'3a | Funktionalität'!M69</f>
        <v>wird ausgefüllt (wird ausgefüllt; wird ausgefüllt); wird ausgefüllt (wird ausgefüllt; wird ausgefüllt; wird ausgefüllt); wird ausgefüllt (wird ausgefüllt; wird ausgefüllt; wird ausgefüllt; wird ausgefüllt)</v>
      </c>
      <c r="K16" s="66" t="str">
        <f>'3a | Funktionalität'!N69</f>
        <v>wird ausgefüllt (wird ausgefüllt; wird ausgefüllt); wird ausgefüllt (wird ausgefüllt; wird ausgefüllt; wird ausgefüllt); wird ausgefüllt (wird ausgefüllt; wird ausgefüllt; wird ausgefüllt; wird ausgefüllt)</v>
      </c>
      <c r="L16" s="66" t="str">
        <f>'3a | Funktionalität'!O69</f>
        <v>wird ausgefüllt (wird ausgefüllt; wird ausgefüllt); wird ausgefüllt (wird ausgefüllt; wird ausgefüllt; wird ausgefüllt); wird ausgefüllt (wird ausgefüllt; wird ausgefüllt; wird ausgefüllt; wird ausgefüllt)</v>
      </c>
      <c r="M16" s="66" t="str">
        <f>'3a | Funktionalität'!P69</f>
        <v>wird ausgefüllt (wird ausgefüllt; wird ausgefüllt); wird ausgefüllt (wird ausgefüllt; wird ausgefüllt; wird ausgefüllt); wird ausgefüllt (wird ausgefüllt; wird ausgefüllt; wird ausgefüllt; wird ausgefüllt)</v>
      </c>
      <c r="N16" s="66" t="str">
        <f>'3a | Funktionalität'!Q69</f>
        <v>wird ausgefüllt (wird ausgefüllt; wird ausgefüllt); wird ausgefüllt (wird ausgefüllt; wird ausgefüllt; wird ausgefüllt); wird ausgefüllt (wird ausgefüllt; wird ausgefüllt; wird ausgefüllt; wird ausgefüllt)</v>
      </c>
      <c r="O16" s="66" t="str">
        <f>'3a | Funktionalität'!R69</f>
        <v>wird ausgefüllt (wird ausgefüllt; wird ausgefüllt); wird ausgefüllt (wird ausgefüllt; wird ausgefüllt; wird ausgefüllt); wird ausgefüllt (wird ausgefüllt; wird ausgefüllt; wird ausgefüllt; wird ausgefüllt)</v>
      </c>
      <c r="P16" s="66" t="str">
        <f>'3a | Funktionalität'!S69</f>
        <v>wird ausgefüllt (wird ausgefüllt; wird ausgefüllt); wird ausgefüllt (wird ausgefüllt; wird ausgefüllt; wird ausgefüllt); wird ausgefüllt (wird ausgefüllt; wird ausgefüllt; wird ausgefüllt; wird ausgefüllt)</v>
      </c>
      <c r="Q16" s="66" t="str">
        <f>'3a | Funktionalität'!T69</f>
        <v>wird ausgefüllt (wird ausgefüllt; wird ausgefüllt); wird ausgefüllt (wird ausgefüllt; wird ausgefüllt; wird ausgefüllt); wird ausgefüllt (wird ausgefüllt; wird ausgefüllt; wird ausgefüllt; wird ausgefüllt)</v>
      </c>
      <c r="R16" s="66" t="str">
        <f>'3a | Funktionalität'!U69</f>
        <v>wird ausgefüllt (wird ausgefüllt; wird ausgefüllt); wird ausgefüllt (wird ausgefüllt; wird ausgefüllt; wird ausgefüllt); wird ausgefüllt (wird ausgefüllt; wird ausgefüllt; wird ausgefüllt; wird ausgefüllt)</v>
      </c>
      <c r="S16" s="66" t="str">
        <f>'3a | Funktionalität'!V69</f>
        <v>wird ausgefüllt (wird ausgefüllt; wird ausgefüllt); wird ausgefüllt (wird ausgefüllt; wird ausgefüllt; wird ausgefüllt); wird ausgefüllt (wird ausgefüllt; wird ausgefüllt; wird ausgefüllt; wird ausgefüllt)</v>
      </c>
      <c r="T16" s="66" t="str">
        <f>'3a | Funktionalität'!W69</f>
        <v>wird ausgefüllt (wird ausgefüllt; wird ausgefüllt); wird ausgefüllt (wird ausgefüllt; wird ausgefüllt; wird ausgefüllt); wird ausgefüllt (wird ausgefüllt; wird ausgefüllt; wird ausgefüllt; wird ausgefüllt)</v>
      </c>
      <c r="U16" s="66" t="str">
        <f>'3a | Funktionalität'!X69</f>
        <v>wird ausgefüllt (wird ausgefüllt; wird ausgefüllt); wird ausgefüllt (wird ausgefüllt; wird ausgefüllt; wird ausgefüllt); wird ausgefüllt (wird ausgefüllt; wird ausgefüllt; wird ausgefüllt; wird ausgefüllt)</v>
      </c>
      <c r="V16" s="66" t="str">
        <f>'3a | Funktionalität'!Y69</f>
        <v>wird ausgefüllt (wird ausgefüllt; wird ausgefüllt); wird ausgefüllt (wird ausgefüllt; wird ausgefüllt; wird ausgefüllt); wird ausgefüllt (wird ausgefüllt; wird ausgefüllt; wird ausgefüllt; wird ausgefüllt)</v>
      </c>
      <c r="W16" s="66" t="str">
        <f>'3a | Funktionalität'!Z69</f>
        <v>wird ausgefüllt (wird ausgefüllt; wird ausgefüllt); wird ausgefüllt (wird ausgefüllt; wird ausgefüllt; wird ausgefüllt); wird ausgefüllt (wird ausgefüllt; wird ausgefüllt; wird ausgefüllt; wird ausgefüllt)</v>
      </c>
      <c r="X16" s="66" t="str">
        <f>'3a | Funktionalität'!AA69</f>
        <v>wird ausgefüllt (wird ausgefüllt; wird ausgefüllt); wird ausgefüllt (wird ausgefüllt; wird ausgefüllt; wird ausgefüllt); wird ausgefüllt (wird ausgefüllt; wird ausgefüllt; wird ausgefüllt; wird ausgefüllt)</v>
      </c>
      <c r="Y16" s="66" t="str">
        <f>'3a | Funktionalität'!AB69</f>
        <v>wird ausgefüllt (wird ausgefüllt; wird ausgefüllt); wird ausgefüllt (wird ausgefüllt; wird ausgefüllt; wird ausgefüllt); wird ausgefüllt (wird ausgefüllt; wird ausgefüllt; wird ausgefüllt; wird ausgefüllt)</v>
      </c>
      <c r="Z16" s="66" t="str">
        <f>'3a | Funktionalität'!AC69</f>
        <v>wird ausgefüllt (wird ausgefüllt; wird ausgefüllt); wird ausgefüllt (wird ausgefüllt; wird ausgefüllt; wird ausgefüllt); wird ausgefüllt (wird ausgefüllt; wird ausgefüllt; wird ausgefüllt; wird ausgefüllt)</v>
      </c>
      <c r="AA16" s="66" t="str">
        <f>'3a | Funktionalität'!AD69</f>
        <v>wird ausgefüllt (wird ausgefüllt; wird ausgefüllt); wird ausgefüllt (wird ausgefüllt; wird ausgefüllt; wird ausgefüllt); wird ausgefüllt (wird ausgefüllt; wird ausgefüllt; wird ausgefüllt; wird ausgefüllt)</v>
      </c>
      <c r="AB16" s="66" t="str">
        <f>'3a | Funktionalität'!AE69</f>
        <v>wird ausgefüllt (wird ausgefüllt; wird ausgefüllt); wird ausgefüllt (wird ausgefüllt; wird ausgefüllt; wird ausgefüllt); wird ausgefüllt (wird ausgefüllt; wird ausgefüllt; wird ausgefüllt; wird ausgefüllt)</v>
      </c>
      <c r="AC16" s="66" t="str">
        <f>'3a | Funktionalität'!AF69</f>
        <v>wird ausgefüllt (wird ausgefüllt; wird ausgefüllt); wird ausgefüllt (wird ausgefüllt; wird ausgefüllt; wird ausgefüllt); wird ausgefüllt (wird ausgefüllt; wird ausgefüllt; wird ausgefüllt; wird ausgefüllt)</v>
      </c>
      <c r="AD16" s="66" t="str">
        <f>'3a | Funktionalität'!AG69</f>
        <v>wird ausgefüllt (wird ausgefüllt; wird ausgefüllt); wird ausgefüllt (wird ausgefüllt; wird ausgefüllt; wird ausgefüllt); wird ausgefüllt (wird ausgefüllt; wird ausgefüllt; wird ausgefüllt; wird ausgefüllt)</v>
      </c>
      <c r="AE16" s="66" t="str">
        <f>'3a | Funktionalität'!AH69</f>
        <v>wird ausgefüllt (wird ausgefüllt; wird ausgefüllt); wird ausgefüllt (wird ausgefüllt; wird ausgefüllt; wird ausgefüllt); wird ausgefüllt (wird ausgefüllt; wird ausgefüllt; wird ausgefüllt; wird ausgefüllt)</v>
      </c>
      <c r="AF16" s="66" t="str">
        <f>'3a | Funktionalität'!AI69</f>
        <v>wird ausgefüllt (wird ausgefüllt; wird ausgefüllt); wird ausgefüllt (wird ausgefüllt; wird ausgefüllt; wird ausgefüllt); wird ausgefüllt (wird ausgefüllt; wird ausgefüllt; wird ausgefüllt; wird ausgefüllt)</v>
      </c>
      <c r="AG16" s="66" t="str">
        <f>'3a | Funktionalität'!AJ69</f>
        <v>wird ausgefüllt (wird ausgefüllt; wird ausgefüllt); wird ausgefüllt (wird ausgefüllt; wird ausgefüllt; wird ausgefüllt); wird ausgefüllt (wird ausgefüllt; wird ausgefüllt; wird ausgefüllt; wird ausgefüllt)</v>
      </c>
      <c r="AH16" s="66" t="str">
        <f>'3a | Funktionalität'!AK69</f>
        <v>wird ausgefüllt (wird ausgefüllt; wird ausgefüllt); wird ausgefüllt (wird ausgefüllt; wird ausgefüllt; wird ausgefüllt); wird ausgefüllt (wird ausgefüllt; wird ausgefüllt; wird ausgefüllt; wird ausgefüllt)</v>
      </c>
      <c r="AI16" s="66" t="str">
        <f>'3a | Funktionalität'!AL69</f>
        <v>wird ausgefüllt (wird ausgefüllt; wird ausgefüllt); wird ausgefüllt (wird ausgefüllt; wird ausgefüllt; wird ausgefüllt); wird ausgefüllt (wird ausgefüllt; wird ausgefüllt; wird ausgefüllt; wird ausgefüllt)</v>
      </c>
      <c r="AJ16" s="66" t="str">
        <f>'3a | Funktionalität'!AM69</f>
        <v>wird ausgefüllt (wird ausgefüllt; wird ausgefüllt); wird ausgefüllt (wird ausgefüllt; wird ausgefüllt; wird ausgefüllt); wird ausgefüllt (wird ausgefüllt; wird ausgefüllt; wird ausgefüllt; wird ausgefüllt)</v>
      </c>
    </row>
    <row r="17" spans="2:36" s="21" customFormat="1" ht="7.5" customHeight="1" thickBot="1" x14ac:dyDescent="0.3">
      <c r="B17" s="137"/>
      <c r="C17" s="138"/>
      <c r="D17" s="138"/>
      <c r="E17" s="138"/>
      <c r="F17" s="117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</row>
    <row r="18" spans="2:36" s="10" customFormat="1" ht="15.75" thickBot="1" x14ac:dyDescent="0.3">
      <c r="B18" s="111">
        <v>4</v>
      </c>
      <c r="C18" s="133" t="str">
        <f>'3a | Funktionalität'!C110</f>
        <v>Sicherheit</v>
      </c>
      <c r="D18" s="134"/>
      <c r="E18" s="134"/>
      <c r="F18" s="112"/>
      <c r="G18" s="177">
        <f>'3a | Funktionalität'!J110</f>
        <v>0</v>
      </c>
      <c r="H18" s="177">
        <f>'3a | Funktionalität'!K110</f>
        <v>0</v>
      </c>
      <c r="I18" s="177">
        <f>'3a | Funktionalität'!L110</f>
        <v>0</v>
      </c>
      <c r="J18" s="177">
        <f>'3a | Funktionalität'!M110</f>
        <v>0</v>
      </c>
      <c r="K18" s="177">
        <f>'3a | Funktionalität'!N110</f>
        <v>0</v>
      </c>
      <c r="L18" s="177">
        <f>'3a | Funktionalität'!O110</f>
        <v>0</v>
      </c>
      <c r="M18" s="177">
        <f>'3a | Funktionalität'!P110</f>
        <v>0</v>
      </c>
      <c r="N18" s="177">
        <f>'3a | Funktionalität'!Q110</f>
        <v>0</v>
      </c>
      <c r="O18" s="177">
        <f>'3a | Funktionalität'!R110</f>
        <v>0</v>
      </c>
      <c r="P18" s="177">
        <f>'3a | Funktionalität'!S110</f>
        <v>0</v>
      </c>
      <c r="Q18" s="177">
        <f>'3a | Funktionalität'!T110</f>
        <v>0</v>
      </c>
      <c r="R18" s="177">
        <f>'3a | Funktionalität'!U110</f>
        <v>0</v>
      </c>
      <c r="S18" s="177">
        <f>'3a | Funktionalität'!V110</f>
        <v>0</v>
      </c>
      <c r="T18" s="177">
        <f>'3a | Funktionalität'!W110</f>
        <v>0</v>
      </c>
      <c r="U18" s="177">
        <f>'3a | Funktionalität'!X110</f>
        <v>0</v>
      </c>
      <c r="V18" s="177">
        <f>'3a | Funktionalität'!Y110</f>
        <v>0</v>
      </c>
      <c r="W18" s="177">
        <f>'3a | Funktionalität'!Z110</f>
        <v>0</v>
      </c>
      <c r="X18" s="177">
        <f>'3a | Funktionalität'!AA110</f>
        <v>0</v>
      </c>
      <c r="Y18" s="177">
        <f>'3a | Funktionalität'!AB110</f>
        <v>0</v>
      </c>
      <c r="Z18" s="177">
        <f>'3a | Funktionalität'!AC110</f>
        <v>0</v>
      </c>
      <c r="AA18" s="177">
        <f>'3a | Funktionalität'!AD110</f>
        <v>0</v>
      </c>
      <c r="AB18" s="177">
        <f>'3a | Funktionalität'!AE110</f>
        <v>0</v>
      </c>
      <c r="AC18" s="177">
        <f>'3a | Funktionalität'!AF110</f>
        <v>0</v>
      </c>
      <c r="AD18" s="177">
        <f>'3a | Funktionalität'!AG110</f>
        <v>0</v>
      </c>
      <c r="AE18" s="177">
        <f>'3a | Funktionalität'!AH110</f>
        <v>0</v>
      </c>
      <c r="AF18" s="177">
        <f>'3a | Funktionalität'!AI110</f>
        <v>0</v>
      </c>
      <c r="AG18" s="177">
        <f>'3a | Funktionalität'!AJ110</f>
        <v>0</v>
      </c>
      <c r="AH18" s="177">
        <f>'3a | Funktionalität'!AK110</f>
        <v>0</v>
      </c>
      <c r="AI18" s="177">
        <f>'3a | Funktionalität'!AL110</f>
        <v>0</v>
      </c>
      <c r="AJ18" s="177">
        <f>'3a | Funktionalität'!AM110</f>
        <v>0</v>
      </c>
    </row>
    <row r="19" spans="2:36" s="10" customFormat="1" ht="51" customHeight="1" thickBot="1" x14ac:dyDescent="0.3">
      <c r="B19" s="111"/>
      <c r="C19" s="181"/>
      <c r="D19" s="138"/>
      <c r="E19" s="182" t="s">
        <v>201</v>
      </c>
      <c r="F19" s="112"/>
      <c r="G19" s="66" t="str">
        <f>'3a | Funktionalität'!J111</f>
        <v>wird ausgefüllt; wird ausgefüllt</v>
      </c>
      <c r="H19" s="66" t="str">
        <f>'3a | Funktionalität'!K111</f>
        <v>wird ausgefüllt; wird ausgefüllt</v>
      </c>
      <c r="I19" s="66" t="str">
        <f>'3a | Funktionalität'!L111</f>
        <v>wird ausgefüllt; wird ausgefüllt</v>
      </c>
      <c r="J19" s="66" t="str">
        <f>'3a | Funktionalität'!M111</f>
        <v>wird ausgefüllt; wird ausgefüllt</v>
      </c>
      <c r="K19" s="66" t="str">
        <f>'3a | Funktionalität'!N111</f>
        <v>wird ausgefüllt; wird ausgefüllt</v>
      </c>
      <c r="L19" s="66" t="str">
        <f>'3a | Funktionalität'!O111</f>
        <v>wird ausgefüllt; wird ausgefüllt</v>
      </c>
      <c r="M19" s="66" t="str">
        <f>'3a | Funktionalität'!P111</f>
        <v>wird ausgefüllt; wird ausgefüllt</v>
      </c>
      <c r="N19" s="66" t="str">
        <f>'3a | Funktionalität'!Q111</f>
        <v>wird ausgefüllt; wird ausgefüllt</v>
      </c>
      <c r="O19" s="66" t="str">
        <f>'3a | Funktionalität'!R111</f>
        <v>wird ausgefüllt; wird ausgefüllt</v>
      </c>
      <c r="P19" s="66" t="str">
        <f>'3a | Funktionalität'!S111</f>
        <v>wird ausgefüllt; wird ausgefüllt</v>
      </c>
      <c r="Q19" s="66" t="str">
        <f>'3a | Funktionalität'!T111</f>
        <v>wird ausgefüllt; wird ausgefüllt</v>
      </c>
      <c r="R19" s="66" t="str">
        <f>'3a | Funktionalität'!U111</f>
        <v>wird ausgefüllt; wird ausgefüllt</v>
      </c>
      <c r="S19" s="66" t="str">
        <f>'3a | Funktionalität'!V111</f>
        <v>wird ausgefüllt; wird ausgefüllt</v>
      </c>
      <c r="T19" s="66" t="str">
        <f>'3a | Funktionalität'!W111</f>
        <v>wird ausgefüllt; wird ausgefüllt</v>
      </c>
      <c r="U19" s="66" t="str">
        <f>'3a | Funktionalität'!X111</f>
        <v>wird ausgefüllt; wird ausgefüllt</v>
      </c>
      <c r="V19" s="66" t="str">
        <f>'3a | Funktionalität'!Y111</f>
        <v>wird ausgefüllt; wird ausgefüllt</v>
      </c>
      <c r="W19" s="66" t="str">
        <f>'3a | Funktionalität'!Z111</f>
        <v>wird ausgefüllt; wird ausgefüllt</v>
      </c>
      <c r="X19" s="66" t="str">
        <f>'3a | Funktionalität'!AA111</f>
        <v>wird ausgefüllt; wird ausgefüllt</v>
      </c>
      <c r="Y19" s="66" t="str">
        <f>'3a | Funktionalität'!AB111</f>
        <v>wird ausgefüllt; wird ausgefüllt</v>
      </c>
      <c r="Z19" s="66" t="str">
        <f>'3a | Funktionalität'!AC111</f>
        <v>wird ausgefüllt; wird ausgefüllt</v>
      </c>
      <c r="AA19" s="66" t="str">
        <f>'3a | Funktionalität'!AD111</f>
        <v>wird ausgefüllt; wird ausgefüllt</v>
      </c>
      <c r="AB19" s="66" t="str">
        <f>'3a | Funktionalität'!AE111</f>
        <v>wird ausgefüllt; wird ausgefüllt</v>
      </c>
      <c r="AC19" s="66" t="str">
        <f>'3a | Funktionalität'!AF111</f>
        <v>wird ausgefüllt; wird ausgefüllt</v>
      </c>
      <c r="AD19" s="66" t="str">
        <f>'3a | Funktionalität'!AG111</f>
        <v>wird ausgefüllt; wird ausgefüllt</v>
      </c>
      <c r="AE19" s="66" t="str">
        <f>'3a | Funktionalität'!AH111</f>
        <v>wird ausgefüllt; wird ausgefüllt</v>
      </c>
      <c r="AF19" s="66" t="str">
        <f>'3a | Funktionalität'!AI111</f>
        <v>wird ausgefüllt; wird ausgefüllt</v>
      </c>
      <c r="AG19" s="66" t="str">
        <f>'3a | Funktionalität'!AJ111</f>
        <v>wird ausgefüllt; wird ausgefüllt</v>
      </c>
      <c r="AH19" s="66" t="str">
        <f>'3a | Funktionalität'!AK111</f>
        <v>wird ausgefüllt; wird ausgefüllt</v>
      </c>
      <c r="AI19" s="66" t="str">
        <f>'3a | Funktionalität'!AL111</f>
        <v>wird ausgefüllt; wird ausgefüllt</v>
      </c>
      <c r="AJ19" s="66" t="str">
        <f>'3a | Funktionalität'!AM111</f>
        <v>wird ausgefüllt; wird ausgefüllt</v>
      </c>
    </row>
    <row r="20" spans="2:36" s="21" customFormat="1" ht="7.5" customHeight="1" thickBot="1" x14ac:dyDescent="0.3">
      <c r="B20" s="137"/>
      <c r="C20" s="138"/>
      <c r="D20" s="138"/>
      <c r="E20" s="138"/>
      <c r="F20" s="117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</row>
    <row r="21" spans="2:36" s="10" customFormat="1" ht="15.75" thickBot="1" x14ac:dyDescent="0.3">
      <c r="B21" s="111">
        <v>5</v>
      </c>
      <c r="C21" s="133" t="str">
        <f>'3a | Funktionalität'!C127</f>
        <v>Kommunikationszonen</v>
      </c>
      <c r="D21" s="134"/>
      <c r="E21" s="134"/>
      <c r="F21" s="112"/>
      <c r="G21" s="177">
        <f>'3a | Funktionalität'!J127</f>
        <v>0</v>
      </c>
      <c r="H21" s="177">
        <f>'3a | Funktionalität'!K127</f>
        <v>0</v>
      </c>
      <c r="I21" s="177">
        <f>'3a | Funktionalität'!L127</f>
        <v>0</v>
      </c>
      <c r="J21" s="177">
        <f>'3a | Funktionalität'!M127</f>
        <v>0</v>
      </c>
      <c r="K21" s="177">
        <f>'3a | Funktionalität'!N127</f>
        <v>0</v>
      </c>
      <c r="L21" s="177">
        <f>'3a | Funktionalität'!O127</f>
        <v>0</v>
      </c>
      <c r="M21" s="177">
        <f>'3a | Funktionalität'!P127</f>
        <v>0</v>
      </c>
      <c r="N21" s="177">
        <f>'3a | Funktionalität'!Q127</f>
        <v>0</v>
      </c>
      <c r="O21" s="177">
        <f>'3a | Funktionalität'!R127</f>
        <v>0</v>
      </c>
      <c r="P21" s="177">
        <f>'3a | Funktionalität'!S127</f>
        <v>0</v>
      </c>
      <c r="Q21" s="177">
        <f>'3a | Funktionalität'!T127</f>
        <v>0</v>
      </c>
      <c r="R21" s="177">
        <f>'3a | Funktionalität'!U127</f>
        <v>0</v>
      </c>
      <c r="S21" s="177">
        <f>'3a | Funktionalität'!V127</f>
        <v>0</v>
      </c>
      <c r="T21" s="177">
        <f>'3a | Funktionalität'!W127</f>
        <v>0</v>
      </c>
      <c r="U21" s="177">
        <f>'3a | Funktionalität'!X127</f>
        <v>0</v>
      </c>
      <c r="V21" s="177">
        <f>'3a | Funktionalität'!Y127</f>
        <v>0</v>
      </c>
      <c r="W21" s="177">
        <f>'3a | Funktionalität'!Z127</f>
        <v>0</v>
      </c>
      <c r="X21" s="177">
        <f>'3a | Funktionalität'!AA127</f>
        <v>0</v>
      </c>
      <c r="Y21" s="177">
        <f>'3a | Funktionalität'!AB127</f>
        <v>0</v>
      </c>
      <c r="Z21" s="177">
        <f>'3a | Funktionalität'!AC127</f>
        <v>0</v>
      </c>
      <c r="AA21" s="177">
        <f>'3a | Funktionalität'!AD127</f>
        <v>0</v>
      </c>
      <c r="AB21" s="177">
        <f>'3a | Funktionalität'!AE127</f>
        <v>0</v>
      </c>
      <c r="AC21" s="177">
        <f>'3a | Funktionalität'!AF127</f>
        <v>0</v>
      </c>
      <c r="AD21" s="177">
        <f>'3a | Funktionalität'!AG127</f>
        <v>0</v>
      </c>
      <c r="AE21" s="177">
        <f>'3a | Funktionalität'!AH127</f>
        <v>0</v>
      </c>
      <c r="AF21" s="177">
        <f>'3a | Funktionalität'!AI127</f>
        <v>0</v>
      </c>
      <c r="AG21" s="177">
        <f>'3a | Funktionalität'!AJ127</f>
        <v>0</v>
      </c>
      <c r="AH21" s="177">
        <f>'3a | Funktionalität'!AK127</f>
        <v>0</v>
      </c>
      <c r="AI21" s="177">
        <f>'3a | Funktionalität'!AL127</f>
        <v>0</v>
      </c>
      <c r="AJ21" s="177">
        <f>'3a | Funktionalität'!AM127</f>
        <v>0</v>
      </c>
    </row>
    <row r="22" spans="2:36" s="10" customFormat="1" ht="43.5" thickBot="1" x14ac:dyDescent="0.3">
      <c r="B22" s="111"/>
      <c r="C22" s="181"/>
      <c r="D22" s="138"/>
      <c r="E22" s="182" t="s">
        <v>201</v>
      </c>
      <c r="F22" s="112"/>
      <c r="G22" s="66" t="str">
        <f>'3a | Funktionalität'!J128</f>
        <v>wird ausgefüllt; wird ausgefüllt</v>
      </c>
      <c r="H22" s="66" t="str">
        <f>'3a | Funktionalität'!K128</f>
        <v>wird ausgefüllt; wird ausgefüllt</v>
      </c>
      <c r="I22" s="66" t="str">
        <f>'3a | Funktionalität'!L128</f>
        <v>wird ausgefüllt; wird ausgefüllt</v>
      </c>
      <c r="J22" s="66" t="str">
        <f>'3a | Funktionalität'!M128</f>
        <v>wird ausgefüllt; wird ausgefüllt</v>
      </c>
      <c r="K22" s="66" t="str">
        <f>'3a | Funktionalität'!N128</f>
        <v>wird ausgefüllt; wird ausgefüllt</v>
      </c>
      <c r="L22" s="66" t="str">
        <f>'3a | Funktionalität'!O128</f>
        <v>wird ausgefüllt; wird ausgefüllt</v>
      </c>
      <c r="M22" s="66" t="str">
        <f>'3a | Funktionalität'!P128</f>
        <v>wird ausgefüllt; wird ausgefüllt</v>
      </c>
      <c r="N22" s="66" t="str">
        <f>'3a | Funktionalität'!Q128</f>
        <v>wird ausgefüllt; wird ausgefüllt</v>
      </c>
      <c r="O22" s="66" t="str">
        <f>'3a | Funktionalität'!R128</f>
        <v>wird ausgefüllt; wird ausgefüllt</v>
      </c>
      <c r="P22" s="66" t="str">
        <f>'3a | Funktionalität'!S128</f>
        <v>wird ausgefüllt; wird ausgefüllt</v>
      </c>
      <c r="Q22" s="66" t="str">
        <f>'3a | Funktionalität'!T128</f>
        <v>wird ausgefüllt; wird ausgefüllt</v>
      </c>
      <c r="R22" s="66" t="str">
        <f>'3a | Funktionalität'!U128</f>
        <v>wird ausgefüllt; wird ausgefüllt</v>
      </c>
      <c r="S22" s="66" t="str">
        <f>'3a | Funktionalität'!V128</f>
        <v>wird ausgefüllt; wird ausgefüllt</v>
      </c>
      <c r="T22" s="66" t="str">
        <f>'3a | Funktionalität'!W128</f>
        <v>wird ausgefüllt; wird ausgefüllt</v>
      </c>
      <c r="U22" s="66" t="str">
        <f>'3a | Funktionalität'!X128</f>
        <v>wird ausgefüllt; wird ausgefüllt</v>
      </c>
      <c r="V22" s="66" t="str">
        <f>'3a | Funktionalität'!Y128</f>
        <v>wird ausgefüllt; wird ausgefüllt</v>
      </c>
      <c r="W22" s="66" t="str">
        <f>'3a | Funktionalität'!Z128</f>
        <v>wird ausgefüllt; wird ausgefüllt</v>
      </c>
      <c r="X22" s="66" t="str">
        <f>'3a | Funktionalität'!AA128</f>
        <v>wird ausgefüllt; wird ausgefüllt</v>
      </c>
      <c r="Y22" s="66" t="str">
        <f>'3a | Funktionalität'!AB128</f>
        <v>wird ausgefüllt; wird ausgefüllt</v>
      </c>
      <c r="Z22" s="66" t="str">
        <f>'3a | Funktionalität'!AC128</f>
        <v>wird ausgefüllt; wird ausgefüllt</v>
      </c>
      <c r="AA22" s="66" t="str">
        <f>'3a | Funktionalität'!AD128</f>
        <v>wird ausgefüllt; wird ausgefüllt</v>
      </c>
      <c r="AB22" s="66" t="str">
        <f>'3a | Funktionalität'!AE128</f>
        <v>wird ausgefüllt; wird ausgefüllt</v>
      </c>
      <c r="AC22" s="66" t="str">
        <f>'3a | Funktionalität'!AF128</f>
        <v>wird ausgefüllt; wird ausgefüllt</v>
      </c>
      <c r="AD22" s="66" t="str">
        <f>'3a | Funktionalität'!AG128</f>
        <v>wird ausgefüllt; wird ausgefüllt</v>
      </c>
      <c r="AE22" s="66" t="str">
        <f>'3a | Funktionalität'!AH128</f>
        <v>wird ausgefüllt; wird ausgefüllt</v>
      </c>
      <c r="AF22" s="66" t="str">
        <f>'3a | Funktionalität'!AI128</f>
        <v>wird ausgefüllt; wird ausgefüllt</v>
      </c>
      <c r="AG22" s="66" t="str">
        <f>'3a | Funktionalität'!AJ128</f>
        <v>wird ausgefüllt; wird ausgefüllt</v>
      </c>
      <c r="AH22" s="66" t="str">
        <f>'3a | Funktionalität'!AK128</f>
        <v>wird ausgefüllt; wird ausgefüllt</v>
      </c>
      <c r="AI22" s="66" t="str">
        <f>'3a | Funktionalität'!AL128</f>
        <v>wird ausgefüllt; wird ausgefüllt</v>
      </c>
      <c r="AJ22" s="66" t="str">
        <f>'3a | Funktionalität'!AM128</f>
        <v>wird ausgefüllt; wird ausgefüllt</v>
      </c>
    </row>
    <row r="23" spans="2:36" s="21" customFormat="1" ht="7.5" customHeight="1" x14ac:dyDescent="0.25">
      <c r="B23" s="40"/>
      <c r="C23" s="41"/>
      <c r="D23" s="41"/>
      <c r="E23" s="41"/>
      <c r="F23" s="17"/>
      <c r="G23" s="54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</row>
    <row r="24" spans="2:36" s="110" customFormat="1" ht="15.75" thickBot="1" x14ac:dyDescent="0.3">
      <c r="B24" s="116" t="s">
        <v>102</v>
      </c>
      <c r="C24" s="132"/>
      <c r="D24" s="132"/>
      <c r="E24" s="132"/>
      <c r="F24" s="112"/>
      <c r="G24" s="141"/>
      <c r="H24" s="141"/>
      <c r="I24" s="141"/>
      <c r="J24" s="141"/>
      <c r="K24" s="130"/>
      <c r="L24" s="141"/>
      <c r="M24" s="130"/>
      <c r="N24" s="130"/>
      <c r="O24" s="141"/>
      <c r="P24" s="130"/>
      <c r="Q24" s="130"/>
      <c r="R24" s="141"/>
      <c r="S24" s="130"/>
      <c r="T24" s="130"/>
      <c r="U24" s="141"/>
      <c r="V24" s="130"/>
      <c r="W24" s="130"/>
      <c r="X24" s="130"/>
      <c r="Y24" s="141"/>
      <c r="Z24" s="130"/>
      <c r="AA24" s="130"/>
      <c r="AB24" s="141"/>
      <c r="AC24" s="130"/>
      <c r="AD24" s="130"/>
      <c r="AE24" s="130"/>
      <c r="AF24" s="141"/>
      <c r="AG24" s="130"/>
      <c r="AH24" s="130"/>
      <c r="AI24" s="141"/>
      <c r="AJ24" s="130"/>
    </row>
    <row r="25" spans="2:36" s="10" customFormat="1" ht="15.75" thickBot="1" x14ac:dyDescent="0.3">
      <c r="B25" s="11">
        <v>6</v>
      </c>
      <c r="C25" s="36" t="s">
        <v>30</v>
      </c>
      <c r="D25" s="37"/>
      <c r="E25" s="37"/>
      <c r="F25" s="12"/>
      <c r="G25" s="61">
        <f>'3b | Nutzerkomfort'!J9</f>
        <v>0</v>
      </c>
      <c r="H25" s="177">
        <f>'3b | Nutzerkomfort'!K9</f>
        <v>0</v>
      </c>
      <c r="I25" s="177">
        <f>'3b | Nutzerkomfort'!L9</f>
        <v>0</v>
      </c>
      <c r="J25" s="177">
        <f>'3b | Nutzerkomfort'!M9</f>
        <v>0</v>
      </c>
      <c r="K25" s="177">
        <f>'3b | Nutzerkomfort'!N9</f>
        <v>0</v>
      </c>
      <c r="L25" s="177">
        <f>'3b | Nutzerkomfort'!O9</f>
        <v>0</v>
      </c>
      <c r="M25" s="177">
        <f>'3b | Nutzerkomfort'!P9</f>
        <v>0</v>
      </c>
      <c r="N25" s="177">
        <f>'3b | Nutzerkomfort'!Q9</f>
        <v>0</v>
      </c>
      <c r="O25" s="177">
        <f>'3b | Nutzerkomfort'!R9</f>
        <v>0</v>
      </c>
      <c r="P25" s="177">
        <f>'3b | Nutzerkomfort'!S9</f>
        <v>0</v>
      </c>
      <c r="Q25" s="177">
        <f>'3b | Nutzerkomfort'!T9</f>
        <v>0</v>
      </c>
      <c r="R25" s="177">
        <f>'3b | Nutzerkomfort'!U9</f>
        <v>0</v>
      </c>
      <c r="S25" s="177">
        <f>'3b | Nutzerkomfort'!V9</f>
        <v>0</v>
      </c>
      <c r="T25" s="177">
        <f>'3b | Nutzerkomfort'!W9</f>
        <v>0</v>
      </c>
      <c r="U25" s="177">
        <f>'3b | Nutzerkomfort'!X9</f>
        <v>0</v>
      </c>
      <c r="V25" s="177">
        <f>'3b | Nutzerkomfort'!Y9</f>
        <v>0</v>
      </c>
      <c r="W25" s="177">
        <f>'3b | Nutzerkomfort'!Z9</f>
        <v>0</v>
      </c>
      <c r="X25" s="177">
        <f>'3b | Nutzerkomfort'!AA9</f>
        <v>0</v>
      </c>
      <c r="Y25" s="177">
        <f>'3b | Nutzerkomfort'!AB9</f>
        <v>0</v>
      </c>
      <c r="Z25" s="177">
        <f>'3b | Nutzerkomfort'!AC9</f>
        <v>0</v>
      </c>
      <c r="AA25" s="177">
        <f>'3b | Nutzerkomfort'!AD9</f>
        <v>0</v>
      </c>
      <c r="AB25" s="177">
        <f>'3b | Nutzerkomfort'!AE9</f>
        <v>0</v>
      </c>
      <c r="AC25" s="177">
        <f>'3b | Nutzerkomfort'!AF9</f>
        <v>0</v>
      </c>
      <c r="AD25" s="177">
        <f>'3b | Nutzerkomfort'!AG9</f>
        <v>0</v>
      </c>
      <c r="AE25" s="177">
        <f>'3b | Nutzerkomfort'!AH9</f>
        <v>0</v>
      </c>
      <c r="AF25" s="177">
        <f>'3b | Nutzerkomfort'!AI9</f>
        <v>0</v>
      </c>
      <c r="AG25" s="177">
        <f>'3b | Nutzerkomfort'!AJ9</f>
        <v>0</v>
      </c>
      <c r="AH25" s="177">
        <f>'3b | Nutzerkomfort'!AK9</f>
        <v>0</v>
      </c>
      <c r="AI25" s="177">
        <f>'3b | Nutzerkomfort'!AL9</f>
        <v>0</v>
      </c>
      <c r="AJ25" s="177">
        <f>'3b | Nutzerkomfort'!AM9</f>
        <v>0</v>
      </c>
    </row>
    <row r="26" spans="2:36" s="10" customFormat="1" ht="72" thickBot="1" x14ac:dyDescent="0.3">
      <c r="B26" s="11"/>
      <c r="C26" s="63"/>
      <c r="D26" s="41"/>
      <c r="E26" s="64" t="s">
        <v>201</v>
      </c>
      <c r="F26" s="12"/>
      <c r="G26" s="66" t="str">
        <f>'3b | Nutzerkomfort'!J10</f>
        <v>wird ausgefüllt; wird ausgefüllt (wird ausgefüllt; wird ausgefüllt); wird ausgefüllt</v>
      </c>
      <c r="H26" s="66" t="str">
        <f>'3b | Nutzerkomfort'!K10</f>
        <v>wird ausgefüllt; wird ausgefüllt (wird ausgefüllt; wird ausgefüllt); wird ausgefüllt</v>
      </c>
      <c r="I26" s="66" t="str">
        <f>'3b | Nutzerkomfort'!L10</f>
        <v>wird ausgefüllt; wird ausgefüllt (wird ausgefüllt; wird ausgefüllt); wird ausgefüllt</v>
      </c>
      <c r="J26" s="66" t="str">
        <f>'3b | Nutzerkomfort'!M10</f>
        <v>wird ausgefüllt; wird ausgefüllt (wird ausgefüllt; wird ausgefüllt); wird ausgefüllt</v>
      </c>
      <c r="K26" s="66" t="str">
        <f>'3b | Nutzerkomfort'!N10</f>
        <v>wird ausgefüllt; wird ausgefüllt (wird ausgefüllt; wird ausgefüllt); wird ausgefüllt</v>
      </c>
      <c r="L26" s="66" t="str">
        <f>'3b | Nutzerkomfort'!O10</f>
        <v>wird ausgefüllt; wird ausgefüllt (wird ausgefüllt; wird ausgefüllt); wird ausgefüllt</v>
      </c>
      <c r="M26" s="66" t="str">
        <f>'3b | Nutzerkomfort'!P10</f>
        <v>wird ausgefüllt; wird ausgefüllt (wird ausgefüllt; wird ausgefüllt); wird ausgefüllt</v>
      </c>
      <c r="N26" s="66" t="str">
        <f>'3b | Nutzerkomfort'!Q10</f>
        <v>wird ausgefüllt; wird ausgefüllt (wird ausgefüllt; wird ausgefüllt); wird ausgefüllt</v>
      </c>
      <c r="O26" s="66" t="str">
        <f>'3b | Nutzerkomfort'!R10</f>
        <v>wird ausgefüllt; wird ausgefüllt (wird ausgefüllt; wird ausgefüllt); wird ausgefüllt</v>
      </c>
      <c r="P26" s="66" t="str">
        <f>'3b | Nutzerkomfort'!S10</f>
        <v>wird ausgefüllt; wird ausgefüllt (wird ausgefüllt; wird ausgefüllt); wird ausgefüllt</v>
      </c>
      <c r="Q26" s="66" t="str">
        <f>'3b | Nutzerkomfort'!T10</f>
        <v>wird ausgefüllt; wird ausgefüllt (wird ausgefüllt; wird ausgefüllt); wird ausgefüllt</v>
      </c>
      <c r="R26" s="66" t="str">
        <f>'3b | Nutzerkomfort'!U10</f>
        <v>wird ausgefüllt; wird ausgefüllt (wird ausgefüllt; wird ausgefüllt); wird ausgefüllt</v>
      </c>
      <c r="S26" s="66" t="str">
        <f>'3b | Nutzerkomfort'!V10</f>
        <v>wird ausgefüllt; wird ausgefüllt (wird ausgefüllt; wird ausgefüllt); wird ausgefüllt</v>
      </c>
      <c r="T26" s="66" t="str">
        <f>'3b | Nutzerkomfort'!W10</f>
        <v>wird ausgefüllt; wird ausgefüllt (wird ausgefüllt; wird ausgefüllt); wird ausgefüllt</v>
      </c>
      <c r="U26" s="66" t="str">
        <f>'3b | Nutzerkomfort'!X10</f>
        <v>wird ausgefüllt; wird ausgefüllt (wird ausgefüllt; wird ausgefüllt); wird ausgefüllt</v>
      </c>
      <c r="V26" s="66" t="str">
        <f>'3b | Nutzerkomfort'!Y10</f>
        <v>wird ausgefüllt; wird ausgefüllt (wird ausgefüllt; wird ausgefüllt); wird ausgefüllt</v>
      </c>
      <c r="W26" s="66" t="str">
        <f>'3b | Nutzerkomfort'!Z10</f>
        <v>wird ausgefüllt; wird ausgefüllt (wird ausgefüllt; wird ausgefüllt); wird ausgefüllt</v>
      </c>
      <c r="X26" s="66" t="str">
        <f>'3b | Nutzerkomfort'!AA10</f>
        <v>wird ausgefüllt; wird ausgefüllt (wird ausgefüllt; wird ausgefüllt); wird ausgefüllt</v>
      </c>
      <c r="Y26" s="66" t="str">
        <f>'3b | Nutzerkomfort'!AB10</f>
        <v>wird ausgefüllt; wird ausgefüllt (wird ausgefüllt; wird ausgefüllt); wird ausgefüllt</v>
      </c>
      <c r="Z26" s="66" t="str">
        <f>'3b | Nutzerkomfort'!AC10</f>
        <v>wird ausgefüllt; wird ausgefüllt (wird ausgefüllt; wird ausgefüllt); wird ausgefüllt</v>
      </c>
      <c r="AA26" s="66" t="str">
        <f>'3b | Nutzerkomfort'!AD10</f>
        <v>wird ausgefüllt; wird ausgefüllt (wird ausgefüllt; wird ausgefüllt); wird ausgefüllt</v>
      </c>
      <c r="AB26" s="66" t="str">
        <f>'3b | Nutzerkomfort'!AE10</f>
        <v>wird ausgefüllt; wird ausgefüllt (wird ausgefüllt; wird ausgefüllt); wird ausgefüllt</v>
      </c>
      <c r="AC26" s="66" t="str">
        <f>'3b | Nutzerkomfort'!AF10</f>
        <v>wird ausgefüllt; wird ausgefüllt (wird ausgefüllt; wird ausgefüllt); wird ausgefüllt</v>
      </c>
      <c r="AD26" s="66" t="str">
        <f>'3b | Nutzerkomfort'!AG10</f>
        <v>wird ausgefüllt; wird ausgefüllt (wird ausgefüllt; wird ausgefüllt); wird ausgefüllt</v>
      </c>
      <c r="AE26" s="66" t="str">
        <f>'3b | Nutzerkomfort'!AH10</f>
        <v>wird ausgefüllt; wird ausgefüllt (wird ausgefüllt; wird ausgefüllt); wird ausgefüllt</v>
      </c>
      <c r="AF26" s="66" t="str">
        <f>'3b | Nutzerkomfort'!AI10</f>
        <v>wird ausgefüllt; wird ausgefüllt (wird ausgefüllt; wird ausgefüllt); wird ausgefüllt</v>
      </c>
      <c r="AG26" s="66" t="str">
        <f>'3b | Nutzerkomfort'!AJ10</f>
        <v>wird ausgefüllt; wird ausgefüllt (wird ausgefüllt; wird ausgefüllt); wird ausgefüllt</v>
      </c>
      <c r="AH26" s="66" t="str">
        <f>'3b | Nutzerkomfort'!AK10</f>
        <v>wird ausgefüllt; wird ausgefüllt (wird ausgefüllt; wird ausgefüllt); wird ausgefüllt</v>
      </c>
      <c r="AI26" s="66" t="str">
        <f>'3b | Nutzerkomfort'!AL10</f>
        <v>wird ausgefüllt; wird ausgefüllt (wird ausgefüllt; wird ausgefüllt); wird ausgefüllt</v>
      </c>
      <c r="AJ26" s="66" t="str">
        <f>'3b | Nutzerkomfort'!AM10</f>
        <v>wird ausgefüllt; wird ausgefüllt (wird ausgefüllt; wird ausgefüllt); wird ausgefüllt</v>
      </c>
    </row>
    <row r="27" spans="2:36" s="21" customFormat="1" ht="7.5" customHeight="1" thickBot="1" x14ac:dyDescent="0.3">
      <c r="B27" s="40"/>
      <c r="C27" s="41"/>
      <c r="D27" s="41"/>
      <c r="E27" s="41"/>
      <c r="F27" s="17"/>
      <c r="G27" s="54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2:36" s="10" customFormat="1" ht="15.75" thickBot="1" x14ac:dyDescent="0.3">
      <c r="B28" s="11">
        <v>7</v>
      </c>
      <c r="C28" s="36" t="s">
        <v>36</v>
      </c>
      <c r="D28" s="37"/>
      <c r="E28" s="37"/>
      <c r="F28" s="12"/>
      <c r="G28" s="61">
        <f>'3b | Nutzerkomfort'!J36</f>
        <v>0</v>
      </c>
      <c r="H28" s="177">
        <f>'3b | Nutzerkomfort'!K36</f>
        <v>0</v>
      </c>
      <c r="I28" s="177">
        <f>'3b | Nutzerkomfort'!L36</f>
        <v>0</v>
      </c>
      <c r="J28" s="177">
        <f>'3b | Nutzerkomfort'!M36</f>
        <v>0</v>
      </c>
      <c r="K28" s="177">
        <f>'3b | Nutzerkomfort'!N36</f>
        <v>0</v>
      </c>
      <c r="L28" s="177">
        <f>'3b | Nutzerkomfort'!O36</f>
        <v>0</v>
      </c>
      <c r="M28" s="177">
        <f>'3b | Nutzerkomfort'!P36</f>
        <v>0</v>
      </c>
      <c r="N28" s="177">
        <f>'3b | Nutzerkomfort'!Q36</f>
        <v>0</v>
      </c>
      <c r="O28" s="177">
        <f>'3b | Nutzerkomfort'!R36</f>
        <v>0</v>
      </c>
      <c r="P28" s="177">
        <f>'3b | Nutzerkomfort'!S36</f>
        <v>0</v>
      </c>
      <c r="Q28" s="177">
        <f>'3b | Nutzerkomfort'!T36</f>
        <v>0</v>
      </c>
      <c r="R28" s="177">
        <f>'3b | Nutzerkomfort'!U36</f>
        <v>0</v>
      </c>
      <c r="S28" s="177">
        <f>'3b | Nutzerkomfort'!V36</f>
        <v>0</v>
      </c>
      <c r="T28" s="177">
        <f>'3b | Nutzerkomfort'!W36</f>
        <v>0</v>
      </c>
      <c r="U28" s="177">
        <f>'3b | Nutzerkomfort'!X36</f>
        <v>0</v>
      </c>
      <c r="V28" s="177">
        <f>'3b | Nutzerkomfort'!Y36</f>
        <v>0</v>
      </c>
      <c r="W28" s="177">
        <f>'3b | Nutzerkomfort'!Z36</f>
        <v>0</v>
      </c>
      <c r="X28" s="177">
        <f>'3b | Nutzerkomfort'!AA36</f>
        <v>0</v>
      </c>
      <c r="Y28" s="177">
        <f>'3b | Nutzerkomfort'!AB36</f>
        <v>0</v>
      </c>
      <c r="Z28" s="177">
        <f>'3b | Nutzerkomfort'!AC36</f>
        <v>0</v>
      </c>
      <c r="AA28" s="177">
        <f>'3b | Nutzerkomfort'!AD36</f>
        <v>0</v>
      </c>
      <c r="AB28" s="177">
        <f>'3b | Nutzerkomfort'!AE36</f>
        <v>0</v>
      </c>
      <c r="AC28" s="177">
        <f>'3b | Nutzerkomfort'!AF36</f>
        <v>0</v>
      </c>
      <c r="AD28" s="177">
        <f>'3b | Nutzerkomfort'!AG36</f>
        <v>0</v>
      </c>
      <c r="AE28" s="177">
        <f>'3b | Nutzerkomfort'!AH36</f>
        <v>0</v>
      </c>
      <c r="AF28" s="177">
        <f>'3b | Nutzerkomfort'!AI36</f>
        <v>0</v>
      </c>
      <c r="AG28" s="177">
        <f>'3b | Nutzerkomfort'!AJ36</f>
        <v>0</v>
      </c>
      <c r="AH28" s="177">
        <f>'3b | Nutzerkomfort'!AK36</f>
        <v>0</v>
      </c>
      <c r="AI28" s="177">
        <f>'3b | Nutzerkomfort'!AL36</f>
        <v>0</v>
      </c>
      <c r="AJ28" s="177">
        <f>'3b | Nutzerkomfort'!AM36</f>
        <v>0</v>
      </c>
    </row>
    <row r="29" spans="2:36" s="10" customFormat="1" ht="149.25" customHeight="1" thickBot="1" x14ac:dyDescent="0.3">
      <c r="B29" s="11"/>
      <c r="C29" s="63"/>
      <c r="D29" s="41"/>
      <c r="E29" s="64" t="s">
        <v>201</v>
      </c>
      <c r="F29" s="12"/>
      <c r="G29" s="66" t="str">
        <f>'3b | Nutzerkomfort'!J37</f>
        <v>wird ausgefüllt; wird ausgefüllt; wird ausgefüllt; wird ausgefüllt; wird ausgefüllt; wird ausgefüllt; wird ausgefüllt; wird ausgefüllt (wird ausgefüllt; wird ausgefüllt)</v>
      </c>
      <c r="H29" s="66" t="str">
        <f>'3b | Nutzerkomfort'!K37</f>
        <v>wird ausgefüllt; wird ausgefüllt; wird ausgefüllt; wird ausgefüllt; wird ausgefüllt; wird ausgefüllt; wird ausgefüllt; wird ausgefüllt (wird ausgefüllt; wird ausgefüllt)</v>
      </c>
      <c r="I29" s="66" t="str">
        <f>'3b | Nutzerkomfort'!L37</f>
        <v>wird ausgefüllt; wird ausgefüllt; wird ausgefüllt; wird ausgefüllt; wird ausgefüllt; wird ausgefüllt; wird ausgefüllt; wird ausgefüllt (wird ausgefüllt; wird ausgefüllt)</v>
      </c>
      <c r="J29" s="66" t="str">
        <f>'3b | Nutzerkomfort'!M37</f>
        <v>wird ausgefüllt; wird ausgefüllt; wird ausgefüllt; wird ausgefüllt; wird ausgefüllt; wird ausgefüllt; wird ausgefüllt; wird ausgefüllt (wird ausgefüllt; wird ausgefüllt)</v>
      </c>
      <c r="K29" s="66" t="str">
        <f>'3b | Nutzerkomfort'!N37</f>
        <v>wird ausgefüllt; wird ausgefüllt; wird ausgefüllt; wird ausgefüllt; wird ausgefüllt; wird ausgefüllt; wird ausgefüllt; wird ausgefüllt (wird ausgefüllt; wird ausgefüllt)</v>
      </c>
      <c r="L29" s="66" t="str">
        <f>'3b | Nutzerkomfort'!O37</f>
        <v>wird ausgefüllt; wird ausgefüllt; wird ausgefüllt; wird ausgefüllt; wird ausgefüllt; wird ausgefüllt; wird ausgefüllt; wird ausgefüllt (wird ausgefüllt; wird ausgefüllt)</v>
      </c>
      <c r="M29" s="66" t="str">
        <f>'3b | Nutzerkomfort'!P37</f>
        <v>wird ausgefüllt; wird ausgefüllt; wird ausgefüllt; wird ausgefüllt; wird ausgefüllt; wird ausgefüllt; wird ausgefüllt; wird ausgefüllt (wird ausgefüllt; wird ausgefüllt)</v>
      </c>
      <c r="N29" s="66" t="str">
        <f>'3b | Nutzerkomfort'!Q37</f>
        <v>wird ausgefüllt; wird ausgefüllt; wird ausgefüllt; wird ausgefüllt; wird ausgefüllt; wird ausgefüllt; wird ausgefüllt; wird ausgefüllt (wird ausgefüllt; wird ausgefüllt)</v>
      </c>
      <c r="O29" s="66" t="str">
        <f>'3b | Nutzerkomfort'!R37</f>
        <v>wird ausgefüllt; wird ausgefüllt; wird ausgefüllt; wird ausgefüllt; wird ausgefüllt; wird ausgefüllt; wird ausgefüllt; wird ausgefüllt (wird ausgefüllt; wird ausgefüllt)</v>
      </c>
      <c r="P29" s="66" t="str">
        <f>'3b | Nutzerkomfort'!S37</f>
        <v>wird ausgefüllt; wird ausgefüllt; wird ausgefüllt; wird ausgefüllt; wird ausgefüllt; wird ausgefüllt; wird ausgefüllt; wird ausgefüllt (wird ausgefüllt; wird ausgefüllt)</v>
      </c>
      <c r="Q29" s="66" t="str">
        <f>'3b | Nutzerkomfort'!T37</f>
        <v>wird ausgefüllt; wird ausgefüllt; wird ausgefüllt; wird ausgefüllt; wird ausgefüllt; wird ausgefüllt; wird ausgefüllt; wird ausgefüllt (wird ausgefüllt; wird ausgefüllt)</v>
      </c>
      <c r="R29" s="66" t="str">
        <f>'3b | Nutzerkomfort'!U37</f>
        <v>wird ausgefüllt; wird ausgefüllt; wird ausgefüllt; wird ausgefüllt; wird ausgefüllt; wird ausgefüllt; wird ausgefüllt; wird ausgefüllt (wird ausgefüllt; wird ausgefüllt)</v>
      </c>
      <c r="S29" s="66" t="str">
        <f>'3b | Nutzerkomfort'!V37</f>
        <v>wird ausgefüllt; wird ausgefüllt; wird ausgefüllt; wird ausgefüllt; wird ausgefüllt; wird ausgefüllt; wird ausgefüllt; wird ausgefüllt (wird ausgefüllt; wird ausgefüllt)</v>
      </c>
      <c r="T29" s="66" t="str">
        <f>'3b | Nutzerkomfort'!W37</f>
        <v>wird ausgefüllt; wird ausgefüllt; wird ausgefüllt; wird ausgefüllt; wird ausgefüllt; wird ausgefüllt; wird ausgefüllt; wird ausgefüllt (wird ausgefüllt; wird ausgefüllt)</v>
      </c>
      <c r="U29" s="66" t="str">
        <f>'3b | Nutzerkomfort'!X37</f>
        <v>wird ausgefüllt; wird ausgefüllt; wird ausgefüllt; wird ausgefüllt; wird ausgefüllt; wird ausgefüllt; wird ausgefüllt; wird ausgefüllt (wird ausgefüllt; wird ausgefüllt)</v>
      </c>
      <c r="V29" s="66" t="str">
        <f>'3b | Nutzerkomfort'!Y37</f>
        <v>wird ausgefüllt; wird ausgefüllt; wird ausgefüllt; wird ausgefüllt; wird ausgefüllt; wird ausgefüllt; wird ausgefüllt; wird ausgefüllt (wird ausgefüllt; wird ausgefüllt)</v>
      </c>
      <c r="W29" s="66" t="str">
        <f>'3b | Nutzerkomfort'!Z37</f>
        <v>wird ausgefüllt; wird ausgefüllt; wird ausgefüllt; wird ausgefüllt; wird ausgefüllt; wird ausgefüllt; wird ausgefüllt; wird ausgefüllt (wird ausgefüllt; wird ausgefüllt)</v>
      </c>
      <c r="X29" s="66" t="str">
        <f>'3b | Nutzerkomfort'!AA37</f>
        <v>wird ausgefüllt; wird ausgefüllt; wird ausgefüllt; wird ausgefüllt; wird ausgefüllt; wird ausgefüllt; wird ausgefüllt; wird ausgefüllt (wird ausgefüllt; wird ausgefüllt)</v>
      </c>
      <c r="Y29" s="66" t="str">
        <f>'3b | Nutzerkomfort'!AB37</f>
        <v>wird ausgefüllt; wird ausgefüllt; wird ausgefüllt; wird ausgefüllt; wird ausgefüllt; wird ausgefüllt; wird ausgefüllt; wird ausgefüllt (wird ausgefüllt; wird ausgefüllt)</v>
      </c>
      <c r="Z29" s="66" t="str">
        <f>'3b | Nutzerkomfort'!AC37</f>
        <v>wird ausgefüllt; wird ausgefüllt; wird ausgefüllt; wird ausgefüllt; wird ausgefüllt; wird ausgefüllt; wird ausgefüllt; wird ausgefüllt (wird ausgefüllt; wird ausgefüllt)</v>
      </c>
      <c r="AA29" s="66" t="str">
        <f>'3b | Nutzerkomfort'!AD37</f>
        <v>wird ausgefüllt; wird ausgefüllt; wird ausgefüllt; wird ausgefüllt; wird ausgefüllt; wird ausgefüllt; wird ausgefüllt; wird ausgefüllt (wird ausgefüllt; wird ausgefüllt)</v>
      </c>
      <c r="AB29" s="66" t="str">
        <f>'3b | Nutzerkomfort'!AE37</f>
        <v>wird ausgefüllt; wird ausgefüllt; wird ausgefüllt; wird ausgefüllt; wird ausgefüllt; wird ausgefüllt; wird ausgefüllt; wird ausgefüllt (wird ausgefüllt; wird ausgefüllt)</v>
      </c>
      <c r="AC29" s="66" t="str">
        <f>'3b | Nutzerkomfort'!AF37</f>
        <v>wird ausgefüllt; wird ausgefüllt; wird ausgefüllt; wird ausgefüllt; wird ausgefüllt; wird ausgefüllt; wird ausgefüllt; wird ausgefüllt (wird ausgefüllt; wird ausgefüllt)</v>
      </c>
      <c r="AD29" s="66" t="str">
        <f>'3b | Nutzerkomfort'!AG37</f>
        <v>wird ausgefüllt; wird ausgefüllt; wird ausgefüllt; wird ausgefüllt; wird ausgefüllt; wird ausgefüllt; wird ausgefüllt; wird ausgefüllt (wird ausgefüllt; wird ausgefüllt)</v>
      </c>
      <c r="AE29" s="66" t="str">
        <f>'3b | Nutzerkomfort'!AH37</f>
        <v>wird ausgefüllt; wird ausgefüllt; wird ausgefüllt; wird ausgefüllt; wird ausgefüllt; wird ausgefüllt; wird ausgefüllt; wird ausgefüllt (wird ausgefüllt; wird ausgefüllt)</v>
      </c>
      <c r="AF29" s="66" t="str">
        <f>'3b | Nutzerkomfort'!AI37</f>
        <v>wird ausgefüllt; wird ausgefüllt; wird ausgefüllt; wird ausgefüllt; wird ausgefüllt; wird ausgefüllt; wird ausgefüllt; wird ausgefüllt (wird ausgefüllt; wird ausgefüllt)</v>
      </c>
      <c r="AG29" s="66" t="str">
        <f>'3b | Nutzerkomfort'!AJ37</f>
        <v>wird ausgefüllt; wird ausgefüllt; wird ausgefüllt; wird ausgefüllt; wird ausgefüllt; wird ausgefüllt; wird ausgefüllt; wird ausgefüllt (wird ausgefüllt; wird ausgefüllt)</v>
      </c>
      <c r="AH29" s="66" t="str">
        <f>'3b | Nutzerkomfort'!AK37</f>
        <v>wird ausgefüllt; wird ausgefüllt; wird ausgefüllt; wird ausgefüllt; wird ausgefüllt; wird ausgefüllt; wird ausgefüllt; wird ausgefüllt (wird ausgefüllt; wird ausgefüllt)</v>
      </c>
      <c r="AI29" s="66" t="str">
        <f>'3b | Nutzerkomfort'!AL37</f>
        <v>wird ausgefüllt; wird ausgefüllt; wird ausgefüllt; wird ausgefüllt; wird ausgefüllt; wird ausgefüllt; wird ausgefüllt; wird ausgefüllt (wird ausgefüllt; wird ausgefüllt)</v>
      </c>
      <c r="AJ29" s="66" t="str">
        <f>'3b | Nutzerkomfort'!AM37</f>
        <v>wird ausgefüllt; wird ausgefüllt; wird ausgefüllt; wird ausgefüllt; wird ausgefüllt; wird ausgefüllt; wird ausgefüllt; wird ausgefüllt (wird ausgefüllt; wird ausgefüllt)</v>
      </c>
    </row>
    <row r="30" spans="2:36" s="21" customFormat="1" ht="7.5" customHeight="1" thickBot="1" x14ac:dyDescent="0.3">
      <c r="B30" s="40"/>
      <c r="C30" s="41"/>
      <c r="D30" s="41"/>
      <c r="E30" s="41"/>
      <c r="F30" s="17"/>
      <c r="G30" s="54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</row>
    <row r="31" spans="2:36" s="10" customFormat="1" ht="15.75" thickBot="1" x14ac:dyDescent="0.3">
      <c r="B31" s="11">
        <v>8</v>
      </c>
      <c r="C31" s="36" t="s">
        <v>48</v>
      </c>
      <c r="D31" s="37"/>
      <c r="E31" s="37"/>
      <c r="F31" s="12"/>
      <c r="G31" s="61">
        <f>'3b | Nutzerkomfort'!J98</f>
        <v>0</v>
      </c>
      <c r="H31" s="177">
        <f>'3b | Nutzerkomfort'!K98</f>
        <v>0</v>
      </c>
      <c r="I31" s="177">
        <f>'3b | Nutzerkomfort'!L98</f>
        <v>0</v>
      </c>
      <c r="J31" s="177">
        <f>'3b | Nutzerkomfort'!M98</f>
        <v>0</v>
      </c>
      <c r="K31" s="177">
        <f>'3b | Nutzerkomfort'!N98</f>
        <v>0</v>
      </c>
      <c r="L31" s="177">
        <f>'3b | Nutzerkomfort'!O98</f>
        <v>0</v>
      </c>
      <c r="M31" s="177">
        <f>'3b | Nutzerkomfort'!P98</f>
        <v>0</v>
      </c>
      <c r="N31" s="177">
        <f>'3b | Nutzerkomfort'!Q98</f>
        <v>0</v>
      </c>
      <c r="O31" s="177">
        <f>'3b | Nutzerkomfort'!R98</f>
        <v>0</v>
      </c>
      <c r="P31" s="177">
        <f>'3b | Nutzerkomfort'!S98</f>
        <v>0</v>
      </c>
      <c r="Q31" s="177">
        <f>'3b | Nutzerkomfort'!T98</f>
        <v>0</v>
      </c>
      <c r="R31" s="177">
        <f>'3b | Nutzerkomfort'!U98</f>
        <v>0</v>
      </c>
      <c r="S31" s="177">
        <f>'3b | Nutzerkomfort'!V98</f>
        <v>0</v>
      </c>
      <c r="T31" s="177">
        <f>'3b | Nutzerkomfort'!W98</f>
        <v>0</v>
      </c>
      <c r="U31" s="177">
        <f>'3b | Nutzerkomfort'!X98</f>
        <v>0</v>
      </c>
      <c r="V31" s="177">
        <f>'3b | Nutzerkomfort'!Y98</f>
        <v>0</v>
      </c>
      <c r="W31" s="177">
        <f>'3b | Nutzerkomfort'!Z98</f>
        <v>0</v>
      </c>
      <c r="X31" s="177">
        <f>'3b | Nutzerkomfort'!AA98</f>
        <v>0</v>
      </c>
      <c r="Y31" s="177">
        <f>'3b | Nutzerkomfort'!AB98</f>
        <v>0</v>
      </c>
      <c r="Z31" s="177">
        <f>'3b | Nutzerkomfort'!AC98</f>
        <v>0</v>
      </c>
      <c r="AA31" s="177">
        <f>'3b | Nutzerkomfort'!AD98</f>
        <v>0</v>
      </c>
      <c r="AB31" s="177">
        <f>'3b | Nutzerkomfort'!AE98</f>
        <v>0</v>
      </c>
      <c r="AC31" s="177">
        <f>'3b | Nutzerkomfort'!AF98</f>
        <v>0</v>
      </c>
      <c r="AD31" s="177">
        <f>'3b | Nutzerkomfort'!AG98</f>
        <v>0</v>
      </c>
      <c r="AE31" s="177">
        <f>'3b | Nutzerkomfort'!AH98</f>
        <v>0</v>
      </c>
      <c r="AF31" s="177">
        <f>'3b | Nutzerkomfort'!AI98</f>
        <v>0</v>
      </c>
      <c r="AG31" s="177">
        <f>'3b | Nutzerkomfort'!AJ98</f>
        <v>0</v>
      </c>
      <c r="AH31" s="177">
        <f>'3b | Nutzerkomfort'!AK98</f>
        <v>0</v>
      </c>
      <c r="AI31" s="177">
        <f>'3b | Nutzerkomfort'!AL98</f>
        <v>0</v>
      </c>
      <c r="AJ31" s="177">
        <f>'3b | Nutzerkomfort'!AM98</f>
        <v>0</v>
      </c>
    </row>
    <row r="32" spans="2:36" s="10" customFormat="1" ht="150.75" customHeight="1" thickBot="1" x14ac:dyDescent="0.3">
      <c r="B32" s="11"/>
      <c r="C32" s="63"/>
      <c r="D32" s="41"/>
      <c r="E32" s="64" t="s">
        <v>201</v>
      </c>
      <c r="F32" s="12"/>
      <c r="G32" s="66" t="str">
        <f>'3b | Nutzerkomfort'!J99</f>
        <v>wird ausgefüllt; wird ausgefüllt; wird ausgefüllt; wird ausgefüllt; wird ausgefüllt (wird ausgefüllt; wird ausgefüllt)</v>
      </c>
      <c r="H32" s="66" t="str">
        <f>'3b | Nutzerkomfort'!K99</f>
        <v>wird ausgefüllt; wird ausgefüllt; wird ausgefüllt; wird ausgefüllt; wird ausgefüllt (wird ausgefüllt; wird ausgefüllt)</v>
      </c>
      <c r="I32" s="66" t="str">
        <f>'3b | Nutzerkomfort'!L99</f>
        <v>wird ausgefüllt; wird ausgefüllt; wird ausgefüllt; wird ausgefüllt; wird ausgefüllt (wird ausgefüllt; wird ausgefüllt)</v>
      </c>
      <c r="J32" s="66" t="str">
        <f>'3b | Nutzerkomfort'!M99</f>
        <v>wird ausgefüllt; wird ausgefüllt; wird ausgefüllt; wird ausgefüllt; wird ausgefüllt (wird ausgefüllt; wird ausgefüllt)</v>
      </c>
      <c r="K32" s="66" t="str">
        <f>'3b | Nutzerkomfort'!N99</f>
        <v>wird ausgefüllt; wird ausgefüllt; wird ausgefüllt; wird ausgefüllt; wird ausgefüllt (wird ausgefüllt; wird ausgefüllt)</v>
      </c>
      <c r="L32" s="66" t="str">
        <f>'3b | Nutzerkomfort'!O99</f>
        <v>wird ausgefüllt; wird ausgefüllt; wird ausgefüllt; wird ausgefüllt; wird ausgefüllt (wird ausgefüllt; wird ausgefüllt)</v>
      </c>
      <c r="M32" s="66" t="str">
        <f>'3b | Nutzerkomfort'!P99</f>
        <v>wird ausgefüllt; wird ausgefüllt; wird ausgefüllt; wird ausgefüllt; wird ausgefüllt (wird ausgefüllt; wird ausgefüllt)</v>
      </c>
      <c r="N32" s="66" t="str">
        <f>'3b | Nutzerkomfort'!Q99</f>
        <v>wird ausgefüllt; wird ausgefüllt; wird ausgefüllt; wird ausgefüllt; wird ausgefüllt (wird ausgefüllt; wird ausgefüllt)</v>
      </c>
      <c r="O32" s="66" t="str">
        <f>'3b | Nutzerkomfort'!R99</f>
        <v>wird ausgefüllt; wird ausgefüllt; wird ausgefüllt; wird ausgefüllt; wird ausgefüllt (wird ausgefüllt; wird ausgefüllt)</v>
      </c>
      <c r="P32" s="66" t="str">
        <f>'3b | Nutzerkomfort'!S99</f>
        <v>wird ausgefüllt; wird ausgefüllt; wird ausgefüllt; wird ausgefüllt; wird ausgefüllt (wird ausgefüllt; wird ausgefüllt)</v>
      </c>
      <c r="Q32" s="66" t="str">
        <f>'3b | Nutzerkomfort'!T99</f>
        <v>wird ausgefüllt; wird ausgefüllt; wird ausgefüllt; wird ausgefüllt; wird ausgefüllt (wird ausgefüllt; wird ausgefüllt)</v>
      </c>
      <c r="R32" s="66" t="str">
        <f>'3b | Nutzerkomfort'!U99</f>
        <v>wird ausgefüllt; wird ausgefüllt; wird ausgefüllt; wird ausgefüllt; wird ausgefüllt (wird ausgefüllt; wird ausgefüllt)</v>
      </c>
      <c r="S32" s="66" t="str">
        <f>'3b | Nutzerkomfort'!V99</f>
        <v>wird ausgefüllt; wird ausgefüllt; wird ausgefüllt; wird ausgefüllt; wird ausgefüllt (wird ausgefüllt; wird ausgefüllt)</v>
      </c>
      <c r="T32" s="66" t="str">
        <f>'3b | Nutzerkomfort'!W99</f>
        <v>wird ausgefüllt; wird ausgefüllt; wird ausgefüllt; wird ausgefüllt; wird ausgefüllt (wird ausgefüllt; wird ausgefüllt)</v>
      </c>
      <c r="U32" s="66" t="str">
        <f>'3b | Nutzerkomfort'!X99</f>
        <v>wird ausgefüllt; wird ausgefüllt; wird ausgefüllt; wird ausgefüllt; wird ausgefüllt (wird ausgefüllt; wird ausgefüllt)</v>
      </c>
      <c r="V32" s="66" t="str">
        <f>'3b | Nutzerkomfort'!Y99</f>
        <v>wird ausgefüllt; wird ausgefüllt; wird ausgefüllt; wird ausgefüllt; wird ausgefüllt (wird ausgefüllt; wird ausgefüllt)</v>
      </c>
      <c r="W32" s="66" t="str">
        <f>'3b | Nutzerkomfort'!Z99</f>
        <v>wird ausgefüllt; wird ausgefüllt; wird ausgefüllt; wird ausgefüllt; wird ausgefüllt (wird ausgefüllt; wird ausgefüllt)</v>
      </c>
      <c r="X32" s="66" t="str">
        <f>'3b | Nutzerkomfort'!AA99</f>
        <v>wird ausgefüllt; wird ausgefüllt; wird ausgefüllt; wird ausgefüllt; wird ausgefüllt (wird ausgefüllt; wird ausgefüllt)</v>
      </c>
      <c r="Y32" s="66" t="str">
        <f>'3b | Nutzerkomfort'!AB99</f>
        <v>wird ausgefüllt; wird ausgefüllt; wird ausgefüllt; wird ausgefüllt; wird ausgefüllt (wird ausgefüllt; wird ausgefüllt)</v>
      </c>
      <c r="Z32" s="66" t="str">
        <f>'3b | Nutzerkomfort'!AC99</f>
        <v>wird ausgefüllt; wird ausgefüllt; wird ausgefüllt; wird ausgefüllt; wird ausgefüllt (wird ausgefüllt; wird ausgefüllt)</v>
      </c>
      <c r="AA32" s="66" t="str">
        <f>'3b | Nutzerkomfort'!AD99</f>
        <v>wird ausgefüllt; wird ausgefüllt; wird ausgefüllt; wird ausgefüllt; wird ausgefüllt (wird ausgefüllt; wird ausgefüllt)</v>
      </c>
      <c r="AB32" s="66" t="str">
        <f>'3b | Nutzerkomfort'!AE99</f>
        <v>wird ausgefüllt; wird ausgefüllt; wird ausgefüllt; wird ausgefüllt; wird ausgefüllt (wird ausgefüllt; wird ausgefüllt)</v>
      </c>
      <c r="AC32" s="66" t="str">
        <f>'3b | Nutzerkomfort'!AF99</f>
        <v>wird ausgefüllt; wird ausgefüllt; wird ausgefüllt; wird ausgefüllt; wird ausgefüllt (wird ausgefüllt; wird ausgefüllt)</v>
      </c>
      <c r="AD32" s="66" t="str">
        <f>'3b | Nutzerkomfort'!AG99</f>
        <v>wird ausgefüllt; wird ausgefüllt; wird ausgefüllt; wird ausgefüllt; wird ausgefüllt (wird ausgefüllt; wird ausgefüllt)</v>
      </c>
      <c r="AE32" s="66" t="str">
        <f>'3b | Nutzerkomfort'!AH99</f>
        <v>wird ausgefüllt; wird ausgefüllt; wird ausgefüllt; wird ausgefüllt; wird ausgefüllt (wird ausgefüllt; wird ausgefüllt)</v>
      </c>
      <c r="AF32" s="66" t="str">
        <f>'3b | Nutzerkomfort'!AI99</f>
        <v>wird ausgefüllt; wird ausgefüllt; wird ausgefüllt; wird ausgefüllt; wird ausgefüllt (wird ausgefüllt; wird ausgefüllt)</v>
      </c>
      <c r="AG32" s="66" t="str">
        <f>'3b | Nutzerkomfort'!AJ99</f>
        <v>wird ausgefüllt; wird ausgefüllt; wird ausgefüllt; wird ausgefüllt; wird ausgefüllt (wird ausgefüllt; wird ausgefüllt)</v>
      </c>
      <c r="AH32" s="66" t="str">
        <f>'3b | Nutzerkomfort'!AK99</f>
        <v>wird ausgefüllt; wird ausgefüllt; wird ausgefüllt; wird ausgefüllt; wird ausgefüllt (wird ausgefüllt; wird ausgefüllt)</v>
      </c>
      <c r="AI32" s="66" t="str">
        <f>'3b | Nutzerkomfort'!AL99</f>
        <v>wird ausgefüllt; wird ausgefüllt; wird ausgefüllt; wird ausgefüllt; wird ausgefüllt (wird ausgefüllt; wird ausgefüllt)</v>
      </c>
      <c r="AJ32" s="66" t="str">
        <f>'3b | Nutzerkomfort'!AM99</f>
        <v>wird ausgefüllt; wird ausgefüllt; wird ausgefüllt; wird ausgefüllt; wird ausgefüllt (wird ausgefüllt; wird ausgefüllt)</v>
      </c>
    </row>
    <row r="33" spans="2:36" s="21" customFormat="1" ht="7.5" customHeight="1" x14ac:dyDescent="0.25">
      <c r="B33" s="40"/>
      <c r="C33" s="41"/>
      <c r="D33" s="41"/>
      <c r="E33" s="41"/>
      <c r="F33" s="17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</row>
    <row r="34" spans="2:36" s="110" customFormat="1" ht="15.75" thickBot="1" x14ac:dyDescent="0.3">
      <c r="B34" s="116" t="s">
        <v>103</v>
      </c>
      <c r="C34" s="132"/>
      <c r="D34" s="132"/>
      <c r="E34" s="132"/>
      <c r="F34" s="112"/>
      <c r="G34" s="141"/>
      <c r="H34" s="141"/>
      <c r="I34" s="141"/>
      <c r="J34" s="141"/>
      <c r="K34" s="130"/>
      <c r="L34" s="141"/>
      <c r="M34" s="130"/>
      <c r="N34" s="130"/>
      <c r="O34" s="141"/>
      <c r="P34" s="130"/>
      <c r="Q34" s="130"/>
      <c r="R34" s="141"/>
      <c r="S34" s="130"/>
      <c r="T34" s="130"/>
      <c r="U34" s="141"/>
      <c r="V34" s="130"/>
      <c r="W34" s="130"/>
      <c r="X34" s="130"/>
      <c r="Y34" s="141"/>
      <c r="Z34" s="130"/>
      <c r="AA34" s="130"/>
      <c r="AB34" s="141"/>
      <c r="AC34" s="130"/>
      <c r="AD34" s="130"/>
      <c r="AE34" s="130"/>
      <c r="AF34" s="141"/>
      <c r="AG34" s="130"/>
      <c r="AH34" s="130"/>
      <c r="AI34" s="141"/>
      <c r="AJ34" s="130"/>
    </row>
    <row r="35" spans="2:36" s="10" customFormat="1" ht="15.75" thickBot="1" x14ac:dyDescent="0.3">
      <c r="B35" s="11">
        <v>9</v>
      </c>
      <c r="C35" s="36" t="s">
        <v>53</v>
      </c>
      <c r="D35" s="37"/>
      <c r="E35" s="37"/>
      <c r="F35" s="12"/>
      <c r="G35" s="61">
        <f>'3c | Wirtschaftlichkeit'!J9</f>
        <v>0</v>
      </c>
      <c r="H35" s="177">
        <f>'3c | Wirtschaftlichkeit'!K9</f>
        <v>0</v>
      </c>
      <c r="I35" s="177">
        <f>'3c | Wirtschaftlichkeit'!L9</f>
        <v>0</v>
      </c>
      <c r="J35" s="177">
        <f>'3c | Wirtschaftlichkeit'!M9</f>
        <v>0</v>
      </c>
      <c r="K35" s="177">
        <f>'3c | Wirtschaftlichkeit'!N9</f>
        <v>0</v>
      </c>
      <c r="L35" s="177">
        <f>'3c | Wirtschaftlichkeit'!O9</f>
        <v>0</v>
      </c>
      <c r="M35" s="177">
        <f>'3c | Wirtschaftlichkeit'!P9</f>
        <v>0</v>
      </c>
      <c r="N35" s="177">
        <f>'3c | Wirtschaftlichkeit'!Q9</f>
        <v>0</v>
      </c>
      <c r="O35" s="177">
        <f>'3c | Wirtschaftlichkeit'!R9</f>
        <v>0</v>
      </c>
      <c r="P35" s="177">
        <f>'3c | Wirtschaftlichkeit'!S9</f>
        <v>0</v>
      </c>
      <c r="Q35" s="177">
        <f>'3c | Wirtschaftlichkeit'!T9</f>
        <v>0</v>
      </c>
      <c r="R35" s="177">
        <f>'3c | Wirtschaftlichkeit'!U9</f>
        <v>0</v>
      </c>
      <c r="S35" s="177">
        <f>'3c | Wirtschaftlichkeit'!V9</f>
        <v>0</v>
      </c>
      <c r="T35" s="177">
        <f>'3c | Wirtschaftlichkeit'!W9</f>
        <v>0</v>
      </c>
      <c r="U35" s="177">
        <f>'3c | Wirtschaftlichkeit'!X9</f>
        <v>0</v>
      </c>
      <c r="V35" s="177">
        <f>'3c | Wirtschaftlichkeit'!Y9</f>
        <v>0</v>
      </c>
      <c r="W35" s="177">
        <f>'3c | Wirtschaftlichkeit'!Z9</f>
        <v>0</v>
      </c>
      <c r="X35" s="177">
        <f>'3c | Wirtschaftlichkeit'!AA9</f>
        <v>0</v>
      </c>
      <c r="Y35" s="177">
        <f>'3c | Wirtschaftlichkeit'!AB9</f>
        <v>0</v>
      </c>
      <c r="Z35" s="177">
        <f>'3c | Wirtschaftlichkeit'!AC9</f>
        <v>0</v>
      </c>
      <c r="AA35" s="177">
        <f>'3c | Wirtschaftlichkeit'!AD9</f>
        <v>0</v>
      </c>
      <c r="AB35" s="177">
        <f>'3c | Wirtschaftlichkeit'!AE9</f>
        <v>0</v>
      </c>
      <c r="AC35" s="177">
        <f>'3c | Wirtschaftlichkeit'!AF9</f>
        <v>0</v>
      </c>
      <c r="AD35" s="177">
        <f>'3c | Wirtschaftlichkeit'!AG9</f>
        <v>0</v>
      </c>
      <c r="AE35" s="177">
        <f>'3c | Wirtschaftlichkeit'!AH9</f>
        <v>0</v>
      </c>
      <c r="AF35" s="177">
        <f>'3c | Wirtschaftlichkeit'!AI9</f>
        <v>0</v>
      </c>
      <c r="AG35" s="177">
        <f>'3c | Wirtschaftlichkeit'!AJ9</f>
        <v>0</v>
      </c>
      <c r="AH35" s="177">
        <f>'3c | Wirtschaftlichkeit'!AK9</f>
        <v>0</v>
      </c>
      <c r="AI35" s="177">
        <f>'3c | Wirtschaftlichkeit'!AL9</f>
        <v>0</v>
      </c>
      <c r="AJ35" s="177">
        <f>'3c | Wirtschaftlichkeit'!AM9</f>
        <v>0</v>
      </c>
    </row>
    <row r="36" spans="2:36" s="10" customFormat="1" ht="15.75" thickBot="1" x14ac:dyDescent="0.3">
      <c r="B36" s="11"/>
      <c r="C36" s="63"/>
      <c r="D36" s="41"/>
      <c r="E36" s="64" t="s">
        <v>201</v>
      </c>
      <c r="F36" s="12"/>
      <c r="G36" s="66" t="str">
        <f>'3c | Wirtschaftlichkeit'!J10</f>
        <v>wird ausgefüllt [wird berechnet]</v>
      </c>
      <c r="H36" s="66" t="str">
        <f>'3c | Wirtschaftlichkeit'!K10</f>
        <v>wird ausgefüllt [wird berechnet]</v>
      </c>
      <c r="I36" s="66" t="str">
        <f>'3c | Wirtschaftlichkeit'!L10</f>
        <v>wird ausgefüllt [wird berechnet]</v>
      </c>
      <c r="J36" s="66" t="str">
        <f>'3c | Wirtschaftlichkeit'!M10</f>
        <v>wird ausgefüllt [wird berechnet]</v>
      </c>
      <c r="K36" s="66" t="str">
        <f>'3c | Wirtschaftlichkeit'!N10</f>
        <v>wird ausgefüllt [wird berechnet]</v>
      </c>
      <c r="L36" s="66" t="str">
        <f>'3c | Wirtschaftlichkeit'!O10</f>
        <v>wird ausgefüllt [wird berechnet]</v>
      </c>
      <c r="M36" s="66" t="str">
        <f>'3c | Wirtschaftlichkeit'!P10</f>
        <v>wird ausgefüllt [wird berechnet]</v>
      </c>
      <c r="N36" s="66" t="str">
        <f>'3c | Wirtschaftlichkeit'!Q10</f>
        <v>wird ausgefüllt [wird berechnet]</v>
      </c>
      <c r="O36" s="66" t="str">
        <f>'3c | Wirtschaftlichkeit'!R10</f>
        <v>wird ausgefüllt [wird berechnet]</v>
      </c>
      <c r="P36" s="66" t="str">
        <f>'3c | Wirtschaftlichkeit'!S10</f>
        <v>wird ausgefüllt [wird berechnet]</v>
      </c>
      <c r="Q36" s="66" t="str">
        <f>'3c | Wirtschaftlichkeit'!T10</f>
        <v>wird ausgefüllt [wird berechnet]</v>
      </c>
      <c r="R36" s="66" t="str">
        <f>'3c | Wirtschaftlichkeit'!U10</f>
        <v>wird ausgefüllt [wird berechnet]</v>
      </c>
      <c r="S36" s="66" t="str">
        <f>'3c | Wirtschaftlichkeit'!V10</f>
        <v>wird ausgefüllt [wird berechnet]</v>
      </c>
      <c r="T36" s="66" t="str">
        <f>'3c | Wirtschaftlichkeit'!W10</f>
        <v>wird ausgefüllt [wird berechnet]</v>
      </c>
      <c r="U36" s="66" t="str">
        <f>'3c | Wirtschaftlichkeit'!X10</f>
        <v>wird ausgefüllt [wird berechnet]</v>
      </c>
      <c r="V36" s="66" t="str">
        <f>'3c | Wirtschaftlichkeit'!Y10</f>
        <v>wird ausgefüllt [wird berechnet]</v>
      </c>
      <c r="W36" s="66" t="str">
        <f>'3c | Wirtschaftlichkeit'!Z10</f>
        <v>wird ausgefüllt [wird berechnet]</v>
      </c>
      <c r="X36" s="66" t="str">
        <f>'3c | Wirtschaftlichkeit'!AA10</f>
        <v>wird ausgefüllt [wird berechnet]</v>
      </c>
      <c r="Y36" s="66" t="str">
        <f>'3c | Wirtschaftlichkeit'!AB10</f>
        <v>wird ausgefüllt [wird berechnet]</v>
      </c>
      <c r="Z36" s="66" t="str">
        <f>'3c | Wirtschaftlichkeit'!AC10</f>
        <v>wird ausgefüllt [wird berechnet]</v>
      </c>
      <c r="AA36" s="66" t="str">
        <f>'3c | Wirtschaftlichkeit'!AD10</f>
        <v>wird ausgefüllt [wird berechnet]</v>
      </c>
      <c r="AB36" s="66" t="str">
        <f>'3c | Wirtschaftlichkeit'!AE10</f>
        <v>wird ausgefüllt [wird berechnet]</v>
      </c>
      <c r="AC36" s="66" t="str">
        <f>'3c | Wirtschaftlichkeit'!AF10</f>
        <v>wird ausgefüllt [wird berechnet]</v>
      </c>
      <c r="AD36" s="66" t="str">
        <f>'3c | Wirtschaftlichkeit'!AG10</f>
        <v>wird ausgefüllt [wird berechnet]</v>
      </c>
      <c r="AE36" s="66" t="str">
        <f>'3c | Wirtschaftlichkeit'!AH10</f>
        <v>wird ausgefüllt [wird berechnet]</v>
      </c>
      <c r="AF36" s="66" t="str">
        <f>'3c | Wirtschaftlichkeit'!AI10</f>
        <v>wird ausgefüllt [wird berechnet]</v>
      </c>
      <c r="AG36" s="66" t="str">
        <f>'3c | Wirtschaftlichkeit'!AJ10</f>
        <v>wird ausgefüllt [wird berechnet]</v>
      </c>
      <c r="AH36" s="66" t="str">
        <f>'3c | Wirtschaftlichkeit'!AK10</f>
        <v>wird ausgefüllt [wird berechnet]</v>
      </c>
      <c r="AI36" s="66" t="str">
        <f>'3c | Wirtschaftlichkeit'!AL10</f>
        <v>wird ausgefüllt [wird berechnet]</v>
      </c>
      <c r="AJ36" s="66" t="str">
        <f>'3c | Wirtschaftlichkeit'!AM10</f>
        <v>wird ausgefüllt [wird berechnet]</v>
      </c>
    </row>
    <row r="37" spans="2:36" s="21" customFormat="1" ht="7.5" customHeight="1" thickBot="1" x14ac:dyDescent="0.3">
      <c r="B37" s="40"/>
      <c r="C37" s="41"/>
      <c r="D37" s="41"/>
      <c r="E37" s="41"/>
      <c r="F37" s="17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2:36" s="10" customFormat="1" ht="15.75" thickBot="1" x14ac:dyDescent="0.3">
      <c r="B38" s="11">
        <v>10</v>
      </c>
      <c r="C38" s="36" t="s">
        <v>55</v>
      </c>
      <c r="D38" s="37"/>
      <c r="E38" s="37"/>
      <c r="F38" s="12"/>
      <c r="G38" s="61">
        <f>'3c | Wirtschaftlichkeit'!J19</f>
        <v>0</v>
      </c>
      <c r="H38" s="177">
        <f>'3c | Wirtschaftlichkeit'!K19</f>
        <v>0</v>
      </c>
      <c r="I38" s="177">
        <f>'3c | Wirtschaftlichkeit'!L19</f>
        <v>0</v>
      </c>
      <c r="J38" s="177">
        <f>'3c | Wirtschaftlichkeit'!M19</f>
        <v>0</v>
      </c>
      <c r="K38" s="177">
        <f>'3c | Wirtschaftlichkeit'!N19</f>
        <v>0</v>
      </c>
      <c r="L38" s="177">
        <f>'3c | Wirtschaftlichkeit'!O19</f>
        <v>0</v>
      </c>
      <c r="M38" s="177">
        <f>'3c | Wirtschaftlichkeit'!P19</f>
        <v>0</v>
      </c>
      <c r="N38" s="177">
        <f>'3c | Wirtschaftlichkeit'!Q19</f>
        <v>0</v>
      </c>
      <c r="O38" s="177">
        <f>'3c | Wirtschaftlichkeit'!R19</f>
        <v>0</v>
      </c>
      <c r="P38" s="177">
        <f>'3c | Wirtschaftlichkeit'!S19</f>
        <v>0</v>
      </c>
      <c r="Q38" s="177">
        <f>'3c | Wirtschaftlichkeit'!T19</f>
        <v>0</v>
      </c>
      <c r="R38" s="177">
        <f>'3c | Wirtschaftlichkeit'!U19</f>
        <v>0</v>
      </c>
      <c r="S38" s="177">
        <f>'3c | Wirtschaftlichkeit'!V19</f>
        <v>0</v>
      </c>
      <c r="T38" s="177">
        <f>'3c | Wirtschaftlichkeit'!W19</f>
        <v>0</v>
      </c>
      <c r="U38" s="177">
        <f>'3c | Wirtschaftlichkeit'!X19</f>
        <v>0</v>
      </c>
      <c r="V38" s="177">
        <f>'3c | Wirtschaftlichkeit'!Y19</f>
        <v>0</v>
      </c>
      <c r="W38" s="177">
        <f>'3c | Wirtschaftlichkeit'!Z19</f>
        <v>0</v>
      </c>
      <c r="X38" s="177">
        <f>'3c | Wirtschaftlichkeit'!AA19</f>
        <v>0</v>
      </c>
      <c r="Y38" s="177">
        <f>'3c | Wirtschaftlichkeit'!AB19</f>
        <v>0</v>
      </c>
      <c r="Z38" s="177">
        <f>'3c | Wirtschaftlichkeit'!AC19</f>
        <v>0</v>
      </c>
      <c r="AA38" s="177">
        <f>'3c | Wirtschaftlichkeit'!AD19</f>
        <v>0</v>
      </c>
      <c r="AB38" s="177">
        <f>'3c | Wirtschaftlichkeit'!AE19</f>
        <v>0</v>
      </c>
      <c r="AC38" s="177">
        <f>'3c | Wirtschaftlichkeit'!AF19</f>
        <v>0</v>
      </c>
      <c r="AD38" s="177">
        <f>'3c | Wirtschaftlichkeit'!AG19</f>
        <v>0</v>
      </c>
      <c r="AE38" s="177">
        <f>'3c | Wirtschaftlichkeit'!AH19</f>
        <v>0</v>
      </c>
      <c r="AF38" s="177">
        <f>'3c | Wirtschaftlichkeit'!AI19</f>
        <v>0</v>
      </c>
      <c r="AG38" s="177">
        <f>'3c | Wirtschaftlichkeit'!AJ19</f>
        <v>0</v>
      </c>
      <c r="AH38" s="177">
        <f>'3c | Wirtschaftlichkeit'!AK19</f>
        <v>0</v>
      </c>
      <c r="AI38" s="177">
        <f>'3c | Wirtschaftlichkeit'!AL19</f>
        <v>0</v>
      </c>
      <c r="AJ38" s="177">
        <f>'3c | Wirtschaftlichkeit'!AM19</f>
        <v>0</v>
      </c>
    </row>
    <row r="39" spans="2:36" s="10" customFormat="1" ht="174" customHeight="1" thickBot="1" x14ac:dyDescent="0.3">
      <c r="B39" s="11"/>
      <c r="C39" s="63"/>
      <c r="D39" s="41"/>
      <c r="E39" s="64" t="s">
        <v>201</v>
      </c>
      <c r="F39" s="12"/>
      <c r="G39" s="66" t="str">
        <f>'3c | Wirtschaftlichkeit'!J20</f>
        <v>wird ausgefüllt (wird ausgefüllt; wird ausgefüllt; wird ausgefüllt); wird ausgefüllt; wird ausgefüllt (wird ausgefüllt; wird ausgefüllt; wird ausgefüllt)</v>
      </c>
      <c r="H39" s="66" t="str">
        <f>'3c | Wirtschaftlichkeit'!K20</f>
        <v>wird ausgefüllt (wird ausgefüllt; wird ausgefüllt; wird ausgefüllt); wird ausgefüllt; wird ausgefüllt (wird ausgefüllt; wird ausgefüllt; wird ausgefüllt)</v>
      </c>
      <c r="I39" s="66" t="str">
        <f>'3c | Wirtschaftlichkeit'!L20</f>
        <v>wird ausgefüllt (wird ausgefüllt; wird ausgefüllt; wird ausgefüllt); wird ausgefüllt; wird ausgefüllt (wird ausgefüllt; wird ausgefüllt; wird ausgefüllt)</v>
      </c>
      <c r="J39" s="66" t="str">
        <f>'3c | Wirtschaftlichkeit'!M20</f>
        <v>wird ausgefüllt (wird ausgefüllt; wird ausgefüllt; wird ausgefüllt); wird ausgefüllt; wird ausgefüllt (wird ausgefüllt; wird ausgefüllt; wird ausgefüllt)</v>
      </c>
      <c r="K39" s="66" t="str">
        <f>'3c | Wirtschaftlichkeit'!N20</f>
        <v>wird ausgefüllt (wird ausgefüllt; wird ausgefüllt; wird ausgefüllt); wird ausgefüllt; wird ausgefüllt (wird ausgefüllt; wird ausgefüllt; wird ausgefüllt)</v>
      </c>
      <c r="L39" s="66" t="str">
        <f>'3c | Wirtschaftlichkeit'!O20</f>
        <v>wird ausgefüllt (wird ausgefüllt; wird ausgefüllt; wird ausgefüllt); wird ausgefüllt; wird ausgefüllt (wird ausgefüllt; wird ausgefüllt; wird ausgefüllt)</v>
      </c>
      <c r="M39" s="66" t="str">
        <f>'3c | Wirtschaftlichkeit'!P20</f>
        <v>wird ausgefüllt (wird ausgefüllt; wird ausgefüllt; wird ausgefüllt); wird ausgefüllt; wird ausgefüllt (wird ausgefüllt; wird ausgefüllt; wird ausgefüllt)</v>
      </c>
      <c r="N39" s="66" t="str">
        <f>'3c | Wirtschaftlichkeit'!Q20</f>
        <v>wird ausgefüllt (wird ausgefüllt; wird ausgefüllt; wird ausgefüllt); wird ausgefüllt; wird ausgefüllt (wird ausgefüllt; wird ausgefüllt; wird ausgefüllt)</v>
      </c>
      <c r="O39" s="66" t="str">
        <f>'3c | Wirtschaftlichkeit'!R20</f>
        <v>wird ausgefüllt (wird ausgefüllt; wird ausgefüllt; wird ausgefüllt); wird ausgefüllt; wird ausgefüllt (wird ausgefüllt; wird ausgefüllt; wird ausgefüllt)</v>
      </c>
      <c r="P39" s="66" t="str">
        <f>'3c | Wirtschaftlichkeit'!S20</f>
        <v>wird ausgefüllt (wird ausgefüllt; wird ausgefüllt; wird ausgefüllt); wird ausgefüllt; wird ausgefüllt (wird ausgefüllt; wird ausgefüllt; wird ausgefüllt)</v>
      </c>
      <c r="Q39" s="66" t="str">
        <f>'3c | Wirtschaftlichkeit'!T20</f>
        <v>wird ausgefüllt (wird ausgefüllt; wird ausgefüllt; wird ausgefüllt); wird ausgefüllt; wird ausgefüllt (wird ausgefüllt; wird ausgefüllt; wird ausgefüllt)</v>
      </c>
      <c r="R39" s="66" t="str">
        <f>'3c | Wirtschaftlichkeit'!U20</f>
        <v>wird ausgefüllt (wird ausgefüllt; wird ausgefüllt; wird ausgefüllt); wird ausgefüllt; wird ausgefüllt (wird ausgefüllt; wird ausgefüllt; wird ausgefüllt)</v>
      </c>
      <c r="S39" s="66" t="str">
        <f>'3c | Wirtschaftlichkeit'!V20</f>
        <v>wird ausgefüllt (wird ausgefüllt; wird ausgefüllt; wird ausgefüllt); wird ausgefüllt; wird ausgefüllt (wird ausgefüllt; wird ausgefüllt; wird ausgefüllt)</v>
      </c>
      <c r="T39" s="66" t="str">
        <f>'3c | Wirtschaftlichkeit'!W20</f>
        <v>wird ausgefüllt (wird ausgefüllt; wird ausgefüllt; wird ausgefüllt); wird ausgefüllt; wird ausgefüllt (wird ausgefüllt; wird ausgefüllt; wird ausgefüllt)</v>
      </c>
      <c r="U39" s="66" t="str">
        <f>'3c | Wirtschaftlichkeit'!X20</f>
        <v>wird ausgefüllt (wird ausgefüllt; wird ausgefüllt; wird ausgefüllt); wird ausgefüllt; wird ausgefüllt (wird ausgefüllt; wird ausgefüllt; wird ausgefüllt)</v>
      </c>
      <c r="V39" s="66" t="str">
        <f>'3c | Wirtschaftlichkeit'!Y20</f>
        <v>wird ausgefüllt (wird ausgefüllt; wird ausgefüllt; wird ausgefüllt); wird ausgefüllt; wird ausgefüllt (wird ausgefüllt; wird ausgefüllt; wird ausgefüllt)</v>
      </c>
      <c r="W39" s="66" t="str">
        <f>'3c | Wirtschaftlichkeit'!Z20</f>
        <v>wird ausgefüllt (wird ausgefüllt; wird ausgefüllt; wird ausgefüllt); wird ausgefüllt; wird ausgefüllt (wird ausgefüllt; wird ausgefüllt; wird ausgefüllt)</v>
      </c>
      <c r="X39" s="66" t="str">
        <f>'3c | Wirtschaftlichkeit'!AA20</f>
        <v>wird ausgefüllt (wird ausgefüllt; wird ausgefüllt; wird ausgefüllt); wird ausgefüllt; wird ausgefüllt (wird ausgefüllt; wird ausgefüllt; wird ausgefüllt)</v>
      </c>
      <c r="Y39" s="66" t="str">
        <f>'3c | Wirtschaftlichkeit'!AB20</f>
        <v>wird ausgefüllt (wird ausgefüllt; wird ausgefüllt; wird ausgefüllt); wird ausgefüllt; wird ausgefüllt (wird ausgefüllt; wird ausgefüllt; wird ausgefüllt)</v>
      </c>
      <c r="Z39" s="66" t="str">
        <f>'3c | Wirtschaftlichkeit'!AC20</f>
        <v>wird ausgefüllt (wird ausgefüllt; wird ausgefüllt; wird ausgefüllt); wird ausgefüllt; wird ausgefüllt (wird ausgefüllt; wird ausgefüllt; wird ausgefüllt)</v>
      </c>
      <c r="AA39" s="66" t="str">
        <f>'3c | Wirtschaftlichkeit'!AD20</f>
        <v>wird ausgefüllt (wird ausgefüllt; wird ausgefüllt; wird ausgefüllt); wird ausgefüllt; wird ausgefüllt (wird ausgefüllt; wird ausgefüllt; wird ausgefüllt)</v>
      </c>
      <c r="AB39" s="66" t="str">
        <f>'3c | Wirtschaftlichkeit'!AE20</f>
        <v>wird ausgefüllt (wird ausgefüllt; wird ausgefüllt; wird ausgefüllt); wird ausgefüllt; wird ausgefüllt (wird ausgefüllt; wird ausgefüllt; wird ausgefüllt)</v>
      </c>
      <c r="AC39" s="66" t="str">
        <f>'3c | Wirtschaftlichkeit'!AF20</f>
        <v>wird ausgefüllt (wird ausgefüllt; wird ausgefüllt; wird ausgefüllt); wird ausgefüllt; wird ausgefüllt (wird ausgefüllt; wird ausgefüllt; wird ausgefüllt)</v>
      </c>
      <c r="AD39" s="66" t="str">
        <f>'3c | Wirtschaftlichkeit'!AG20</f>
        <v>wird ausgefüllt (wird ausgefüllt; wird ausgefüllt; wird ausgefüllt); wird ausgefüllt; wird ausgefüllt (wird ausgefüllt; wird ausgefüllt; wird ausgefüllt)</v>
      </c>
      <c r="AE39" s="66" t="str">
        <f>'3c | Wirtschaftlichkeit'!AH20</f>
        <v>wird ausgefüllt (wird ausgefüllt; wird ausgefüllt; wird ausgefüllt); wird ausgefüllt; wird ausgefüllt (wird ausgefüllt; wird ausgefüllt; wird ausgefüllt)</v>
      </c>
      <c r="AF39" s="66" t="str">
        <f>'3c | Wirtschaftlichkeit'!AI20</f>
        <v>wird ausgefüllt (wird ausgefüllt; wird ausgefüllt; wird ausgefüllt); wird ausgefüllt; wird ausgefüllt (wird ausgefüllt; wird ausgefüllt; wird ausgefüllt)</v>
      </c>
      <c r="AG39" s="66" t="str">
        <f>'3c | Wirtschaftlichkeit'!AJ20</f>
        <v>wird ausgefüllt (wird ausgefüllt; wird ausgefüllt; wird ausgefüllt); wird ausgefüllt; wird ausgefüllt (wird ausgefüllt; wird ausgefüllt; wird ausgefüllt)</v>
      </c>
      <c r="AH39" s="66" t="str">
        <f>'3c | Wirtschaftlichkeit'!AK20</f>
        <v>wird ausgefüllt (wird ausgefüllt; wird ausgefüllt; wird ausgefüllt); wird ausgefüllt; wird ausgefüllt (wird ausgefüllt; wird ausgefüllt; wird ausgefüllt)</v>
      </c>
      <c r="AI39" s="66" t="str">
        <f>'3c | Wirtschaftlichkeit'!AL20</f>
        <v>wird ausgefüllt (wird ausgefüllt; wird ausgefüllt; wird ausgefüllt); wird ausgefüllt; wird ausgefüllt (wird ausgefüllt; wird ausgefüllt; wird ausgefüllt)</v>
      </c>
      <c r="AJ39" s="66" t="str">
        <f>'3c | Wirtschaftlichkeit'!AM20</f>
        <v>wird ausgefüllt (wird ausgefüllt; wird ausgefüllt; wird ausgefüllt); wird ausgefüllt; wird ausgefüllt (wird ausgefüllt; wird ausgefüllt; wird ausgefüllt)</v>
      </c>
    </row>
    <row r="40" spans="2:36" s="21" customFormat="1" ht="7.5" customHeight="1" thickBot="1" x14ac:dyDescent="0.3">
      <c r="B40" s="40"/>
      <c r="C40" s="41"/>
      <c r="D40" s="41"/>
      <c r="E40" s="41"/>
      <c r="F40" s="17"/>
      <c r="G40" s="54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</row>
    <row r="41" spans="2:36" s="10" customFormat="1" ht="15.75" thickBot="1" x14ac:dyDescent="0.3">
      <c r="B41" s="11">
        <v>11</v>
      </c>
      <c r="C41" s="36" t="s">
        <v>62</v>
      </c>
      <c r="D41" s="37"/>
      <c r="E41" s="37"/>
      <c r="F41" s="12"/>
      <c r="G41" s="61">
        <f>'3c | Wirtschaftlichkeit'!J55</f>
        <v>0</v>
      </c>
      <c r="H41" s="177">
        <f>'3c | Wirtschaftlichkeit'!K55</f>
        <v>0</v>
      </c>
      <c r="I41" s="177">
        <f>'3c | Wirtschaftlichkeit'!L55</f>
        <v>0</v>
      </c>
      <c r="J41" s="177">
        <f>'3c | Wirtschaftlichkeit'!M55</f>
        <v>0</v>
      </c>
      <c r="K41" s="177">
        <f>'3c | Wirtschaftlichkeit'!N55</f>
        <v>0</v>
      </c>
      <c r="L41" s="177">
        <f>'3c | Wirtschaftlichkeit'!O55</f>
        <v>0</v>
      </c>
      <c r="M41" s="177">
        <f>'3c | Wirtschaftlichkeit'!P55</f>
        <v>0</v>
      </c>
      <c r="N41" s="177">
        <f>'3c | Wirtschaftlichkeit'!Q55</f>
        <v>0</v>
      </c>
      <c r="O41" s="177">
        <f>'3c | Wirtschaftlichkeit'!R55</f>
        <v>0</v>
      </c>
      <c r="P41" s="177">
        <f>'3c | Wirtschaftlichkeit'!S55</f>
        <v>0</v>
      </c>
      <c r="Q41" s="177">
        <f>'3c | Wirtschaftlichkeit'!T55</f>
        <v>0</v>
      </c>
      <c r="R41" s="177">
        <f>'3c | Wirtschaftlichkeit'!U55</f>
        <v>0</v>
      </c>
      <c r="S41" s="177">
        <f>'3c | Wirtschaftlichkeit'!V55</f>
        <v>0</v>
      </c>
      <c r="T41" s="177">
        <f>'3c | Wirtschaftlichkeit'!W55</f>
        <v>0</v>
      </c>
      <c r="U41" s="177">
        <f>'3c | Wirtschaftlichkeit'!X55</f>
        <v>0</v>
      </c>
      <c r="V41" s="177">
        <f>'3c | Wirtschaftlichkeit'!Y55</f>
        <v>0</v>
      </c>
      <c r="W41" s="177">
        <f>'3c | Wirtschaftlichkeit'!Z55</f>
        <v>0</v>
      </c>
      <c r="X41" s="177">
        <f>'3c | Wirtschaftlichkeit'!AA55</f>
        <v>0</v>
      </c>
      <c r="Y41" s="177">
        <f>'3c | Wirtschaftlichkeit'!AB55</f>
        <v>0</v>
      </c>
      <c r="Z41" s="177">
        <f>'3c | Wirtschaftlichkeit'!AC55</f>
        <v>0</v>
      </c>
      <c r="AA41" s="177">
        <f>'3c | Wirtschaftlichkeit'!AD55</f>
        <v>0</v>
      </c>
      <c r="AB41" s="177">
        <f>'3c | Wirtschaftlichkeit'!AE55</f>
        <v>0</v>
      </c>
      <c r="AC41" s="177">
        <f>'3c | Wirtschaftlichkeit'!AF55</f>
        <v>0</v>
      </c>
      <c r="AD41" s="177">
        <f>'3c | Wirtschaftlichkeit'!AG55</f>
        <v>0</v>
      </c>
      <c r="AE41" s="177">
        <f>'3c | Wirtschaftlichkeit'!AH55</f>
        <v>0</v>
      </c>
      <c r="AF41" s="177">
        <f>'3c | Wirtschaftlichkeit'!AI55</f>
        <v>0</v>
      </c>
      <c r="AG41" s="177">
        <f>'3c | Wirtschaftlichkeit'!AJ55</f>
        <v>0</v>
      </c>
      <c r="AH41" s="177">
        <f>'3c | Wirtschaftlichkeit'!AK55</f>
        <v>0</v>
      </c>
      <c r="AI41" s="177">
        <f>'3c | Wirtschaftlichkeit'!AL55</f>
        <v>0</v>
      </c>
      <c r="AJ41" s="177">
        <f>'3c | Wirtschaftlichkeit'!AM55</f>
        <v>0</v>
      </c>
    </row>
    <row r="42" spans="2:36" s="10" customFormat="1" ht="157.5" thickBot="1" x14ac:dyDescent="0.3">
      <c r="B42" s="11"/>
      <c r="C42" s="63"/>
      <c r="D42" s="41"/>
      <c r="E42" s="64" t="s">
        <v>201</v>
      </c>
      <c r="F42" s="12"/>
      <c r="G42" s="66" t="str">
        <f>'3c | Wirtschaftlichkeit'!J56</f>
        <v>wird ausgefüllt (BGF mittel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H42" s="66" t="str">
        <f>'3c | Wirtschaftlichkeit'!K56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I42" s="66" t="str">
        <f>'3c | Wirtschaftlichkeit'!L56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J42" s="66" t="str">
        <f>'3c | Wirtschaftlichkeit'!M56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K42" s="66" t="str">
        <f>'3c | Wirtschaftlichkeit'!N56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L42" s="66" t="str">
        <f>'3c | Wirtschaftlichkeit'!O56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M42" s="66" t="str">
        <f>'3c | Wirtschaftlichkeit'!P56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N42" s="66" t="str">
        <f>'3c | Wirtschaftlichkeit'!Q56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O42" s="66" t="str">
        <f>'3c | Wirtschaftlichkeit'!R56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P42" s="66" t="str">
        <f>'3c | Wirtschaftlichkeit'!S56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Q42" s="66" t="str">
        <f>'3c | Wirtschaftlichkeit'!T56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R42" s="66" t="str">
        <f>'3c | Wirtschaftlichkeit'!U56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S42" s="66" t="str">
        <f>'3c | Wirtschaftlichkeit'!V56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T42" s="66" t="str">
        <f>'3c | Wirtschaftlichkeit'!W56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U42" s="66" t="str">
        <f>'3c | Wirtschaftlichkeit'!X56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V42" s="66" t="str">
        <f>'3c | Wirtschaftlichkeit'!Y56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W42" s="66" t="str">
        <f>'3c | Wirtschaftlichkeit'!Z56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X42" s="66" t="str">
        <f>'3c | Wirtschaftlichkeit'!AA56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Y42" s="66" t="str">
        <f>'3c | Wirtschaftlichkeit'!AB56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Z42" s="66" t="str">
        <f>'3c | Wirtschaftlichkeit'!AC56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A42" s="66" t="str">
        <f>'3c | Wirtschaftlichkeit'!AD56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B42" s="66" t="str">
        <f>'3c | Wirtschaftlichkeit'!AE56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C42" s="66" t="str">
        <f>'3c | Wirtschaftlichkeit'!AF56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D42" s="66" t="str">
        <f>'3c | Wirtschaftlichkeit'!AG56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E42" s="66" t="str">
        <f>'3c | Wirtschaftlichkeit'!AH56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F42" s="66" t="str">
        <f>'3c | Wirtschaftlichkeit'!AI56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G42" s="66" t="str">
        <f>'3c | Wirtschaftlichkeit'!AJ56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H42" s="66" t="str">
        <f>'3c | Wirtschaftlichkeit'!AK56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I42" s="66" t="str">
        <f>'3c | Wirtschaftlichkeit'!AL56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AJ42" s="66" t="str">
        <f>'3c | Wirtschaftlichkeit'!AM56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</row>
    <row r="43" spans="2:36" s="21" customFormat="1" ht="7.5" customHeight="1" x14ac:dyDescent="0.25">
      <c r="B43" s="40"/>
      <c r="C43" s="41"/>
      <c r="D43" s="41"/>
      <c r="E43" s="41"/>
      <c r="F43" s="17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</row>
    <row r="44" spans="2:36" s="110" customFormat="1" ht="15.75" thickBot="1" x14ac:dyDescent="0.3">
      <c r="B44" s="116" t="s">
        <v>104</v>
      </c>
      <c r="C44" s="132"/>
      <c r="D44" s="132"/>
      <c r="E44" s="132"/>
      <c r="F44" s="112"/>
      <c r="G44" s="141"/>
      <c r="H44" s="141"/>
      <c r="I44" s="141"/>
      <c r="J44" s="141"/>
      <c r="K44" s="130"/>
      <c r="L44" s="141"/>
      <c r="M44" s="130"/>
      <c r="N44" s="130"/>
      <c r="O44" s="141"/>
      <c r="P44" s="130"/>
      <c r="Q44" s="130"/>
      <c r="R44" s="141"/>
      <c r="S44" s="130"/>
      <c r="T44" s="130"/>
      <c r="U44" s="141"/>
      <c r="V44" s="130"/>
      <c r="W44" s="130"/>
      <c r="X44" s="130"/>
      <c r="Y44" s="141"/>
      <c r="Z44" s="130"/>
      <c r="AA44" s="130"/>
      <c r="AB44" s="141"/>
      <c r="AC44" s="130"/>
      <c r="AD44" s="130"/>
      <c r="AE44" s="130"/>
      <c r="AF44" s="141"/>
      <c r="AG44" s="130"/>
      <c r="AH44" s="130"/>
      <c r="AI44" s="141"/>
      <c r="AJ44" s="130"/>
    </row>
    <row r="45" spans="2:36" s="10" customFormat="1" ht="15.75" thickBot="1" x14ac:dyDescent="0.3">
      <c r="B45" s="11">
        <v>12</v>
      </c>
      <c r="C45" s="36" t="s">
        <v>77</v>
      </c>
      <c r="D45" s="37"/>
      <c r="E45" s="37"/>
      <c r="F45" s="12"/>
      <c r="G45" s="61">
        <f>'3d | Ressourcen_Energie'!J9</f>
        <v>0</v>
      </c>
      <c r="H45" s="177">
        <f>'3d | Ressourcen_Energie'!K9</f>
        <v>0</v>
      </c>
      <c r="I45" s="177">
        <f>'3d | Ressourcen_Energie'!L9</f>
        <v>0</v>
      </c>
      <c r="J45" s="177">
        <f>'3d | Ressourcen_Energie'!M9</f>
        <v>0</v>
      </c>
      <c r="K45" s="177">
        <f>'3d | Ressourcen_Energie'!N9</f>
        <v>0</v>
      </c>
      <c r="L45" s="177">
        <f>'3d | Ressourcen_Energie'!O9</f>
        <v>0</v>
      </c>
      <c r="M45" s="177">
        <f>'3d | Ressourcen_Energie'!P9</f>
        <v>0</v>
      </c>
      <c r="N45" s="177">
        <f>'3d | Ressourcen_Energie'!Q9</f>
        <v>0</v>
      </c>
      <c r="O45" s="177">
        <f>'3d | Ressourcen_Energie'!R9</f>
        <v>0</v>
      </c>
      <c r="P45" s="177">
        <f>'3d | Ressourcen_Energie'!S9</f>
        <v>0</v>
      </c>
      <c r="Q45" s="177">
        <f>'3d | Ressourcen_Energie'!T9</f>
        <v>0</v>
      </c>
      <c r="R45" s="177">
        <f>'3d | Ressourcen_Energie'!U9</f>
        <v>0</v>
      </c>
      <c r="S45" s="177">
        <f>'3d | Ressourcen_Energie'!V9</f>
        <v>0</v>
      </c>
      <c r="T45" s="177">
        <f>'3d | Ressourcen_Energie'!W9</f>
        <v>0</v>
      </c>
      <c r="U45" s="177">
        <f>'3d | Ressourcen_Energie'!X9</f>
        <v>0</v>
      </c>
      <c r="V45" s="177">
        <f>'3d | Ressourcen_Energie'!Y9</f>
        <v>0</v>
      </c>
      <c r="W45" s="177">
        <f>'3d | Ressourcen_Energie'!Z9</f>
        <v>0</v>
      </c>
      <c r="X45" s="177">
        <f>'3d | Ressourcen_Energie'!AA9</f>
        <v>0</v>
      </c>
      <c r="Y45" s="177">
        <f>'3d | Ressourcen_Energie'!AB9</f>
        <v>0</v>
      </c>
      <c r="Z45" s="177">
        <f>'3d | Ressourcen_Energie'!AC9</f>
        <v>0</v>
      </c>
      <c r="AA45" s="177">
        <f>'3d | Ressourcen_Energie'!AD9</f>
        <v>0</v>
      </c>
      <c r="AB45" s="177">
        <f>'3d | Ressourcen_Energie'!AE9</f>
        <v>0</v>
      </c>
      <c r="AC45" s="177">
        <f>'3d | Ressourcen_Energie'!AF9</f>
        <v>0</v>
      </c>
      <c r="AD45" s="177">
        <f>'3d | Ressourcen_Energie'!AG9</f>
        <v>0</v>
      </c>
      <c r="AE45" s="177">
        <f>'3d | Ressourcen_Energie'!AH9</f>
        <v>0</v>
      </c>
      <c r="AF45" s="177">
        <f>'3d | Ressourcen_Energie'!AI9</f>
        <v>0</v>
      </c>
      <c r="AG45" s="177">
        <f>'3d | Ressourcen_Energie'!AJ9</f>
        <v>0</v>
      </c>
      <c r="AH45" s="177">
        <f>'3d | Ressourcen_Energie'!AK9</f>
        <v>0</v>
      </c>
      <c r="AI45" s="177">
        <f>'3d | Ressourcen_Energie'!AL9</f>
        <v>0</v>
      </c>
      <c r="AJ45" s="177">
        <f>'3d | Ressourcen_Energie'!AM9</f>
        <v>0</v>
      </c>
    </row>
    <row r="46" spans="2:36" s="10" customFormat="1" ht="86.25" customHeight="1" thickBot="1" x14ac:dyDescent="0.3">
      <c r="B46" s="11"/>
      <c r="C46" s="63"/>
      <c r="D46" s="41"/>
      <c r="E46" s="64" t="s">
        <v>201</v>
      </c>
      <c r="F46" s="12"/>
      <c r="G46" s="66" t="str">
        <f>'3d | Ressourcen_Energie'!J10</f>
        <v>wird ausgefüllt; wird ausgefüllt (wird ausgefüllt; wird ausgefüllt)</v>
      </c>
      <c r="H46" s="66" t="str">
        <f>'3d | Ressourcen_Energie'!K10</f>
        <v>wird ausgefüllt; wird ausgefüllt (wird ausgefüllt; wird ausgefüllt)</v>
      </c>
      <c r="I46" s="66" t="str">
        <f>'3d | Ressourcen_Energie'!L10</f>
        <v>wird ausgefüllt; wird ausgefüllt (wird ausgefüllt; wird ausgefüllt)</v>
      </c>
      <c r="J46" s="66" t="str">
        <f>'3d | Ressourcen_Energie'!M10</f>
        <v>wird ausgefüllt; wird ausgefüllt (wird ausgefüllt; wird ausgefüllt)</v>
      </c>
      <c r="K46" s="66" t="str">
        <f>'3d | Ressourcen_Energie'!N10</f>
        <v>wird ausgefüllt; wird ausgefüllt (wird ausgefüllt; wird ausgefüllt)</v>
      </c>
      <c r="L46" s="66" t="str">
        <f>'3d | Ressourcen_Energie'!O10</f>
        <v>wird ausgefüllt; wird ausgefüllt (wird ausgefüllt; wird ausgefüllt)</v>
      </c>
      <c r="M46" s="66" t="str">
        <f>'3d | Ressourcen_Energie'!P10</f>
        <v>wird ausgefüllt; wird ausgefüllt (wird ausgefüllt; wird ausgefüllt)</v>
      </c>
      <c r="N46" s="66" t="str">
        <f>'3d | Ressourcen_Energie'!Q10</f>
        <v>wird ausgefüllt; wird ausgefüllt (wird ausgefüllt; wird ausgefüllt)</v>
      </c>
      <c r="O46" s="66" t="str">
        <f>'3d | Ressourcen_Energie'!R10</f>
        <v>wird ausgefüllt; wird ausgefüllt (wird ausgefüllt; wird ausgefüllt)</v>
      </c>
      <c r="P46" s="66" t="str">
        <f>'3d | Ressourcen_Energie'!S10</f>
        <v>wird ausgefüllt; wird ausgefüllt (wird ausgefüllt; wird ausgefüllt)</v>
      </c>
      <c r="Q46" s="66" t="str">
        <f>'3d | Ressourcen_Energie'!T10</f>
        <v>wird ausgefüllt; wird ausgefüllt (wird ausgefüllt; wird ausgefüllt)</v>
      </c>
      <c r="R46" s="66" t="str">
        <f>'3d | Ressourcen_Energie'!U10</f>
        <v>wird ausgefüllt; wird ausgefüllt (wird ausgefüllt; wird ausgefüllt)</v>
      </c>
      <c r="S46" s="66" t="str">
        <f>'3d | Ressourcen_Energie'!V10</f>
        <v>wird ausgefüllt; wird ausgefüllt (wird ausgefüllt; wird ausgefüllt)</v>
      </c>
      <c r="T46" s="66" t="str">
        <f>'3d | Ressourcen_Energie'!W10</f>
        <v>wird ausgefüllt; wird ausgefüllt (wird ausgefüllt; wird ausgefüllt)</v>
      </c>
      <c r="U46" s="66" t="str">
        <f>'3d | Ressourcen_Energie'!X10</f>
        <v>wird ausgefüllt; wird ausgefüllt (wird ausgefüllt; wird ausgefüllt)</v>
      </c>
      <c r="V46" s="66" t="str">
        <f>'3d | Ressourcen_Energie'!Y10</f>
        <v>wird ausgefüllt; wird ausgefüllt (wird ausgefüllt; wird ausgefüllt)</v>
      </c>
      <c r="W46" s="66" t="str">
        <f>'3d | Ressourcen_Energie'!Z10</f>
        <v>wird ausgefüllt; wird ausgefüllt (wird ausgefüllt; wird ausgefüllt)</v>
      </c>
      <c r="X46" s="66" t="str">
        <f>'3d | Ressourcen_Energie'!AA10</f>
        <v>wird ausgefüllt; wird ausgefüllt (wird ausgefüllt; wird ausgefüllt)</v>
      </c>
      <c r="Y46" s="66" t="str">
        <f>'3d | Ressourcen_Energie'!AB10</f>
        <v>wird ausgefüllt; wird ausgefüllt (wird ausgefüllt; wird ausgefüllt)</v>
      </c>
      <c r="Z46" s="66" t="str">
        <f>'3d | Ressourcen_Energie'!AC10</f>
        <v>wird ausgefüllt; wird ausgefüllt (wird ausgefüllt; wird ausgefüllt)</v>
      </c>
      <c r="AA46" s="66" t="str">
        <f>'3d | Ressourcen_Energie'!AD10</f>
        <v>wird ausgefüllt; wird ausgefüllt (wird ausgefüllt; wird ausgefüllt)</v>
      </c>
      <c r="AB46" s="66" t="str">
        <f>'3d | Ressourcen_Energie'!AE10</f>
        <v>wird ausgefüllt; wird ausgefüllt (wird ausgefüllt; wird ausgefüllt)</v>
      </c>
      <c r="AC46" s="66" t="str">
        <f>'3d | Ressourcen_Energie'!AF10</f>
        <v>wird ausgefüllt; wird ausgefüllt (wird ausgefüllt; wird ausgefüllt)</v>
      </c>
      <c r="AD46" s="66" t="str">
        <f>'3d | Ressourcen_Energie'!AG10</f>
        <v>wird ausgefüllt; wird ausgefüllt (wird ausgefüllt; wird ausgefüllt)</v>
      </c>
      <c r="AE46" s="66" t="str">
        <f>'3d | Ressourcen_Energie'!AH10</f>
        <v>wird ausgefüllt [wird berechnet]; wird ausgefüllt (wird ausgefüllt; wird ausgefüllt)</v>
      </c>
      <c r="AF46" s="66" t="e">
        <f>'3d | Ressourcen_Energie'!AI10</f>
        <v>#DIV/0!</v>
      </c>
      <c r="AG46" s="66" t="str">
        <f>'3d | Ressourcen_Energie'!AJ10</f>
        <v>wird ausgefüllt [wird berechnet]; wird ausgefüllt (wird ausgefüllt; wird ausgefüllt)</v>
      </c>
      <c r="AH46" s="66" t="str">
        <f>'3d | Ressourcen_Energie'!AK10</f>
        <v>wird ausgefüllt [wird berechnet]; wird ausgefüllt (wird ausgefüllt; wird ausgefüllt)</v>
      </c>
      <c r="AI46" s="66" t="str">
        <f>'3d | Ressourcen_Energie'!AL10</f>
        <v>wird ausgefüllt [wird berechnet]; wird ausgefüllt (wird ausgefüllt; wird ausgefüllt)</v>
      </c>
      <c r="AJ46" s="66" t="str">
        <f>'3d | Ressourcen_Energie'!AM10</f>
        <v>wird ausgefüllt [wird berechnet]; wird ausgefüllt (wird ausgefüllt; wird ausgefüllt)</v>
      </c>
    </row>
    <row r="47" spans="2:36" s="21" customFormat="1" ht="7.5" customHeight="1" thickBot="1" x14ac:dyDescent="0.3">
      <c r="B47" s="40"/>
      <c r="C47" s="41"/>
      <c r="D47" s="41"/>
      <c r="E47" s="41"/>
      <c r="F47" s="17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</row>
    <row r="48" spans="2:36" s="10" customFormat="1" ht="15.75" thickBot="1" x14ac:dyDescent="0.3">
      <c r="B48" s="11">
        <v>13</v>
      </c>
      <c r="C48" s="36" t="s">
        <v>82</v>
      </c>
      <c r="D48" s="37"/>
      <c r="E48" s="37"/>
      <c r="F48" s="12"/>
      <c r="G48" s="61">
        <f>'3d | Ressourcen_Energie'!J29</f>
        <v>0</v>
      </c>
      <c r="H48" s="177">
        <f>'3d | Ressourcen_Energie'!K29</f>
        <v>0</v>
      </c>
      <c r="I48" s="177">
        <f>'3d | Ressourcen_Energie'!L29</f>
        <v>0</v>
      </c>
      <c r="J48" s="177">
        <f>'3d | Ressourcen_Energie'!M29</f>
        <v>0</v>
      </c>
      <c r="K48" s="177">
        <f>'3d | Ressourcen_Energie'!N29</f>
        <v>0</v>
      </c>
      <c r="L48" s="177">
        <f>'3d | Ressourcen_Energie'!O29</f>
        <v>0</v>
      </c>
      <c r="M48" s="177">
        <f>'3d | Ressourcen_Energie'!P29</f>
        <v>0</v>
      </c>
      <c r="N48" s="177">
        <f>'3d | Ressourcen_Energie'!Q29</f>
        <v>0</v>
      </c>
      <c r="O48" s="177">
        <f>'3d | Ressourcen_Energie'!R29</f>
        <v>0</v>
      </c>
      <c r="P48" s="177">
        <f>'3d | Ressourcen_Energie'!S29</f>
        <v>0</v>
      </c>
      <c r="Q48" s="177">
        <f>'3d | Ressourcen_Energie'!T29</f>
        <v>0</v>
      </c>
      <c r="R48" s="177">
        <f>'3d | Ressourcen_Energie'!U29</f>
        <v>0</v>
      </c>
      <c r="S48" s="177">
        <f>'3d | Ressourcen_Energie'!V29</f>
        <v>0</v>
      </c>
      <c r="T48" s="177">
        <f>'3d | Ressourcen_Energie'!W29</f>
        <v>0</v>
      </c>
      <c r="U48" s="177">
        <f>'3d | Ressourcen_Energie'!X29</f>
        <v>0</v>
      </c>
      <c r="V48" s="177">
        <f>'3d | Ressourcen_Energie'!Y29</f>
        <v>0</v>
      </c>
      <c r="W48" s="177">
        <f>'3d | Ressourcen_Energie'!Z29</f>
        <v>0</v>
      </c>
      <c r="X48" s="177">
        <f>'3d | Ressourcen_Energie'!AA29</f>
        <v>0</v>
      </c>
      <c r="Y48" s="177">
        <f>'3d | Ressourcen_Energie'!AB29</f>
        <v>0</v>
      </c>
      <c r="Z48" s="177">
        <f>'3d | Ressourcen_Energie'!AC29</f>
        <v>0</v>
      </c>
      <c r="AA48" s="177">
        <f>'3d | Ressourcen_Energie'!AD29</f>
        <v>0</v>
      </c>
      <c r="AB48" s="177">
        <f>'3d | Ressourcen_Energie'!AE29</f>
        <v>0</v>
      </c>
      <c r="AC48" s="177">
        <f>'3d | Ressourcen_Energie'!AF29</f>
        <v>0</v>
      </c>
      <c r="AD48" s="177">
        <f>'3d | Ressourcen_Energie'!AG29</f>
        <v>0</v>
      </c>
      <c r="AE48" s="177">
        <f>'3d | Ressourcen_Energie'!AH29</f>
        <v>0</v>
      </c>
      <c r="AF48" s="177">
        <f>'3d | Ressourcen_Energie'!AI29</f>
        <v>0</v>
      </c>
      <c r="AG48" s="177">
        <f>'3d | Ressourcen_Energie'!AJ29</f>
        <v>0</v>
      </c>
      <c r="AH48" s="177">
        <f>'3d | Ressourcen_Energie'!AK29</f>
        <v>0</v>
      </c>
      <c r="AI48" s="177">
        <f>'3d | Ressourcen_Energie'!AL29</f>
        <v>0</v>
      </c>
      <c r="AJ48" s="177">
        <f>'3d | Ressourcen_Energie'!AM29</f>
        <v>0</v>
      </c>
    </row>
    <row r="49" spans="2:36" s="10" customFormat="1" ht="72" thickBot="1" x14ac:dyDescent="0.3">
      <c r="B49" s="11"/>
      <c r="C49" s="63"/>
      <c r="D49" s="41"/>
      <c r="E49" s="64" t="s">
        <v>201</v>
      </c>
      <c r="F49" s="12"/>
      <c r="G49" s="66" t="str">
        <f>'3d | Ressourcen_Energie'!J30</f>
        <v>wird ausgefüllt (wird ausgefüllt; wird ausgefüllt [wird berechnet]); wird ausgefüllt (wird ausgefüllt; wird ausgefüllt); wird ausgefüllt (wird ausgefüllt; wird ausgefüllt)</v>
      </c>
      <c r="H49" s="66" t="str">
        <f>'3d | Ressourcen_Energie'!K30</f>
        <v>wird ausgefüllt (wird ausgefüllt; wird ausgefüllt [wird berechnet]); wird ausgefüllt (wird ausgefüllt; wird ausgefüllt); wird ausgefüllt (wird ausgefüllt; wird ausgefüllt)</v>
      </c>
      <c r="I49" s="66" t="str">
        <f>'3d | Ressourcen_Energie'!L30</f>
        <v>wird ausgefüllt (wird ausgefüllt; wird ausgefüllt [wird berechnet]); wird ausgefüllt (wird ausgefüllt; wird ausgefüllt); wird ausgefüllt (wird ausgefüllt; wird ausgefüllt)</v>
      </c>
      <c r="J49" s="66" t="str">
        <f>'3d | Ressourcen_Energie'!M30</f>
        <v>wird ausgefüllt (wird ausgefüllt; wird ausgefüllt [wird berechnet]); wird ausgefüllt (wird ausgefüllt; wird ausgefüllt); wird ausgefüllt (wird ausgefüllt; wird ausgefüllt)</v>
      </c>
      <c r="K49" s="66" t="str">
        <f>'3d | Ressourcen_Energie'!N30</f>
        <v>wird ausgefüllt (wird ausgefüllt; wird ausgefüllt [wird berechnet]); wird ausgefüllt (wird ausgefüllt; wird ausgefüllt); wird ausgefüllt (wird ausgefüllt; wird ausgefüllt)</v>
      </c>
      <c r="L49" s="66" t="str">
        <f>'3d | Ressourcen_Energie'!O30</f>
        <v>wird ausgefüllt (wird ausgefüllt; wird ausgefüllt [wird berechnet]); wird ausgefüllt (wird ausgefüllt; wird ausgefüllt); wird ausgefüllt (wird ausgefüllt; wird ausgefüllt)</v>
      </c>
      <c r="M49" s="66" t="str">
        <f>'3d | Ressourcen_Energie'!P30</f>
        <v>wird ausgefüllt (wird ausgefüllt; wird ausgefüllt [wird berechnet]); wird ausgefüllt (wird ausgefüllt; wird ausgefüllt); wird ausgefüllt (wird ausgefüllt; wird ausgefüllt)</v>
      </c>
      <c r="N49" s="66" t="str">
        <f>'3d | Ressourcen_Energie'!Q30</f>
        <v>wird ausgefüllt (wird ausgefüllt; wird ausgefüllt [wird berechnet]); wird ausgefüllt (wird ausgefüllt; wird ausgefüllt); wird ausgefüllt (wird ausgefüllt; wird ausgefüllt)</v>
      </c>
      <c r="O49" s="66" t="str">
        <f>'3d | Ressourcen_Energie'!R30</f>
        <v>wird ausgefüllt (wird ausgefüllt; wird ausgefüllt [wird berechnet]); wird ausgefüllt (wird ausgefüllt; wird ausgefüllt); wird ausgefüllt (wird ausgefüllt; wird ausgefüllt)</v>
      </c>
      <c r="P49" s="66" t="str">
        <f>'3d | Ressourcen_Energie'!S30</f>
        <v>wird ausgefüllt (wird ausgefüllt; wird ausgefüllt [wird berechnet]); wird ausgefüllt (wird ausgefüllt; wird ausgefüllt); wird ausgefüllt (wird ausgefüllt; wird ausgefüllt)</v>
      </c>
      <c r="Q49" s="66" t="str">
        <f>'3d | Ressourcen_Energie'!T30</f>
        <v>wird ausgefüllt (wird ausgefüllt; wird ausgefüllt [wird berechnet]); wird ausgefüllt (wird ausgefüllt; wird ausgefüllt); wird ausgefüllt (wird ausgefüllt; wird ausgefüllt)</v>
      </c>
      <c r="R49" s="66" t="str">
        <f>'3d | Ressourcen_Energie'!U30</f>
        <v>wird ausgefüllt (wird ausgefüllt; wird ausgefüllt [wird berechnet]); wird ausgefüllt (wird ausgefüllt; wird ausgefüllt); wird ausgefüllt (wird ausgefüllt; wird ausgefüllt)</v>
      </c>
      <c r="S49" s="66" t="str">
        <f>'3d | Ressourcen_Energie'!V30</f>
        <v>wird ausgefüllt (wird ausgefüllt; wird ausgefüllt [wird berechnet]); wird ausgefüllt (wird ausgefüllt; wird ausgefüllt); wird ausgefüllt (wird ausgefüllt; wird ausgefüllt)</v>
      </c>
      <c r="T49" s="66" t="str">
        <f>'3d | Ressourcen_Energie'!W30</f>
        <v>wird ausgefüllt (wird ausgefüllt; wird ausgefüllt [wird berechnet]); wird ausgefüllt (wird ausgefüllt; wird ausgefüllt); wird ausgefüllt (wird ausgefüllt; wird ausgefüllt)</v>
      </c>
      <c r="U49" s="66" t="str">
        <f>'3d | Ressourcen_Energie'!X30</f>
        <v>wird ausgefüllt (wird ausgefüllt; wird ausgefüllt [wird berechnet]); wird ausgefüllt (wird ausgefüllt; wird ausgefüllt); wird ausgefüllt (wird ausgefüllt; wird ausgefüllt)</v>
      </c>
      <c r="V49" s="66" t="str">
        <f>'3d | Ressourcen_Energie'!Y30</f>
        <v>wird ausgefüllt (wird ausgefüllt; wird ausgefüllt [wird berechnet]); wird ausgefüllt (wird ausgefüllt; wird ausgefüllt); wird ausgefüllt (wird ausgefüllt; wird ausgefüllt)</v>
      </c>
      <c r="W49" s="66" t="str">
        <f>'3d | Ressourcen_Energie'!Z30</f>
        <v>wird ausgefüllt (wird ausgefüllt; wird ausgefüllt [wird berechnet]); wird ausgefüllt (wird ausgefüllt; wird ausgefüllt); wird ausgefüllt (wird ausgefüllt; wird ausgefüllt)</v>
      </c>
      <c r="X49" s="66" t="str">
        <f>'3d | Ressourcen_Energie'!AA30</f>
        <v>wird ausgefüllt (wird ausgefüllt; wird ausgefüllt [wird berechnet]); wird ausgefüllt (wird ausgefüllt; wird ausgefüllt); wird ausgefüllt (wird ausgefüllt; wird ausgefüllt)</v>
      </c>
      <c r="Y49" s="66" t="str">
        <f>'3d | Ressourcen_Energie'!AB30</f>
        <v>wird ausgefüllt (wird ausgefüllt; wird ausgefüllt [wird berechnet]); wird ausgefüllt (wird ausgefüllt; wird ausgefüllt); wird ausgefüllt (wird ausgefüllt; wird ausgefüllt)</v>
      </c>
      <c r="Z49" s="66" t="str">
        <f>'3d | Ressourcen_Energie'!AC30</f>
        <v>wird ausgefüllt (wird ausgefüllt; wird ausgefüllt [wird berechnet]); wird ausgefüllt (wird ausgefüllt; wird ausgefüllt); wird ausgefüllt (wird ausgefüllt; wird ausgefüllt)</v>
      </c>
      <c r="AA49" s="66" t="str">
        <f>'3d | Ressourcen_Energie'!AD30</f>
        <v>wird ausgefüllt (wird ausgefüllt; wird ausgefüllt [wird berechnet]); wird ausgefüllt (wird ausgefüllt; wird ausgefüllt); wird ausgefüllt (wird ausgefüllt; wird ausgefüllt)</v>
      </c>
      <c r="AB49" s="66" t="str">
        <f>'3d | Ressourcen_Energie'!AE30</f>
        <v>wird ausgefüllt (wird ausgefüllt; wird ausgefüllt [wird berechnet]); wird ausgefüllt (wird ausgefüllt; wird ausgefüllt); wird ausgefüllt (wird ausgefüllt; wird ausgefüllt)</v>
      </c>
      <c r="AC49" s="66" t="str">
        <f>'3d | Ressourcen_Energie'!AF30</f>
        <v>wird ausgefüllt (wird ausgefüllt; wird ausgefüllt [wird berechnet]); wird ausgefüllt (wird ausgefüllt; wird ausgefüllt); wird ausgefüllt (wird ausgefüllt; wird ausgefüllt)</v>
      </c>
      <c r="AD49" s="66" t="str">
        <f>'3d | Ressourcen_Energie'!AG30</f>
        <v>wird ausgefüllt (wird ausgefüllt; wird ausgefüllt [wird berechnet]); wird ausgefüllt (wird ausgefüllt; wird ausgefüllt); wird ausgefüllt (wird ausgefüllt; wird ausgefüllt)</v>
      </c>
      <c r="AE49" s="66" t="str">
        <f>'3d | Ressourcen_Energie'!AH30</f>
        <v>wird ausgefüllt (wird ausgefüllt; wird ausgefüllt [wird berechnet]); wird ausgefüllt (wird ausgefüllt; wird ausgefüllt); wird ausgefüllt (wird ausgefüllt; wird ausgefüllt)</v>
      </c>
      <c r="AF49" s="66" t="str">
        <f>'3d | Ressourcen_Energie'!AI30</f>
        <v>wird ausgefüllt (wird ausgefüllt; wird ausgefüllt [wird berechnet]); wird ausgefüllt (wird ausgefüllt; wird ausgefüllt); wird ausgefüllt (wird ausgefüllt; wird ausgefüllt)</v>
      </c>
      <c r="AG49" s="66" t="str">
        <f>'3d | Ressourcen_Energie'!AJ30</f>
        <v>wird ausgefüllt (wird ausgefüllt; wird ausgefüllt [wird berechnet]); wird ausgefüllt (wird ausgefüllt; wird ausgefüllt); wird ausgefüllt (wird ausgefüllt; wird ausgefüllt)</v>
      </c>
      <c r="AH49" s="66" t="str">
        <f>'3d | Ressourcen_Energie'!AK30</f>
        <v>wird ausgefüllt (wird ausgefüllt; wird ausgefüllt [wird berechnet]); wird ausgefüllt (wird ausgefüllt; wird ausgefüllt); wird ausgefüllt (wird ausgefüllt; wird ausgefüllt)</v>
      </c>
      <c r="AI49" s="66" t="str">
        <f>'3d | Ressourcen_Energie'!AL30</f>
        <v>wird ausgefüllt (wird ausgefüllt; wird ausgefüllt [wird berechnet]); wird ausgefüllt (wird ausgefüllt; wird ausgefüllt); wird ausgefüllt (wird ausgefüllt; wird ausgefüllt)</v>
      </c>
      <c r="AJ49" s="66" t="str">
        <f>'3d | Ressourcen_Energie'!AM30</f>
        <v>wird ausgefüllt (wird ausgefüllt; wird ausgefüllt [wird berechnet]); wird ausgefüllt (wird ausgefüllt; wird ausgefüllt); wird ausgefüllt (wird ausgefüllt; wird ausgefüllt)</v>
      </c>
    </row>
    <row r="50" spans="2:36" s="21" customFormat="1" ht="7.5" customHeight="1" thickBot="1" x14ac:dyDescent="0.3">
      <c r="B50" s="40"/>
      <c r="C50" s="41"/>
      <c r="D50" s="41"/>
      <c r="E50" s="41"/>
      <c r="F50" s="17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</row>
    <row r="51" spans="2:36" s="10" customFormat="1" ht="15.75" thickBot="1" x14ac:dyDescent="0.3">
      <c r="B51" s="11">
        <v>14</v>
      </c>
      <c r="C51" s="36" t="s">
        <v>88</v>
      </c>
      <c r="D51" s="37"/>
      <c r="E51" s="37"/>
      <c r="F51" s="12"/>
      <c r="G51" s="61">
        <f>'3d | Ressourcen_Energie'!J75</f>
        <v>0</v>
      </c>
      <c r="H51" s="177">
        <f>'3d | Ressourcen_Energie'!K75</f>
        <v>0</v>
      </c>
      <c r="I51" s="177">
        <f>'3d | Ressourcen_Energie'!L75</f>
        <v>0</v>
      </c>
      <c r="J51" s="177">
        <f>'3d | Ressourcen_Energie'!M75</f>
        <v>0</v>
      </c>
      <c r="K51" s="177">
        <f>'3d | Ressourcen_Energie'!N75</f>
        <v>0</v>
      </c>
      <c r="L51" s="177">
        <f>'3d | Ressourcen_Energie'!O75</f>
        <v>0</v>
      </c>
      <c r="M51" s="177">
        <f>'3d | Ressourcen_Energie'!P75</f>
        <v>0</v>
      </c>
      <c r="N51" s="177">
        <f>'3d | Ressourcen_Energie'!Q75</f>
        <v>0</v>
      </c>
      <c r="O51" s="177">
        <f>'3d | Ressourcen_Energie'!R75</f>
        <v>0</v>
      </c>
      <c r="P51" s="177">
        <f>'3d | Ressourcen_Energie'!S75</f>
        <v>0</v>
      </c>
      <c r="Q51" s="177">
        <f>'3d | Ressourcen_Energie'!T75</f>
        <v>0</v>
      </c>
      <c r="R51" s="177">
        <f>'3d | Ressourcen_Energie'!U75</f>
        <v>0</v>
      </c>
      <c r="S51" s="177">
        <f>'3d | Ressourcen_Energie'!V75</f>
        <v>0</v>
      </c>
      <c r="T51" s="177">
        <f>'3d | Ressourcen_Energie'!W75</f>
        <v>0</v>
      </c>
      <c r="U51" s="177">
        <f>'3d | Ressourcen_Energie'!X75</f>
        <v>0</v>
      </c>
      <c r="V51" s="177">
        <f>'3d | Ressourcen_Energie'!Y75</f>
        <v>0</v>
      </c>
      <c r="W51" s="177">
        <f>'3d | Ressourcen_Energie'!Z75</f>
        <v>0</v>
      </c>
      <c r="X51" s="177">
        <f>'3d | Ressourcen_Energie'!AA75</f>
        <v>0</v>
      </c>
      <c r="Y51" s="177">
        <f>'3d | Ressourcen_Energie'!AB75</f>
        <v>0</v>
      </c>
      <c r="Z51" s="177">
        <f>'3d | Ressourcen_Energie'!AC75</f>
        <v>0</v>
      </c>
      <c r="AA51" s="177">
        <f>'3d | Ressourcen_Energie'!AD75</f>
        <v>0</v>
      </c>
      <c r="AB51" s="177">
        <f>'3d | Ressourcen_Energie'!AE75</f>
        <v>0</v>
      </c>
      <c r="AC51" s="177">
        <f>'3d | Ressourcen_Energie'!AF75</f>
        <v>0</v>
      </c>
      <c r="AD51" s="177">
        <f>'3d | Ressourcen_Energie'!AG75</f>
        <v>0</v>
      </c>
      <c r="AE51" s="177">
        <f>'3d | Ressourcen_Energie'!AH75</f>
        <v>0</v>
      </c>
      <c r="AF51" s="177">
        <f>'3d | Ressourcen_Energie'!AI75</f>
        <v>0</v>
      </c>
      <c r="AG51" s="177">
        <f>'3d | Ressourcen_Energie'!AJ75</f>
        <v>0</v>
      </c>
      <c r="AH51" s="177">
        <f>'3d | Ressourcen_Energie'!AK75</f>
        <v>0</v>
      </c>
      <c r="AI51" s="177">
        <f>'3d | Ressourcen_Energie'!AL75</f>
        <v>0</v>
      </c>
      <c r="AJ51" s="177">
        <f>'3d | Ressourcen_Energie'!AM75</f>
        <v>0</v>
      </c>
    </row>
    <row r="52" spans="2:36" s="10" customFormat="1" ht="45" customHeight="1" thickBot="1" x14ac:dyDescent="0.3">
      <c r="B52" s="11"/>
      <c r="C52" s="63"/>
      <c r="D52" s="41"/>
      <c r="E52" s="64" t="s">
        <v>201</v>
      </c>
      <c r="F52" s="12"/>
      <c r="G52" s="66" t="str">
        <f>'3d | Ressourcen_Energie'!J76</f>
        <v>wird ausgefüllt [wird berechnet]</v>
      </c>
      <c r="H52" s="66" t="str">
        <f>'3d | Ressourcen_Energie'!K76</f>
        <v>wird ausgefüllt [wird berechnet]</v>
      </c>
      <c r="I52" s="66" t="str">
        <f>'3d | Ressourcen_Energie'!L76</f>
        <v>wird ausgefüllt [wird berechnet]</v>
      </c>
      <c r="J52" s="66" t="str">
        <f>'3d | Ressourcen_Energie'!M76</f>
        <v>wird ausgefüllt [wird berechnet]</v>
      </c>
      <c r="K52" s="66" t="str">
        <f>'3d | Ressourcen_Energie'!N76</f>
        <v>wird ausgefüllt [wird berechnet]</v>
      </c>
      <c r="L52" s="66" t="str">
        <f>'3d | Ressourcen_Energie'!O76</f>
        <v>wird ausgefüllt [wird berechnet]</v>
      </c>
      <c r="M52" s="66" t="str">
        <f>'3d | Ressourcen_Energie'!P76</f>
        <v>wird ausgefüllt [wird berechnet]</v>
      </c>
      <c r="N52" s="66" t="str">
        <f>'3d | Ressourcen_Energie'!Q76</f>
        <v>wird ausgefüllt [wird berechnet]</v>
      </c>
      <c r="O52" s="66" t="str">
        <f>'3d | Ressourcen_Energie'!R76</f>
        <v>wird ausgefüllt [wird berechnet]</v>
      </c>
      <c r="P52" s="66" t="str">
        <f>'3d | Ressourcen_Energie'!S76</f>
        <v>wird ausgefüllt [wird berechnet]</v>
      </c>
      <c r="Q52" s="66" t="str">
        <f>'3d | Ressourcen_Energie'!T76</f>
        <v>wird ausgefüllt [wird berechnet]</v>
      </c>
      <c r="R52" s="66" t="str">
        <f>'3d | Ressourcen_Energie'!U76</f>
        <v>wird ausgefüllt [wird berechnet]</v>
      </c>
      <c r="S52" s="66" t="str">
        <f>'3d | Ressourcen_Energie'!V76</f>
        <v>wird ausgefüllt [wird berechnet]</v>
      </c>
      <c r="T52" s="66" t="str">
        <f>'3d | Ressourcen_Energie'!W76</f>
        <v>wird ausgefüllt [wird berechnet]</v>
      </c>
      <c r="U52" s="66" t="str">
        <f>'3d | Ressourcen_Energie'!X76</f>
        <v>wird ausgefüllt [wird berechnet]</v>
      </c>
      <c r="V52" s="66" t="str">
        <f>'3d | Ressourcen_Energie'!Y76</f>
        <v>wird ausgefüllt [wird berechnet]</v>
      </c>
      <c r="W52" s="66" t="str">
        <f>'3d | Ressourcen_Energie'!Z76</f>
        <v>wird ausgefüllt [wird berechnet]</v>
      </c>
      <c r="X52" s="66" t="str">
        <f>'3d | Ressourcen_Energie'!AA76</f>
        <v>wird ausgefüllt [wird berechnet]</v>
      </c>
      <c r="Y52" s="66" t="str">
        <f>'3d | Ressourcen_Energie'!AB76</f>
        <v>wird ausgefüllt [wird berechnet]</v>
      </c>
      <c r="Z52" s="66" t="str">
        <f>'3d | Ressourcen_Energie'!AC76</f>
        <v>wird ausgefüllt [wird berechnet]</v>
      </c>
      <c r="AA52" s="66" t="str">
        <f>'3d | Ressourcen_Energie'!AD76</f>
        <v>wird ausgefüllt [wird berechnet]</v>
      </c>
      <c r="AB52" s="66" t="str">
        <f>'3d | Ressourcen_Energie'!AE76</f>
        <v>wird ausgefüllt [wird berechnet]</v>
      </c>
      <c r="AC52" s="66" t="str">
        <f>'3d | Ressourcen_Energie'!AF76</f>
        <v>wird ausgefüllt [wird berechnet]</v>
      </c>
      <c r="AD52" s="66" t="str">
        <f>'3d | Ressourcen_Energie'!AG76</f>
        <v>wird ausgefüllt [wird berechnet]</v>
      </c>
      <c r="AE52" s="66" t="str">
        <f>'3d | Ressourcen_Energie'!AH76</f>
        <v>wird ausgefüllt [wird berechnet]</v>
      </c>
      <c r="AF52" s="66" t="str">
        <f>'3d | Ressourcen_Energie'!AI76</f>
        <v>wird ausgefüllt [wird berechnet]</v>
      </c>
      <c r="AG52" s="66" t="str">
        <f>'3d | Ressourcen_Energie'!AJ76</f>
        <v>wird ausgefüllt [wird berechnet]</v>
      </c>
      <c r="AH52" s="66" t="str">
        <f>'3d | Ressourcen_Energie'!AK76</f>
        <v>wird ausgefüllt [wird berechnet]</v>
      </c>
      <c r="AI52" s="66" t="str">
        <f>'3d | Ressourcen_Energie'!AL76</f>
        <v>wird ausgefüllt [wird berechnet]</v>
      </c>
      <c r="AJ52" s="66" t="str">
        <f>'3d | Ressourcen_Energie'!AM76</f>
        <v>wird ausgefüllt [wird berechnet]</v>
      </c>
    </row>
    <row r="53" spans="2:36" s="21" customFormat="1" ht="7.5" customHeight="1" thickBot="1" x14ac:dyDescent="0.3">
      <c r="B53" s="40"/>
      <c r="C53" s="41"/>
      <c r="D53" s="41"/>
      <c r="E53" s="41"/>
      <c r="F53" s="17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</row>
    <row r="54" spans="2:36" s="10" customFormat="1" ht="15.75" thickBot="1" x14ac:dyDescent="0.3">
      <c r="B54" s="11">
        <v>15</v>
      </c>
      <c r="C54" s="36" t="s">
        <v>76</v>
      </c>
      <c r="D54" s="37"/>
      <c r="E54" s="37"/>
      <c r="F54" s="12"/>
      <c r="G54" s="61">
        <f>'3d | Ressourcen_Energie'!J100</f>
        <v>0</v>
      </c>
      <c r="H54" s="177">
        <f>'3d | Ressourcen_Energie'!K100</f>
        <v>0</v>
      </c>
      <c r="I54" s="177">
        <f>'3d | Ressourcen_Energie'!L100</f>
        <v>0</v>
      </c>
      <c r="J54" s="177">
        <f>'3d | Ressourcen_Energie'!M100</f>
        <v>0</v>
      </c>
      <c r="K54" s="177">
        <f>'3d | Ressourcen_Energie'!N100</f>
        <v>0</v>
      </c>
      <c r="L54" s="177">
        <f>'3d | Ressourcen_Energie'!O100</f>
        <v>0</v>
      </c>
      <c r="M54" s="177">
        <f>'3d | Ressourcen_Energie'!P100</f>
        <v>0</v>
      </c>
      <c r="N54" s="177">
        <f>'3d | Ressourcen_Energie'!Q100</f>
        <v>0</v>
      </c>
      <c r="O54" s="177">
        <f>'3d | Ressourcen_Energie'!R100</f>
        <v>0</v>
      </c>
      <c r="P54" s="177">
        <f>'3d | Ressourcen_Energie'!S100</f>
        <v>0</v>
      </c>
      <c r="Q54" s="177">
        <f>'3d | Ressourcen_Energie'!T100</f>
        <v>0</v>
      </c>
      <c r="R54" s="177">
        <f>'3d | Ressourcen_Energie'!U100</f>
        <v>0</v>
      </c>
      <c r="S54" s="177">
        <f>'3d | Ressourcen_Energie'!V100</f>
        <v>0</v>
      </c>
      <c r="T54" s="177">
        <f>'3d | Ressourcen_Energie'!W100</f>
        <v>0</v>
      </c>
      <c r="U54" s="177">
        <f>'3d | Ressourcen_Energie'!X100</f>
        <v>0</v>
      </c>
      <c r="V54" s="177">
        <f>'3d | Ressourcen_Energie'!Y100</f>
        <v>0</v>
      </c>
      <c r="W54" s="177">
        <f>'3d | Ressourcen_Energie'!Z100</f>
        <v>0</v>
      </c>
      <c r="X54" s="177">
        <f>'3d | Ressourcen_Energie'!AA100</f>
        <v>0</v>
      </c>
      <c r="Y54" s="177">
        <f>'3d | Ressourcen_Energie'!AB100</f>
        <v>0</v>
      </c>
      <c r="Z54" s="177">
        <f>'3d | Ressourcen_Energie'!AC100</f>
        <v>0</v>
      </c>
      <c r="AA54" s="177">
        <f>'3d | Ressourcen_Energie'!AD100</f>
        <v>0</v>
      </c>
      <c r="AB54" s="177">
        <f>'3d | Ressourcen_Energie'!AE100</f>
        <v>0</v>
      </c>
      <c r="AC54" s="177">
        <f>'3d | Ressourcen_Energie'!AF100</f>
        <v>0</v>
      </c>
      <c r="AD54" s="177">
        <f>'3d | Ressourcen_Energie'!AG100</f>
        <v>0</v>
      </c>
      <c r="AE54" s="177">
        <f>'3d | Ressourcen_Energie'!AH100</f>
        <v>0</v>
      </c>
      <c r="AF54" s="177">
        <f>'3d | Ressourcen_Energie'!AI100</f>
        <v>0</v>
      </c>
      <c r="AG54" s="177">
        <f>'3d | Ressourcen_Energie'!AJ100</f>
        <v>0</v>
      </c>
      <c r="AH54" s="177">
        <f>'3d | Ressourcen_Energie'!AK100</f>
        <v>0</v>
      </c>
      <c r="AI54" s="177">
        <f>'3d | Ressourcen_Energie'!AL100</f>
        <v>0</v>
      </c>
      <c r="AJ54" s="177">
        <f>'3d | Ressourcen_Energie'!AM100</f>
        <v>0</v>
      </c>
    </row>
    <row r="55" spans="2:36" s="10" customFormat="1" ht="57.75" thickBot="1" x14ac:dyDescent="0.3">
      <c r="B55" s="11"/>
      <c r="C55" s="63"/>
      <c r="D55" s="41"/>
      <c r="E55" s="64" t="s">
        <v>201</v>
      </c>
      <c r="F55" s="12"/>
      <c r="G55" s="66" t="str">
        <f>'3d | Ressourcen_Energie'!J101</f>
        <v>wird ausgefüllt; wird ausgefüllt; wird ausgefüllt; wird ausgefüllt (wird ausgefüllt; wird ausgefüllt; wird ausgefüllt)</v>
      </c>
      <c r="H55" s="66" t="str">
        <f>'3d | Ressourcen_Energie'!K101</f>
        <v>wird ausgefüllt; wird ausgefüllt; wird ausgefüllt; wird ausgefüllt (wird ausgefüllt; wird ausgefüllt; wird ausgefüllt)</v>
      </c>
      <c r="I55" s="66" t="str">
        <f>'3d | Ressourcen_Energie'!L101</f>
        <v>wird ausgefüllt; wird ausgefüllt; wird ausgefüllt; wird ausgefüllt (wird ausgefüllt; wird ausgefüllt; wird ausgefüllt)</v>
      </c>
      <c r="J55" s="66" t="str">
        <f>'3d | Ressourcen_Energie'!M101</f>
        <v>wird ausgefüllt; wird ausgefüllt; wird ausgefüllt; wird ausgefüllt (wird ausgefüllt; wird ausgefüllt; wird ausgefüllt)</v>
      </c>
      <c r="K55" s="66" t="str">
        <f>'3d | Ressourcen_Energie'!N101</f>
        <v>wird ausgefüllt; wird ausgefüllt; wird ausgefüllt; wird ausgefüllt (wird ausgefüllt; wird ausgefüllt; wird ausgefüllt)</v>
      </c>
      <c r="L55" s="66" t="str">
        <f>'3d | Ressourcen_Energie'!O101</f>
        <v>wird ausgefüllt; wird ausgefüllt; wird ausgefüllt; wird ausgefüllt (wird ausgefüllt; wird ausgefüllt; wird ausgefüllt)</v>
      </c>
      <c r="M55" s="66" t="str">
        <f>'3d | Ressourcen_Energie'!P101</f>
        <v>wird ausgefüllt; wird ausgefüllt; wird ausgefüllt; wird ausgefüllt (wird ausgefüllt; wird ausgefüllt; wird ausgefüllt)</v>
      </c>
      <c r="N55" s="66" t="str">
        <f>'3d | Ressourcen_Energie'!Q101</f>
        <v>wird ausgefüllt; wird ausgefüllt; wird ausgefüllt; wird ausgefüllt (wird ausgefüllt; wird ausgefüllt; wird ausgefüllt)</v>
      </c>
      <c r="O55" s="66" t="str">
        <f>'3d | Ressourcen_Energie'!R101</f>
        <v>wird ausgefüllt; wird ausgefüllt; wird ausgefüllt; wird ausgefüllt (wird ausgefüllt; wird ausgefüllt; wird ausgefüllt)</v>
      </c>
      <c r="P55" s="66" t="str">
        <f>'3d | Ressourcen_Energie'!S101</f>
        <v>wird ausgefüllt; wird ausgefüllt; wird ausgefüllt; wird ausgefüllt (wird ausgefüllt; wird ausgefüllt; wird ausgefüllt)</v>
      </c>
      <c r="Q55" s="66" t="str">
        <f>'3d | Ressourcen_Energie'!T101</f>
        <v>wird ausgefüllt; wird ausgefüllt; wird ausgefüllt; wird ausgefüllt (wird ausgefüllt; wird ausgefüllt; Schachtflächen k.A.)</v>
      </c>
      <c r="R55" s="66" t="str">
        <f>'3d | Ressourcen_Energie'!U101</f>
        <v>wird ausgefüllt; wird ausgefüllt; wird ausgefüllt; wird ausgefüllt (wird ausgefüllt; wird ausgefüllt; wird ausgefüllt)</v>
      </c>
      <c r="S55" s="66" t="str">
        <f>'3d | Ressourcen_Energie'!V101</f>
        <v>wird ausgefüllt; wird ausgefüllt; wird ausgefüllt; wird ausgefüllt (wird ausgefüllt; wird ausgefüllt; Schachtflächen k.A.)</v>
      </c>
      <c r="T55" s="66" t="str">
        <f>'3d | Ressourcen_Energie'!W101</f>
        <v>wird ausgefüllt; wird ausgefüllt; wird ausgefüllt; wird ausgefüllt (wird ausgefüllt; wird ausgefüllt; wird ausgefüllt)</v>
      </c>
      <c r="U55" s="66" t="str">
        <f>'3d | Ressourcen_Energie'!X101</f>
        <v>wird ausgefüllt; wird ausgefüllt; wird ausgefüllt; wird ausgefüllt (wird ausgefüllt; wird ausgefüllt; wird ausgefüllt)</v>
      </c>
      <c r="V55" s="66" t="str">
        <f>'3d | Ressourcen_Energie'!Y101</f>
        <v>wird ausgefüllt; wird ausgefüllt; wird ausgefüllt; wird ausgefüllt (wird ausgefüllt; wird ausgefüllt; wird ausgefüllt)</v>
      </c>
      <c r="W55" s="66" t="str">
        <f>'3d | Ressourcen_Energie'!Z101</f>
        <v>wird ausgefüllt; wird ausgefüllt; wird ausgefüllt; wird ausgefüllt (wird ausgefüllt; wird ausgefüllt; wird ausgefüllt)</v>
      </c>
      <c r="X55" s="66" t="str">
        <f>'3d | Ressourcen_Energie'!AA101</f>
        <v>wird ausgefüllt; wird ausgefüllt; wird ausgefüllt; wird ausgefüllt (wird ausgefüllt; wird ausgefüllt; wird ausgefüllt)</v>
      </c>
      <c r="Y55" s="66" t="str">
        <f>'3d | Ressourcen_Energie'!AB101</f>
        <v>wird ausgefüllt; wird ausgefüllt; wird ausgefüllt; wird ausgefüllt (wird ausgefüllt; wird ausgefüllt; wird ausgefüllt)</v>
      </c>
      <c r="Z55" s="66" t="str">
        <f>'3d | Ressourcen_Energie'!AC101</f>
        <v>wird ausgefüllt; wird ausgefüllt; wird ausgefüllt; wird ausgefüllt (wird ausgefüllt; wird ausgefüllt; wird ausgefüllt)</v>
      </c>
      <c r="AA55" s="66" t="str">
        <f>'3d | Ressourcen_Energie'!AD101</f>
        <v>wird ausgefüllt; wird ausgefüllt; wird ausgefüllt; wird ausgefüllt (wird ausgefüllt; wird ausgefüllt; wird ausgefüllt)</v>
      </c>
      <c r="AB55" s="66" t="str">
        <f>'3d | Ressourcen_Energie'!AE101</f>
        <v>wird ausgefüllt; wird ausgefüllt; wird ausgefüllt; wird ausgefüllt (wird ausgefüllt; wird ausgefüllt; wird ausgefüllt)</v>
      </c>
      <c r="AC55" s="66" t="str">
        <f>'3d | Ressourcen_Energie'!AF101</f>
        <v>wird ausgefüllt; wird ausgefüllt; wird ausgefüllt; wird ausgefüllt (wird ausgefüllt; wird ausgefüllt; wird ausgefüllt)</v>
      </c>
      <c r="AD55" s="66" t="str">
        <f>'3d | Ressourcen_Energie'!AG101</f>
        <v>wird ausgefüllt; wird ausgefüllt; wird ausgefüllt; wird ausgefüllt (wird ausgefüllt; wird ausgefüllt; wird ausgefüllt)</v>
      </c>
      <c r="AE55" s="66" t="str">
        <f>'3d | Ressourcen_Energie'!AH101</f>
        <v>wird ausgefüllt; wird ausgefüllt; wird ausgefüllt; wird ausgefüllt (wird ausgefüllt; wird ausgefüllt; wird ausgefüllt)</v>
      </c>
      <c r="AF55" s="66" t="str">
        <f>'3d | Ressourcen_Energie'!AI101</f>
        <v>wird ausgefüllt; wird ausgefüllt; wird ausgefüllt; wird ausgefüllt (wird ausgefüllt; wird ausgefüllt; wird ausgefüllt)</v>
      </c>
      <c r="AG55" s="66" t="str">
        <f>'3d | Ressourcen_Energie'!AJ101</f>
        <v>wird ausgefüllt; wird ausgefüllt; wird ausgefüllt; wird ausgefüllt (wird ausgefüllt; wird ausgefüllt; wird ausgefüllt)</v>
      </c>
      <c r="AH55" s="66" t="str">
        <f>'3d | Ressourcen_Energie'!AK101</f>
        <v>wird ausgefüllt; wird ausgefüllt; wird ausgefüllt; wird ausgefüllt (wird ausgefüllt; wird ausgefüllt; wird ausgefüllt)</v>
      </c>
      <c r="AI55" s="66" t="str">
        <f>'3d | Ressourcen_Energie'!AL101</f>
        <v>wird ausgefüllt; wird ausgefüllt; wird ausgefüllt; wird ausgefüllt (wird ausgefüllt; wird ausgefüllt; wird ausgefüllt)</v>
      </c>
      <c r="AJ55" s="66" t="str">
        <f>'3d | Ressourcen_Energie'!AM101</f>
        <v>wird ausgefüllt; wird ausgefüllt; wird ausgefüllt; wird ausgefüllt (wird ausgefüllt; wird ausgefüllt; wird ausgefüllt)</v>
      </c>
    </row>
    <row r="56" spans="2:36" s="21" customFormat="1" ht="7.5" customHeight="1" x14ac:dyDescent="0.25">
      <c r="B56" s="40"/>
      <c r="C56" s="41"/>
      <c r="D56" s="41"/>
      <c r="E56" s="41"/>
      <c r="F56" s="17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2:36" s="74" customFormat="1" x14ac:dyDescent="0.25">
      <c r="B57" s="99"/>
      <c r="C57" s="75"/>
      <c r="D57" s="75"/>
      <c r="E57" s="75"/>
      <c r="F57" s="88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</row>
  </sheetData>
  <sheetProtection sheet="1" formatColumns="0" formatRows="0" selectLockedCells="1"/>
  <mergeCells count="1">
    <mergeCell ref="G4:AJ4"/>
  </mergeCells>
  <conditionalFormatting sqref="G9:AJ10 G12:AJ12">
    <cfRule type="cellIs" dxfId="128" priority="82" operator="between">
      <formula>2.5</formula>
      <formula>3</formula>
    </cfRule>
    <cfRule type="cellIs" dxfId="127" priority="83" operator="between">
      <formula>1.5</formula>
      <formula>2.49999999999999</formula>
    </cfRule>
    <cfRule type="cellIs" dxfId="126" priority="84" operator="between">
      <formula>1E-23</formula>
      <formula>1.49999999999999</formula>
    </cfRule>
  </conditionalFormatting>
  <conditionalFormatting sqref="G13:AJ13">
    <cfRule type="cellIs" dxfId="125" priority="79" operator="between">
      <formula>2.5</formula>
      <formula>3</formula>
    </cfRule>
    <cfRule type="cellIs" dxfId="124" priority="80" operator="between">
      <formula>1.5</formula>
      <formula>2.49999999999999</formula>
    </cfRule>
    <cfRule type="cellIs" dxfId="123" priority="81" operator="between">
      <formula>1E-23</formula>
      <formula>1.49999999999999</formula>
    </cfRule>
  </conditionalFormatting>
  <conditionalFormatting sqref="G16:AJ16">
    <cfRule type="cellIs" dxfId="122" priority="76" operator="between">
      <formula>2.5</formula>
      <formula>3</formula>
    </cfRule>
    <cfRule type="cellIs" dxfId="121" priority="77" operator="between">
      <formula>1.5</formula>
      <formula>2.49999999999999</formula>
    </cfRule>
    <cfRule type="cellIs" dxfId="120" priority="78" operator="between">
      <formula>1E-23</formula>
      <formula>1.49999999999999</formula>
    </cfRule>
  </conditionalFormatting>
  <conditionalFormatting sqref="G15:AJ15">
    <cfRule type="cellIs" dxfId="119" priority="73" operator="between">
      <formula>2.5</formula>
      <formula>3</formula>
    </cfRule>
    <cfRule type="cellIs" dxfId="118" priority="74" operator="between">
      <formula>1.5</formula>
      <formula>2.49999999999999</formula>
    </cfRule>
    <cfRule type="cellIs" dxfId="117" priority="75" operator="between">
      <formula>1E-23</formula>
      <formula>1.49999999999999</formula>
    </cfRule>
  </conditionalFormatting>
  <conditionalFormatting sqref="G19:AJ19">
    <cfRule type="cellIs" dxfId="116" priority="70" operator="between">
      <formula>2.5</formula>
      <formula>3</formula>
    </cfRule>
    <cfRule type="cellIs" dxfId="115" priority="71" operator="between">
      <formula>1.5</formula>
      <formula>2.49999999999999</formula>
    </cfRule>
    <cfRule type="cellIs" dxfId="114" priority="72" operator="between">
      <formula>1E-23</formula>
      <formula>1.49999999999999</formula>
    </cfRule>
  </conditionalFormatting>
  <conditionalFormatting sqref="G18:AJ18">
    <cfRule type="cellIs" dxfId="113" priority="67" operator="between">
      <formula>2.5</formula>
      <formula>3</formula>
    </cfRule>
    <cfRule type="cellIs" dxfId="112" priority="68" operator="between">
      <formula>1.5</formula>
      <formula>2.49999999999999</formula>
    </cfRule>
    <cfRule type="cellIs" dxfId="111" priority="69" operator="between">
      <formula>1E-23</formula>
      <formula>1.49999999999999</formula>
    </cfRule>
  </conditionalFormatting>
  <conditionalFormatting sqref="G22:AJ22">
    <cfRule type="cellIs" dxfId="110" priority="64" operator="between">
      <formula>2.5</formula>
      <formula>3</formula>
    </cfRule>
    <cfRule type="cellIs" dxfId="109" priority="65" operator="between">
      <formula>1.5</formula>
      <formula>2.49999999999999</formula>
    </cfRule>
    <cfRule type="cellIs" dxfId="108" priority="66" operator="between">
      <formula>1E-23</formula>
      <formula>1.49999999999999</formula>
    </cfRule>
  </conditionalFormatting>
  <conditionalFormatting sqref="G21:AJ21">
    <cfRule type="cellIs" dxfId="107" priority="61" operator="between">
      <formula>2.5</formula>
      <formula>3</formula>
    </cfRule>
    <cfRule type="cellIs" dxfId="106" priority="62" operator="between">
      <formula>1.5</formula>
      <formula>2.49999999999999</formula>
    </cfRule>
    <cfRule type="cellIs" dxfId="105" priority="63" operator="between">
      <formula>1E-23</formula>
      <formula>1.49999999999999</formula>
    </cfRule>
  </conditionalFormatting>
  <conditionalFormatting sqref="G26:AJ26">
    <cfRule type="cellIs" dxfId="104" priority="58" operator="between">
      <formula>2.5</formula>
      <formula>3</formula>
    </cfRule>
    <cfRule type="cellIs" dxfId="103" priority="59" operator="between">
      <formula>1.5</formula>
      <formula>2.49999999999999</formula>
    </cfRule>
    <cfRule type="cellIs" dxfId="102" priority="60" operator="between">
      <formula>1E-23</formula>
      <formula>1.49999999999999</formula>
    </cfRule>
  </conditionalFormatting>
  <conditionalFormatting sqref="G25:AJ25">
    <cfRule type="cellIs" dxfId="101" priority="55" operator="between">
      <formula>2.5</formula>
      <formula>3</formula>
    </cfRule>
    <cfRule type="cellIs" dxfId="100" priority="56" operator="between">
      <formula>1.5</formula>
      <formula>2.49999999999999</formula>
    </cfRule>
    <cfRule type="cellIs" dxfId="99" priority="57" operator="between">
      <formula>1E-23</formula>
      <formula>1.49999999999999</formula>
    </cfRule>
  </conditionalFormatting>
  <conditionalFormatting sqref="G29:AJ29">
    <cfRule type="cellIs" dxfId="98" priority="52" operator="between">
      <formula>2.5</formula>
      <formula>3</formula>
    </cfRule>
    <cfRule type="cellIs" dxfId="97" priority="53" operator="between">
      <formula>1.5</formula>
      <formula>2.49999999999999</formula>
    </cfRule>
    <cfRule type="cellIs" dxfId="96" priority="54" operator="between">
      <formula>1E-23</formula>
      <formula>1.49999999999999</formula>
    </cfRule>
  </conditionalFormatting>
  <conditionalFormatting sqref="G28:AJ28">
    <cfRule type="cellIs" dxfId="95" priority="49" operator="between">
      <formula>2.5</formula>
      <formula>3</formula>
    </cfRule>
    <cfRule type="cellIs" dxfId="94" priority="50" operator="between">
      <formula>1.5</formula>
      <formula>2.49999999999999</formula>
    </cfRule>
    <cfRule type="cellIs" dxfId="93" priority="51" operator="between">
      <formula>1E-23</formula>
      <formula>1.49999999999999</formula>
    </cfRule>
  </conditionalFormatting>
  <conditionalFormatting sqref="G32:AJ32">
    <cfRule type="cellIs" dxfId="92" priority="46" operator="between">
      <formula>2.5</formula>
      <formula>3</formula>
    </cfRule>
    <cfRule type="cellIs" dxfId="91" priority="47" operator="between">
      <formula>1.5</formula>
      <formula>2.49999999999999</formula>
    </cfRule>
    <cfRule type="cellIs" dxfId="90" priority="48" operator="between">
      <formula>1E-23</formula>
      <formula>1.49999999999999</formula>
    </cfRule>
  </conditionalFormatting>
  <conditionalFormatting sqref="G31:AJ31">
    <cfRule type="cellIs" dxfId="89" priority="43" operator="between">
      <formula>2.5</formula>
      <formula>3</formula>
    </cfRule>
    <cfRule type="cellIs" dxfId="88" priority="44" operator="between">
      <formula>1.5</formula>
      <formula>2.49999999999999</formula>
    </cfRule>
    <cfRule type="cellIs" dxfId="87" priority="45" operator="between">
      <formula>1E-23</formula>
      <formula>1.49999999999999</formula>
    </cfRule>
  </conditionalFormatting>
  <conditionalFormatting sqref="G36:AJ36">
    <cfRule type="cellIs" dxfId="86" priority="40" operator="between">
      <formula>2.5</formula>
      <formula>3</formula>
    </cfRule>
    <cfRule type="cellIs" dxfId="85" priority="41" operator="between">
      <formula>1.5</formula>
      <formula>2.49999999999999</formula>
    </cfRule>
    <cfRule type="cellIs" dxfId="84" priority="42" operator="between">
      <formula>1E-23</formula>
      <formula>1.49999999999999</formula>
    </cfRule>
  </conditionalFormatting>
  <conditionalFormatting sqref="G35:AJ35">
    <cfRule type="cellIs" dxfId="83" priority="37" operator="between">
      <formula>2.5</formula>
      <formula>3</formula>
    </cfRule>
    <cfRule type="cellIs" dxfId="82" priority="38" operator="between">
      <formula>1.5</formula>
      <formula>2.49999999999999</formula>
    </cfRule>
    <cfRule type="cellIs" dxfId="81" priority="39" operator="between">
      <formula>1E-23</formula>
      <formula>1.49999999999999</formula>
    </cfRule>
  </conditionalFormatting>
  <conditionalFormatting sqref="G39:AJ39">
    <cfRule type="cellIs" dxfId="80" priority="34" operator="between">
      <formula>2.5</formula>
      <formula>3</formula>
    </cfRule>
    <cfRule type="cellIs" dxfId="79" priority="35" operator="between">
      <formula>1.5</formula>
      <formula>2.49999999999999</formula>
    </cfRule>
    <cfRule type="cellIs" dxfId="78" priority="36" operator="between">
      <formula>1E-23</formula>
      <formula>1.49999999999999</formula>
    </cfRule>
  </conditionalFormatting>
  <conditionalFormatting sqref="G38:AJ38">
    <cfRule type="cellIs" dxfId="77" priority="31" operator="between">
      <formula>2.5</formula>
      <formula>3</formula>
    </cfRule>
    <cfRule type="cellIs" dxfId="76" priority="32" operator="between">
      <formula>1.5</formula>
      <formula>2.49999999999999</formula>
    </cfRule>
    <cfRule type="cellIs" dxfId="75" priority="33" operator="between">
      <formula>1E-23</formula>
      <formula>1.49999999999999</formula>
    </cfRule>
  </conditionalFormatting>
  <conditionalFormatting sqref="G42:AJ42">
    <cfRule type="cellIs" dxfId="74" priority="28" operator="between">
      <formula>2.5</formula>
      <formula>3</formula>
    </cfRule>
    <cfRule type="cellIs" dxfId="73" priority="29" operator="between">
      <formula>1.5</formula>
      <formula>2.49999999999999</formula>
    </cfRule>
    <cfRule type="cellIs" dxfId="72" priority="30" operator="between">
      <formula>1E-23</formula>
      <formula>1.49999999999999</formula>
    </cfRule>
  </conditionalFormatting>
  <conditionalFormatting sqref="G41:AJ41">
    <cfRule type="cellIs" dxfId="71" priority="25" operator="between">
      <formula>2.5</formula>
      <formula>3</formula>
    </cfRule>
    <cfRule type="cellIs" dxfId="70" priority="26" operator="between">
      <formula>1.5</formula>
      <formula>2.49999999999999</formula>
    </cfRule>
    <cfRule type="cellIs" dxfId="69" priority="27" operator="between">
      <formula>1E-23</formula>
      <formula>1.49999999999999</formula>
    </cfRule>
  </conditionalFormatting>
  <conditionalFormatting sqref="G46:AJ46">
    <cfRule type="cellIs" dxfId="68" priority="22" operator="between">
      <formula>2.5</formula>
      <formula>3</formula>
    </cfRule>
    <cfRule type="cellIs" dxfId="67" priority="23" operator="between">
      <formula>1.5</formula>
      <formula>2.49999999999999</formula>
    </cfRule>
    <cfRule type="cellIs" dxfId="66" priority="24" operator="between">
      <formula>1E-23</formula>
      <formula>1.49999999999999</formula>
    </cfRule>
  </conditionalFormatting>
  <conditionalFormatting sqref="G45:AJ45">
    <cfRule type="cellIs" dxfId="65" priority="19" operator="between">
      <formula>2.5</formula>
      <formula>3</formula>
    </cfRule>
    <cfRule type="cellIs" dxfId="64" priority="20" operator="between">
      <formula>1.5</formula>
      <formula>2.49999999999999</formula>
    </cfRule>
    <cfRule type="cellIs" dxfId="63" priority="21" operator="between">
      <formula>1E-23</formula>
      <formula>1.49999999999999</formula>
    </cfRule>
  </conditionalFormatting>
  <conditionalFormatting sqref="G49:AJ49">
    <cfRule type="cellIs" dxfId="62" priority="16" operator="between">
      <formula>2.5</formula>
      <formula>3</formula>
    </cfRule>
    <cfRule type="cellIs" dxfId="61" priority="17" operator="between">
      <formula>1.5</formula>
      <formula>2.49999999999999</formula>
    </cfRule>
    <cfRule type="cellIs" dxfId="60" priority="18" operator="between">
      <formula>1E-23</formula>
      <formula>1.49999999999999</formula>
    </cfRule>
  </conditionalFormatting>
  <conditionalFormatting sqref="G48:AJ48">
    <cfRule type="cellIs" dxfId="59" priority="13" operator="between">
      <formula>2.5</formula>
      <formula>3</formula>
    </cfRule>
    <cfRule type="cellIs" dxfId="58" priority="14" operator="between">
      <formula>1.5</formula>
      <formula>2.49999999999999</formula>
    </cfRule>
    <cfRule type="cellIs" dxfId="57" priority="15" operator="between">
      <formula>1E-23</formula>
      <formula>1.49999999999999</formula>
    </cfRule>
  </conditionalFormatting>
  <conditionalFormatting sqref="G52:AJ52">
    <cfRule type="cellIs" dxfId="56" priority="10" operator="between">
      <formula>2.5</formula>
      <formula>3</formula>
    </cfRule>
    <cfRule type="cellIs" dxfId="55" priority="11" operator="between">
      <formula>1.5</formula>
      <formula>2.49999999999999</formula>
    </cfRule>
    <cfRule type="cellIs" dxfId="54" priority="12" operator="between">
      <formula>1E-23</formula>
      <formula>1.49999999999999</formula>
    </cfRule>
  </conditionalFormatting>
  <conditionalFormatting sqref="G51:AJ51">
    <cfRule type="cellIs" dxfId="53" priority="7" operator="between">
      <formula>2.5</formula>
      <formula>3</formula>
    </cfRule>
    <cfRule type="cellIs" dxfId="52" priority="8" operator="between">
      <formula>1.5</formula>
      <formula>2.49999999999999</formula>
    </cfRule>
    <cfRule type="cellIs" dxfId="51" priority="9" operator="between">
      <formula>1E-23</formula>
      <formula>1.49999999999999</formula>
    </cfRule>
  </conditionalFormatting>
  <conditionalFormatting sqref="G55:AJ55">
    <cfRule type="cellIs" dxfId="50" priority="4" operator="between">
      <formula>2.5</formula>
      <formula>3</formula>
    </cfRule>
    <cfRule type="cellIs" dxfId="49" priority="5" operator="between">
      <formula>1.5</formula>
      <formula>2.49999999999999</formula>
    </cfRule>
    <cfRule type="cellIs" dxfId="48" priority="6" operator="between">
      <formula>1E-23</formula>
      <formula>1.49999999999999</formula>
    </cfRule>
  </conditionalFormatting>
  <conditionalFormatting sqref="G54:AJ54">
    <cfRule type="cellIs" dxfId="47" priority="1" operator="between">
      <formula>2.5</formula>
      <formula>3</formula>
    </cfRule>
    <cfRule type="cellIs" dxfId="46" priority="2" operator="between">
      <formula>1.5</formula>
      <formula>2.49999999999999</formula>
    </cfRule>
    <cfRule type="cellIs" dxfId="45" priority="3" operator="between">
      <formula>1E-23</formula>
      <formula>1.49999999999999</formula>
    </cfRule>
  </conditionalFormatting>
  <pageMargins left="0.7" right="0.7" top="0.78740157499999996" bottom="0.78740157499999996" header="0.3" footer="0.3"/>
  <pageSetup paperSize="9" scale="37" orientation="portrait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AFD8-8FA1-6146-B60F-785703CAE3DA}">
  <sheetPr>
    <pageSetUpPr fitToPage="1"/>
  </sheetPr>
  <dimension ref="A1:R79"/>
  <sheetViews>
    <sheetView view="pageBreakPreview" topLeftCell="A55" zoomScale="107" zoomScaleNormal="85" zoomScaleSheetLayoutView="70" zoomScalePageLayoutView="85" workbookViewId="0">
      <selection activeCell="A11" sqref="A11"/>
    </sheetView>
  </sheetViews>
  <sheetFormatPr baseColWidth="10" defaultColWidth="11.42578125" defaultRowHeight="14.25" outlineLevelRow="1" x14ac:dyDescent="0.2"/>
  <cols>
    <col min="1" max="1" width="16.42578125" style="102" customWidth="1"/>
    <col min="2" max="2" width="17" style="102" customWidth="1"/>
    <col min="3" max="3" width="1.42578125" style="102" customWidth="1"/>
    <col min="4" max="4" width="5.42578125" style="68" hidden="1" customWidth="1"/>
    <col min="5" max="7" width="3.42578125" style="102" customWidth="1"/>
    <col min="8" max="8" width="1.42578125" style="102" customWidth="1"/>
    <col min="9" max="9" width="68.85546875" style="102" customWidth="1"/>
    <col min="10" max="10" width="1.42578125" style="102" customWidth="1"/>
    <col min="11" max="11" width="8.85546875" style="73" customWidth="1"/>
    <col min="12" max="12" width="3.42578125" style="73" customWidth="1"/>
    <col min="13" max="13" width="1.42578125" style="73" bestFit="1" customWidth="1"/>
    <col min="14" max="14" width="3.42578125" style="102" bestFit="1" customWidth="1"/>
    <col min="15" max="15" width="1.42578125" style="102" customWidth="1"/>
    <col min="16" max="16" width="15" style="102" customWidth="1"/>
    <col min="17" max="16384" width="11.42578125" style="102"/>
  </cols>
  <sheetData>
    <row r="1" spans="1:18" x14ac:dyDescent="0.2">
      <c r="A1" s="131"/>
      <c r="B1" s="131"/>
      <c r="C1" s="131"/>
      <c r="D1" s="190"/>
      <c r="E1" s="122"/>
      <c r="F1" s="122"/>
      <c r="G1" s="190"/>
      <c r="H1" s="130"/>
      <c r="I1" s="130"/>
      <c r="J1" s="130"/>
      <c r="K1" s="130"/>
      <c r="L1" s="190"/>
      <c r="M1" s="122"/>
      <c r="N1" s="122"/>
    </row>
    <row r="2" spans="1:18" s="108" customFormat="1" ht="33" customHeight="1" x14ac:dyDescent="0.25">
      <c r="A2" s="105"/>
      <c r="B2" s="105"/>
      <c r="C2" s="105"/>
      <c r="D2" s="229"/>
      <c r="E2" s="229"/>
      <c r="F2" s="229"/>
      <c r="G2" s="229"/>
      <c r="H2" s="295"/>
      <c r="I2" s="296"/>
      <c r="J2" s="296"/>
      <c r="K2" s="296"/>
      <c r="L2" s="229"/>
      <c r="M2" s="229"/>
      <c r="N2" s="229"/>
      <c r="O2" s="297"/>
      <c r="P2" s="297"/>
    </row>
    <row r="3" spans="1:18" s="110" customFormat="1" x14ac:dyDescent="0.25">
      <c r="A3" s="131"/>
      <c r="B3" s="131"/>
      <c r="C3" s="131"/>
      <c r="D3" s="223"/>
      <c r="E3" s="122"/>
      <c r="F3" s="122"/>
      <c r="G3" s="223"/>
      <c r="H3" s="130"/>
      <c r="I3" s="130"/>
      <c r="J3" s="130"/>
      <c r="K3" s="130"/>
      <c r="L3" s="223"/>
      <c r="M3" s="122"/>
      <c r="N3" s="122"/>
    </row>
    <row r="4" spans="1:18" hidden="1" x14ac:dyDescent="0.2">
      <c r="P4" s="53" t="s">
        <v>193</v>
      </c>
      <c r="Q4" s="52" t="s">
        <v>194</v>
      </c>
      <c r="R4" s="33" t="s">
        <v>195</v>
      </c>
    </row>
    <row r="5" spans="1:18" ht="18" hidden="1" x14ac:dyDescent="0.2">
      <c r="P5" s="118"/>
      <c r="Q5" s="118"/>
      <c r="R5" s="118"/>
    </row>
    <row r="6" spans="1:18" hidden="1" x14ac:dyDescent="0.2"/>
    <row r="7" spans="1:18" ht="27" x14ac:dyDescent="0.35">
      <c r="I7" s="224"/>
      <c r="P7" s="356">
        <v>1003</v>
      </c>
    </row>
    <row r="8" spans="1:18" ht="27" x14ac:dyDescent="0.35">
      <c r="A8" s="101" t="s">
        <v>225</v>
      </c>
      <c r="B8" s="101"/>
      <c r="I8" s="224"/>
      <c r="P8" s="224"/>
    </row>
    <row r="9" spans="1:18" ht="5.25" customHeight="1" x14ac:dyDescent="0.35">
      <c r="A9" s="101"/>
      <c r="B9" s="101"/>
      <c r="I9" s="224"/>
      <c r="K9" s="343"/>
      <c r="L9" s="343"/>
      <c r="M9" s="343"/>
      <c r="P9" s="224"/>
    </row>
    <row r="10" spans="1:18" ht="15" customHeight="1" outlineLevel="1" x14ac:dyDescent="0.2">
      <c r="K10" s="286"/>
      <c r="L10" s="286"/>
      <c r="M10" s="286"/>
    </row>
    <row r="11" spans="1:18" s="131" customFormat="1" ht="24.95" customHeight="1" outlineLevel="1" x14ac:dyDescent="0.2">
      <c r="A11" s="349" t="s">
        <v>410</v>
      </c>
      <c r="D11" s="225"/>
      <c r="E11" s="383"/>
      <c r="F11" s="383"/>
      <c r="G11" s="383"/>
      <c r="K11" s="226" t="e">
        <f>Balkendiagramme!B33</f>
        <v>#DIV/0!</v>
      </c>
      <c r="L11" s="382" t="e">
        <f>IF($P$7=Balkendiagramme!$C$5,Balkendiagramme!$C$34,IF($P$7=Balkendiagramme!$D$5,Balkendiagramme!$D$34,IF($P$7=Balkendiagramme!$E$5,Balkendiagramme!$E$34,IF($P$7=Balkendiagramme!$F$5,Balkendiagramme!$F$34,IF($P$7=Balkendiagramme!$G$5,Balkendiagramme!$G$34,IF($P$7=Balkendiagramme!$H$5,Balkendiagramme!$H$34,IF($P$7=Balkendiagramme!$I$5,Balkendiagramme!$I$34,IF($P$7=Balkendiagramme!$J$5,Balkendiagramme!$J$34,IF($P$7=Balkendiagramme!$K$5,Balkendiagramme!$K$34,IF($P$7=Balkendiagramme!$L$5,Balkendiagramme!$L$34,IF($P$7=Balkendiagramme!$M$5,Balkendiagramme!$M$34,IF($P$7=Balkendiagramme!$N$5,Balkendiagramme!$N$34,IF($P$7=Balkendiagramme!$O$5,Balkendiagramme!$O$34,IF($P$7=Balkendiagramme!$P$5,Balkendiagramme!$P$34,IF($P$7=Balkendiagramme!$Q$5,Balkendiagramme!$Q$34,IF(P7=Balkendiagramme!R5,Balkendiagramme!R34,IF(P7=Balkendiagramme!S5,Balkendiagramme!S34,IF(P7=Balkendiagramme!T5,Balkendiagramme!T34,IF(P7=Balkendiagramme!U5,Balkendiagramme!U34,IF(P7=Balkendiagramme!V5,Balkendiagramme!V34,IF(P7=Balkendiagramme!W5,Balkendiagramme!W34,IF(P7=Balkendiagramme!X5,Balkendiagramme!X34,IF(P7=Balkendiagramme!Y5,Balkendiagramme!Y34,IF(P7=Balkendiagramme!Z5,Balkendiagramme!Z34,IF(P7=Balkendiagramme!AA5,Balkendiagramme!AA34,IF(P7=Balkendiagramme!AB5,Balkendiagramme!AB34,IF(P7=Balkendiagramme!AC5,Balkendiagramme!AC34,IF(P7=Balkendiagramme!AD5,Balkendiagramme!AD34,IF(P7=Balkendiagramme!AE5,Balkendiagramme!AE34,IF(P7=Balkendiagramme!AF5,Balkendiagramme!AF34))))))))))))))))))))))))))))))</f>
        <v>#VALUE!</v>
      </c>
      <c r="M11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  <c r="N11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</row>
    <row r="12" spans="1:18" s="131" customFormat="1" ht="5.25" customHeight="1" x14ac:dyDescent="0.25">
      <c r="A12" s="350"/>
      <c r="D12" s="225"/>
      <c r="E12" s="345"/>
      <c r="F12" s="345"/>
      <c r="G12" s="345"/>
      <c r="K12" s="226"/>
      <c r="L12" s="344"/>
      <c r="M12" s="344"/>
      <c r="N12" s="344"/>
    </row>
    <row r="13" spans="1:18" ht="15" customHeight="1" outlineLevel="1" x14ac:dyDescent="0.2">
      <c r="A13" s="351"/>
      <c r="K13" s="211"/>
      <c r="L13" s="286"/>
      <c r="M13" s="286"/>
    </row>
    <row r="14" spans="1:18" ht="24.95" customHeight="1" outlineLevel="1" x14ac:dyDescent="0.2">
      <c r="A14" s="351" t="s">
        <v>411</v>
      </c>
      <c r="E14" s="381"/>
      <c r="F14" s="381"/>
      <c r="G14" s="381"/>
      <c r="H14" s="381"/>
      <c r="K14" s="226" t="e">
        <f>IF($P$7=Balkendiagramme!$C$5,Balkendiagramme!$C$63,IF($P$7=Balkendiagramme!$D$5,Balkendiagramme!$D$63,IF($P$7=Balkendiagramme!$E$5,Balkendiagramme!$E$63,IF($P$7=Balkendiagramme!$F$5,Balkendiagramme!$F$63,IF($P$7=Balkendiagramme!$G$5,Balkendiagramme!$G$63,IF($P$7=Balkendiagramme!$H$5,Balkendiagramme!$H$63,IF($P$7=Balkendiagramme!$I$5,Balkendiagramme!$I$63,IF($P$7=Balkendiagramme!$J$5,Balkendiagramme!$J$63,IF($P$7=Balkendiagramme!$K$5,Balkendiagramme!$K$63,IF($P$7=Balkendiagramme!$L$5,Balkendiagramme!$L$63,IF($P$7=Balkendiagramme!$M$5,Balkendiagramme!$M$63,IF($P$7=Balkendiagramme!$N$5,Balkendiagramme!$N$63,IF($P$7=Balkendiagramme!$O$5,Balkendiagramme!$O$63,IF($P$7=Balkendiagramme!$P$5,Balkendiagramme!$P$63,IF($P$7=Balkendiagramme!$Q$5,Balkendiagramme!$Q$63,IF($P$7=Balkendiagramme!$R$5,Balkendiagramme!$R$63,IF($P$7=Balkendiagramme!$S$5,Balkendiagramme!$S$63,IF($P$7=Balkendiagramme!$T$5,Balkendiagramme!$T$63,IF($P$7=Balkendiagramme!$U$5,Balkendiagramme!$U$63,IF($P$7=Balkendiagramme!$V$5,Balkendiagramme!$V$63,IF($P$7=Balkendiagramme!$W$5,Balkendiagramme!$W$63,IF($P$7=Balkendiagramme!$X$5,Balkendiagramme!$X$63,IF($P$7=Balkendiagramme!$Y$5,Balkendiagramme!$Y$63,IF($P$7=Balkendiagramme!$Z$5,Balkendiagramme!$Z$63,IF($P$7=Balkendiagramme!$AA$5,Balkendiagramme!$AA$63,IF($P$7=Balkendiagramme!$AB$5,Balkendiagramme!$AB$63,IF($P$7=Balkendiagramme!$AC$5,Balkendiagramme!$AC$63,IF($P$7=Balkendiagramme!$AD$5,Balkendiagramme!$AD$63,IF($P$7=Balkendiagramme!$AE$5,Balkendiagramme!$AE$63,IF($P$7=Balkendiagramme!$AF$5,Balkendiagramme!$AF$63))))))))))))))))))))))))))))))</f>
        <v>#DIV/0!</v>
      </c>
      <c r="L14" s="382" t="e">
        <f>IF($P$7=Balkendiagramme!$C$5,Balkendiagramme!$C$64,IF($P$7=Balkendiagramme!$D$5,Balkendiagramme!$D$64,IF($P$7=Balkendiagramme!$E$5,Balkendiagramme!$E$64,IF($P$7=Balkendiagramme!$F$5,Balkendiagramme!$F$64,IF($P$7=Balkendiagramme!$G$5,Balkendiagramme!$G$64,IF($P$7=Balkendiagramme!$H$5,Balkendiagramme!$H$64,IF($P$7=Balkendiagramme!$I$5,Balkendiagramme!$I$64,IF($P$7=Balkendiagramme!$J$5,Balkendiagramme!$J$64,IF($P$7=Balkendiagramme!$K$5,Balkendiagramme!$K$64,IF($P$7=Balkendiagramme!$L$5,Balkendiagramme!$L$64,IF($P$7=Balkendiagramme!$M$5,Balkendiagramme!$M$64,IF($P$7=Balkendiagramme!$N$5,Balkendiagramme!$N$64,IF($P$7=Balkendiagramme!$O$5,Balkendiagramme!$O$64,IF($P$7=Balkendiagramme!$P$5,Balkendiagramme!$P$64,IF($P$7=Balkendiagramme!$Q$5,Balkendiagramme!$Q$64,IF($P$7=Balkendiagramme!$R$5,Balkendiagramme!$R$64,IF($P$7=Balkendiagramme!$S$5,Balkendiagramme!$S$64,IF($P$7=Balkendiagramme!$T$5,Balkendiagramme!$T$64,IF($P$7=Balkendiagramme!$U$5,Balkendiagramme!$U$64,IF($P$7=Balkendiagramme!$V$5,Balkendiagramme!$V$64,IF($P$7=Balkendiagramme!$W$5,Balkendiagramme!$W$64,IF($P$7=Balkendiagramme!$X$5,Balkendiagramme!$X$64,IF($P$7=Balkendiagramme!$Y$5,Balkendiagramme!$Y$64,IF($P$7=Balkendiagramme!$Z$5,Balkendiagramme!$Z$64,IF($P$7=Balkendiagramme!$AA$5,Balkendiagramme!$AA$64,IF($P$7=Balkendiagramme!$AB$5,Balkendiagramme!$AB$64,IF($P$7=Balkendiagramme!$AC$5,Balkendiagramme!$AC$64,IF($P$7=Balkendiagramme!$AD$5,Balkendiagramme!$AD$64,IF($P$7=Balkendiagramme!$AE$5,Balkendiagramme!$AE$64,IF($P$7=Balkendiagramme!$AF$5,Balkendiagramme!$AF$64))))))))))))))))))))))))))))))</f>
        <v>#VALUE!</v>
      </c>
      <c r="M14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  <c r="N14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</row>
    <row r="15" spans="1:18" ht="5.25" customHeight="1" x14ac:dyDescent="0.2">
      <c r="A15" s="351"/>
      <c r="E15" s="343"/>
      <c r="F15" s="343"/>
      <c r="G15" s="343"/>
      <c r="H15" s="343"/>
      <c r="K15" s="226"/>
      <c r="L15" s="344"/>
      <c r="M15" s="344"/>
      <c r="N15" s="344"/>
    </row>
    <row r="16" spans="1:18" ht="15" customHeight="1" outlineLevel="1" x14ac:dyDescent="0.2">
      <c r="A16" s="351"/>
      <c r="K16" s="287"/>
      <c r="L16" s="286"/>
      <c r="M16" s="286"/>
    </row>
    <row r="17" spans="1:17" ht="24.95" customHeight="1" outlineLevel="1" x14ac:dyDescent="0.2">
      <c r="A17" s="351" t="s">
        <v>412</v>
      </c>
      <c r="E17" s="380"/>
      <c r="F17" s="381"/>
      <c r="K17" s="226" t="e">
        <f>Balkendiagramme!B93</f>
        <v>#DIV/0!</v>
      </c>
      <c r="L17" s="382" t="e">
        <f>IF($P$7=Balkendiagramme!$C$5,Balkendiagramme!$C$94,IF($P$7=Balkendiagramme!$D$5,Balkendiagramme!$D$94,IF($P$7=Balkendiagramme!$E$5,Balkendiagramme!$E$94,IF($P$7=Balkendiagramme!$F$5,Balkendiagramme!$F$94,IF($P$7=Balkendiagramme!$G$5,Balkendiagramme!$G$94,IF($P$7=Balkendiagramme!$H$5,Balkendiagramme!$H$94,IF($P$7=Balkendiagramme!$I$5,Balkendiagramme!$I$94,IF($P$7=Balkendiagramme!$J$5,Balkendiagramme!$J$94,IF($P$7=Balkendiagramme!$K$5,Balkendiagramme!$K$94,IF($P$7=Balkendiagramme!$L$5,Balkendiagramme!$L$94,IF($P$7=Balkendiagramme!$M$5,Balkendiagramme!$M$94,IF($P$7=Balkendiagramme!$N$5,Balkendiagramme!$N$94,IF($P$7=Balkendiagramme!$O$5,Balkendiagramme!$O$94,IF($P$7=Balkendiagramme!$P$5,Balkendiagramme!$P$94,IF($P$7=Balkendiagramme!$Q$5,Balkendiagramme!$Q$94,IF($P$7=Balkendiagramme!$R$5,Balkendiagramme!$R$94,IF($P$7=Balkendiagramme!$S$5,Balkendiagramme!$S$94,IF($P$7=Balkendiagramme!$T$5,Balkendiagramme!$T$94,IF($P$7=Balkendiagramme!$U$5,Balkendiagramme!$U$94,IF($P$7=Balkendiagramme!$V$5,Balkendiagramme!$V$94,IF($P$7=Balkendiagramme!$W$5,Balkendiagramme!$W$93,IF($P$7=Balkendiagramme!$X$5,Balkendiagramme!$X$94,IF($P$7=Balkendiagramme!$Y$5,Balkendiagramme!$Y$94,IF($P$7=Balkendiagramme!$Z$5,Balkendiagramme!$Z$94,IF($P$7=Balkendiagramme!$AA$5,Balkendiagramme!$AA$94,IF($P$7=Balkendiagramme!$AB$5,Balkendiagramme!$AB$94,IF($P$7=Balkendiagramme!$AC$5,Balkendiagramme!$AC$94,IF($P$7=Balkendiagramme!$AD$5,Balkendiagramme!$AD$94,IF($P$7=Balkendiagramme!$AE$5,Balkendiagramme!$AE$94,IF($P$7=Balkendiagramme!$AF$5,Balkendiagramme!$AF$94))))))))))))))))))))))))))))))</f>
        <v>#VALUE!</v>
      </c>
      <c r="M17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  <c r="N17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  <c r="Q17" s="244"/>
    </row>
    <row r="18" spans="1:17" ht="5.25" customHeight="1" x14ac:dyDescent="0.2">
      <c r="A18" s="351"/>
      <c r="E18" s="342"/>
      <c r="F18" s="343"/>
      <c r="K18" s="226"/>
      <c r="L18" s="344"/>
      <c r="M18" s="344"/>
      <c r="N18" s="344"/>
      <c r="Q18" s="244"/>
    </row>
    <row r="19" spans="1:17" ht="15" customHeight="1" outlineLevel="1" x14ac:dyDescent="0.2">
      <c r="A19" s="351"/>
      <c r="K19" s="211"/>
      <c r="L19" s="286"/>
      <c r="M19" s="286"/>
    </row>
    <row r="20" spans="1:17" ht="24.95" customHeight="1" outlineLevel="1" x14ac:dyDescent="0.2">
      <c r="A20" s="351" t="s">
        <v>413</v>
      </c>
      <c r="E20" s="380"/>
      <c r="F20" s="381"/>
      <c r="G20" s="381"/>
      <c r="K20" s="226" t="e">
        <f>Balkendiagramme!B123</f>
        <v>#DIV/0!</v>
      </c>
      <c r="L20" s="382" t="e">
        <f>IF($P$7=Balkendiagramme!$C$5,Balkendiagramme!$C$124,IF($P$7=Balkendiagramme!$D$5,Balkendiagramme!$D$124,IF($P$7=Balkendiagramme!$E$5,Balkendiagramme!$E$124,IF($P$7=Balkendiagramme!$F$5,Balkendiagramme!$F$124,IF($P$7=Balkendiagramme!$G$5,Balkendiagramme!$G$124,IF($P$7=Balkendiagramme!$H$5,Balkendiagramme!$H$124,IF($P$7=Balkendiagramme!$I$5,Balkendiagramme!$I$124,IF($P$7=Balkendiagramme!$J$5,Balkendiagramme!$J$124,IF($P$7=Balkendiagramme!$K$5,Balkendiagramme!$K$124,IF($P$7=Balkendiagramme!$L$5,Balkendiagramme!$L$124,IF($P$7=Balkendiagramme!$M$5,Balkendiagramme!$M$124,IF($P$7=Balkendiagramme!$N$5,Balkendiagramme!$N$124,IF($P$7=Balkendiagramme!$O$5,Balkendiagramme!$O$124,IF($P$7=Balkendiagramme!$P$5,Balkendiagramme!$P$124,IF($P$7=Balkendiagramme!$Q$5,Balkendiagramme!$Q$124,IF(P16=Balkendiagramme!R11,Balkendiagramme!R40,IF(P16=Balkendiagramme!S11,Balkendiagramme!S40,IF(P16=Balkendiagramme!T11,Balkendiagramme!T40,IF(P16=Balkendiagramme!U11,Balkendiagramme!U40,IF(P16=Balkendiagramme!V11,Balkendiagramme!V40,IF(P16=Balkendiagramme!W11,Balkendiagramme!W40,IF(P16=Balkendiagramme!X11,Balkendiagramme!X40,IF(P16=Balkendiagramme!Y11,Balkendiagramme!Y40,IF(P16=Balkendiagramme!Z11,Balkendiagramme!Z40,IF(P16=Balkendiagramme!AA11,Balkendiagramme!AA40,IF(P16=Balkendiagramme!AB11,Balkendiagramme!AB40,IF(P16=Balkendiagramme!AC11,Balkendiagramme!AC40,IF(P16=Balkendiagramme!AD11,Balkendiagramme!AD40,IF(P16=Balkendiagramme!AE11,Balkendiagramme!AE40,IF(P16=Balkendiagramme!AF11,Balkendiagramme!AF40))))))))))))))))))))))))))))))</f>
        <v>#VALUE!</v>
      </c>
      <c r="M20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  <c r="N20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</row>
    <row r="21" spans="1:17" ht="5.25" customHeight="1" x14ac:dyDescent="0.2">
      <c r="A21" s="351"/>
      <c r="E21" s="342"/>
      <c r="F21" s="343"/>
      <c r="G21" s="343"/>
      <c r="K21" s="226"/>
      <c r="L21" s="344"/>
      <c r="M21" s="344"/>
      <c r="N21" s="344"/>
    </row>
    <row r="22" spans="1:17" ht="15" customHeight="1" outlineLevel="1" x14ac:dyDescent="0.2">
      <c r="A22" s="351"/>
      <c r="K22" s="211"/>
      <c r="L22" s="286"/>
      <c r="M22" s="286"/>
    </row>
    <row r="23" spans="1:17" ht="24.95" customHeight="1" outlineLevel="1" x14ac:dyDescent="0.2">
      <c r="A23" s="351" t="s">
        <v>414</v>
      </c>
      <c r="K23" s="226" t="e">
        <f>Balkendiagramme!B153</f>
        <v>#DIV/0!</v>
      </c>
      <c r="L23" s="382" t="e">
        <f>IF($P$7=Balkendiagramme!$C$5,Balkendiagramme!$C$154,IF($P$7=Balkendiagramme!$D$5,Balkendiagramme!$D$154,IF($P$7=Balkendiagramme!$E$5,Balkendiagramme!$E$154,IF($P$7=Balkendiagramme!$F$5,Balkendiagramme!$F$154,IF($P$7=Balkendiagramme!$G$5,Balkendiagramme!$G$154,IF($P$7=Balkendiagramme!$H$5,Balkendiagramme!$H$154,IF($P$7=Balkendiagramme!$I$5,Balkendiagramme!$I$154,IF($P$7=Balkendiagramme!$J$5,Balkendiagramme!$J$154,IF($P$7=Balkendiagramme!$K$5,Balkendiagramme!$K$154,IF($P$7=Balkendiagramme!$L$5,Balkendiagramme!$L$154,IF($P$7=Balkendiagramme!$M$5,Balkendiagramme!$M$154,IF($P$7=Balkendiagramme!$N$5,Balkendiagramme!$N$154,IF($P$7=Balkendiagramme!$O$5,Balkendiagramme!$O$154,IF($P$7=Balkendiagramme!$P$5,Balkendiagramme!$P$154,IF($P$7=Balkendiagramme!$Q$5,Balkendiagramme!$Q$154,IF(P16=Balkendiagramme!R11,Balkendiagramme!R40,IF(P16=Balkendiagramme!S11,Balkendiagramme!S40,IF(P16=Balkendiagramme!T11,Balkendiagramme!T40,IF(P16=Balkendiagramme!U11,Balkendiagramme!U40,IF(P16=Balkendiagramme!V11,Balkendiagramme!V40,IF(P16=Balkendiagramme!W11,Balkendiagramme!W40,IF(P16=Balkendiagramme!X11,Balkendiagramme!X40,IF(P16=Balkendiagramme!Y11,Balkendiagramme!Y40,IF(P16=Balkendiagramme!Z11,Balkendiagramme!Z40,IF(P16=Balkendiagramme!AA11,Balkendiagramme!AA40,IF(P16=Balkendiagramme!AB11,Balkendiagramme!AB40,IF(P16=Balkendiagramme!AC11,Balkendiagramme!AC40,IF(P16=Balkendiagramme!AD11,Balkendiagramme!AD40,IF(P16=Balkendiagramme!AE11,Balkendiagramme!AE40,IF(P16=Balkendiagramme!AF11,Balkendiagramme!AF40))))))))))))))))))))))))))))))</f>
        <v>#VALUE!</v>
      </c>
      <c r="M23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  <c r="N23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</row>
    <row r="24" spans="1:17" ht="5.25" customHeight="1" x14ac:dyDescent="0.2">
      <c r="A24" s="351"/>
      <c r="K24" s="226"/>
      <c r="L24" s="344"/>
      <c r="M24" s="344"/>
      <c r="N24" s="344"/>
    </row>
    <row r="25" spans="1:17" ht="15" customHeight="1" outlineLevel="1" x14ac:dyDescent="0.2">
      <c r="A25" s="351"/>
      <c r="K25" s="211"/>
      <c r="L25" s="286"/>
      <c r="M25" s="286"/>
    </row>
    <row r="26" spans="1:17" ht="24.95" customHeight="1" outlineLevel="1" x14ac:dyDescent="0.35">
      <c r="A26" s="352" t="s">
        <v>471</v>
      </c>
      <c r="B26" s="74"/>
      <c r="E26" s="380"/>
      <c r="F26" s="381"/>
      <c r="G26" s="381"/>
      <c r="K26" s="226" t="e">
        <f>Balkendiagramme!B183</f>
        <v>#DIV/0!</v>
      </c>
      <c r="L26" s="382" t="e">
        <f>IF($P$7=Balkendiagramme!$C$5,Balkendiagramme!$C$184,IF($P$7=Balkendiagramme!$D$5,Balkendiagramme!$D$184,IF($P$7=Balkendiagramme!$E$5,Balkendiagramme!$E$184,IF($P$7=Balkendiagramme!$F$5,Balkendiagramme!$F$184,IF($P$7=Balkendiagramme!$G$5,Balkendiagramme!$G$184,IF($P$7=Balkendiagramme!$H$5,Balkendiagramme!$H$184,IF($P$7=Balkendiagramme!$I$5,Balkendiagramme!$I$184,IF($P$7=Balkendiagramme!$J$5,Balkendiagramme!$J$184,IF($P$7=Balkendiagramme!$K$5,Balkendiagramme!$K$184,IF($P$7=Balkendiagramme!$L$5,Balkendiagramme!$L$184,IF($P$7=Balkendiagramme!$M$5,Balkendiagramme!$M$184,IF($P$7=Balkendiagramme!$N$5,Balkendiagramme!$N$184,IF($P$7=Balkendiagramme!$O$5,Balkendiagramme!$O$184,IF($P$7=Balkendiagramme!$P$5,Balkendiagramme!$P$184,IF($P$7=Balkendiagramme!$Q$5,Balkendiagramme!$Q$184,IF($P$7=Balkendiagramme!$R$5,Balkendiagramme!$R$184,IF(P7=Balkendiagramme!$S$5,Balkendiagramme!$S$184,IF($P$7=Balkendiagramme!$T$5,Balkendiagramme!$T$184,IF($P$7=Balkendiagramme!$U$5,Balkendiagramme!$U$184,IF($P$7=Balkendiagramme!$V$5,Balkendiagramme!$V$184,IF($P$7=Balkendiagramme!$W$5,Balkendiagramme!$W$184,IF($P$7=Balkendiagramme!$X$5,Balkendiagramme!$X$184,IF($P$7=Balkendiagramme!$Y$5,Balkendiagramme!$Y$184,IF($P$7=Balkendiagramme!$Z$5,Balkendiagramme!$Z$184,IF($P$7=Balkendiagramme!$AA$5,Balkendiagramme!$AA$184,IF($P$7=Balkendiagramme!$AB$5,Balkendiagramme!$AB$184,IF($P$7=Balkendiagramme!$AC$5,Balkendiagramme!$AC$184,IF($P$7=Balkendiagramme!$AD$5,Balkendiagramme!$AD$184,IF($P$7=Balkendiagramme!$AE$5,Balkendiagramme!$AE$184,IF($P$7=Balkendiagramme!$AF$5,Balkendiagramme!$AF$184))))))))))))))))))))))))))))))</f>
        <v>#VALUE!</v>
      </c>
      <c r="M26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  <c r="N26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</row>
    <row r="27" spans="1:17" ht="5.25" customHeight="1" x14ac:dyDescent="0.2">
      <c r="A27" s="352"/>
      <c r="B27" s="74"/>
      <c r="E27" s="342"/>
      <c r="F27" s="343"/>
      <c r="G27" s="343"/>
      <c r="K27" s="226"/>
      <c r="L27" s="344"/>
      <c r="M27" s="344"/>
      <c r="N27" s="344"/>
    </row>
    <row r="28" spans="1:17" ht="15" customHeight="1" outlineLevel="1" x14ac:dyDescent="0.2">
      <c r="A28" s="351"/>
      <c r="K28" s="211"/>
      <c r="L28" s="290"/>
      <c r="M28" s="290"/>
    </row>
    <row r="29" spans="1:17" ht="24.95" customHeight="1" outlineLevel="1" x14ac:dyDescent="0.2">
      <c r="A29" s="352" t="s">
        <v>535</v>
      </c>
      <c r="B29" s="74"/>
      <c r="E29" s="380"/>
      <c r="F29" s="381"/>
      <c r="G29" s="381"/>
      <c r="K29" s="226" t="e">
        <f>Balkendiagramme!B213</f>
        <v>#DIV/0!</v>
      </c>
      <c r="L29" s="382" t="e">
        <f>IF($P$7=Balkendiagramme!$C$5,Balkendiagramme!$C$214,IF($P$7=Balkendiagramme!$D$5,Balkendiagramme!$D$214,IF($P$7=Balkendiagramme!$E$5,Balkendiagramme!$E$214,IF($P$7=Balkendiagramme!$F$5,Balkendiagramme!$F$214,IF($P$7=Balkendiagramme!$G$5,Balkendiagramme!$G$214,IF($P$7=Balkendiagramme!$H$5,Balkendiagramme!$H$214,IF($P$7=Balkendiagramme!$I$5,Balkendiagramme!$I$214,IF($P$7=Balkendiagramme!$J$5,Balkendiagramme!$J$214,IF($P$7=Balkendiagramme!$K$5,Balkendiagramme!$K$214,IF($P$7=Balkendiagramme!$L$5,Balkendiagramme!$L$214,IF($P$7=Balkendiagramme!$M$5,Balkendiagramme!$M$214,IF($P$7=Balkendiagramme!$N$5,Balkendiagramme!$N$214,IF($P$7=Balkendiagramme!$O$5,Balkendiagramme!$O$214,IF($P$7=Balkendiagramme!$P$5,Balkendiagramme!$P$214,IF($P$7=Balkendiagramme!$Q$5,Balkendiagramme!$Q$214,IF($P$7=Balkendiagramme!$R$5,Balkendiagramme!$R$214,IF($P$7=Balkendiagramme!$S$5,Balkendiagramme!$S$214,IF($P$7=Balkendiagramme!$T$5,Balkendiagramme!$T$214,IF($P$7=Balkendiagramme!$U$5,Balkendiagramme!$U$214,IF($P$7=Balkendiagramme!$V$5,Balkendiagramme!$V$214,IF($P$7=Balkendiagramme!$W$5,Balkendiagramme!$W$214,IF($P$7=Balkendiagramme!$X$5,Balkendiagramme!$X$214,IF($P$7=Balkendiagramme!$Y$5,Balkendiagramme!$Y$214,IF($P$7=Balkendiagramme!$Z$5,Balkendiagramme!$Z$214,IF($P$7=Balkendiagramme!$AA$5,Balkendiagramme!$AA$214,IF($P$7=Balkendiagramme!$AB$5,Balkendiagramme!$AB$214,IF($P$7=Balkendiagramme!$AC$5,Balkendiagramme!$AC$214,IF($P$7=Balkendiagramme!$AD$5,Balkendiagramme!$AD$214,IF($P$7=Balkendiagramme!$AE$5,Balkendiagramme!$AE$214,IF($P$7=Balkendiagramme!$AF$5,Balkendiagramme!$AF$214))))))))))))))))))))))))))))))</f>
        <v>#VALUE!</v>
      </c>
      <c r="M29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  <c r="N29" s="382" t="e">
        <f>IF($P$7=Balkendiagramme!$B$5,Balkendiagramme!$B$33,IF($P$7=Balkendiagramme!$D$5,Balkendiagramme!$D$33,IF($P$7=Balkendiagramme!$E$5,Balkendiagramme!$E$33,IF($P$7=Balkendiagramme!$F$5,Balkendiagramme!$F$33,IF($P$7=Balkendiagramme!$G$5,Balkendiagramme!$G$33,IF($P$7=Balkendiagramme!$H$5,Balkendiagramme!$H$33,IF($P$7=Balkendiagramme!$I$5,Balkendiagramme!$I$33,IF($P$7=Balkendiagramme!$J$5,Balkendiagramme!$J$33,IF($P$7=Balkendiagramme!$K$5,Balkendiagramme!$K$33,IF($P$7=Balkendiagramme!$L$5,Balkendiagramme!$L$33,IF($P$7=Balkendiagramme!$M$5,Balkendiagramme!$M$33,IF($P$7=Balkendiagramme!$N$5,Balkendiagramme!$N$33,IF($P$7=Balkendiagramme!$O$5,Balkendiagramme!$O$33,IF($P$7=Balkendiagramme!$P$5,Balkendiagramme!$P$33,IF($P$7=Balkendiagramme!$Q$5,Balkendiagramme!$Q$33)))))))))))))))</f>
        <v>#DIV/0!</v>
      </c>
    </row>
    <row r="30" spans="1:17" ht="23.25" customHeight="1" x14ac:dyDescent="0.2"/>
    <row r="31" spans="1:17" ht="27" x14ac:dyDescent="0.35">
      <c r="A31" s="101" t="s">
        <v>226</v>
      </c>
      <c r="B31" s="101"/>
      <c r="I31" s="224"/>
      <c r="P31" s="224"/>
    </row>
    <row r="32" spans="1:17" ht="9.75" customHeight="1" x14ac:dyDescent="0.2"/>
    <row r="33" spans="1:17" ht="9.75" customHeight="1" x14ac:dyDescent="0.2">
      <c r="K33" s="261"/>
      <c r="L33" s="261"/>
      <c r="M33" s="261"/>
    </row>
    <row r="34" spans="1:17" ht="15" customHeight="1" outlineLevel="1" x14ac:dyDescent="0.2">
      <c r="A34" s="384" t="s">
        <v>497</v>
      </c>
      <c r="B34" s="384" t="s">
        <v>0</v>
      </c>
      <c r="C34" s="69"/>
      <c r="D34" s="70">
        <f>IF($P$7='4 | Übersicht'!G5,'4 | Übersicht'!G9,IF($P$7='4 | Übersicht'!H5,'4 | Übersicht'!H9,IF($P$7='4 | Übersicht'!I5,'4 | Übersicht'!I9,IF($P$7='4 | Übersicht'!J5,'4 | Übersicht'!J9,IF($P$7='4 | Übersicht'!K5,'4 | Übersicht'!K9,IF($P$7='4 | Übersicht'!L5,'4 | Übersicht'!L9,IF($P$7='4 | Übersicht'!M5,'4 | Übersicht'!M9,IF($P$7='4 | Übersicht'!N5,'4 | Übersicht'!N9,IF($P$7='4 | Übersicht'!O5,'4 | Übersicht'!O9,IF($P$7='4 | Übersicht'!P5,'4 | Übersicht'!P9,IF($P$7='4 | Übersicht'!Q5,'4 | Übersicht'!Q9,IF($P$7='4 | Übersicht'!R5,'4 | Übersicht'!R9,IF($P$7='4 | Übersicht'!S5,'4 | Übersicht'!S9,IF($P$7='4 | Übersicht'!T5,'4 | Übersicht'!T9,IF($P$7='4 | Übersicht'!U5,'4 | Übersicht'!U9,IF($P$7='4 | Übersicht'!V5,'4 | Übersicht'!V9,IF($P$7='4 | Übersicht'!W5,'4 | Übersicht'!W9,IF($P$7='4 | Übersicht'!X5,'4 | Übersicht'!X9,IF($P$7='4 | Übersicht'!Y5,'4 | Übersicht'!Y9,IF($P$7='4 | Übersicht'!Z5,'4 | Übersicht'!Z9,IF($P$7='4 | Übersicht'!AA5,'4 | Übersicht'!AA9,IF($P$7='4 | Übersicht'!AB5,'4 | Übersicht'!AB9,IF($P$7='4 | Übersicht'!AC5,'4 | Übersicht'!AC9,IF($P$7='4 | Übersicht'!AD5,'4 | Übersicht'!AD9,IF($P$7='4 | Übersicht'!AE5,'4 | Übersicht'!AE9,IF($P$7='4 | Übersicht'!AF5,'4 | Übersicht'!AF9,IF($P$7='4 | Übersicht'!AG5,'4 | Übersicht'!AG9,IF($P$7='4 | Übersicht'!AH5,'4 | Übersicht'!AH9,IF($P$7='4 | Übersicht'!AI5,'4 | Übersicht'!AI9,IF($P$7='4 | Übersicht'!AJ5,'4 | Übersicht'!AJ9,))))))))))))))))))))))))))))))</f>
        <v>0</v>
      </c>
      <c r="E34" s="227"/>
      <c r="F34" s="227"/>
      <c r="G34" s="227"/>
      <c r="H34" s="69"/>
      <c r="I34" s="377" t="str">
        <f>IF($P$7='4 | Übersicht'!G5,'4 | Übersicht'!G10,IF($P$7='4 | Übersicht'!H5,'4 | Übersicht'!H10,IF($P$7='4 | Übersicht'!I5,'4 | Übersicht'!I10,IF($P$7='4 | Übersicht'!J5,'4 | Übersicht'!J10,IF($P$7='4 | Übersicht'!K5,'4 | Übersicht'!K10,IF($P$7='4 | Übersicht'!L5,'4 | Übersicht'!L10,IF($P$7='4 | Übersicht'!M5,'4 | Übersicht'!M10,IF($P$7='4 | Übersicht'!N5,'4 | Übersicht'!N10,IF($P$7='4 | Übersicht'!O5,'4 | Übersicht'!O10,IF($P$7='4 | Übersicht'!P5,'4 | Übersicht'!P10,IF($P$7='4 | Übersicht'!Q5,'4 | Übersicht'!Q10,IF($P$7='4 | Übersicht'!R5,'4 | Übersicht'!R10,IF($P$7='4 | Übersicht'!S5,'4 | Übersicht'!S10,IF($P$7='4 | Übersicht'!T5,'4 | Übersicht'!T10,IF($P$7='4 | Übersicht'!U5,'4 | Übersicht'!U10,IF($P$7='4 | Übersicht'!V5,'4 | Übersicht'!V10,IF($P$7='4 | Übersicht'!W5,'4 | Übersicht'!W10,IF($P$7='4 | Übersicht'!X5,'4 | Übersicht'!X10,IF($P$7='4 | Übersicht'!Y5,'4 | Übersicht'!Y10,IF($P$7='4 | Übersicht'!Z5,'4 | Übersicht'!Z10,IF($P$7='4 | Übersicht'!AA5,'4 | Übersicht'!AA10,IF($P$7='4 | Übersicht'!AB5,'4 | Übersicht'!AB10,IF($P$7='4 | Übersicht'!AC5,'4 | Übersicht'!AC10,IF($P$7='4 | Übersicht'!AD5,'4 | Übersicht'!AD10,IF($P$7='4 | Übersicht'!AE5,'4 | Übersicht'!AE10,IF($P$7='4 | Übersicht'!AF5,'4 | Übersicht'!AF10,IF($P$7='4 | Übersicht'!AG5,'4 | Übersicht'!AG10,IF($P$7='4 | Übersicht'!AH5,'4 | Übersicht'!AH10,IF($P$7='4 | Übersicht'!AI5,'4 | Übersicht'!AI10,IF($P$7='4 | Übersicht'!AJ5,'4 | Übersicht'!AJ10,))))))))))))))))))))))))))))))</f>
        <v>wird ausgefüllt (wird ausgefüllt; wird ausgefüllt); wird ausgefüllt; wird ausgefüllt; wird ausgefüllt; wird ausgefüllt; wird ausgefüllt; wird ausgefüllt (wird ausgefüllt; wird ausgefüllt)</v>
      </c>
      <c r="J34" s="377"/>
      <c r="K34" s="377"/>
      <c r="L34" s="377"/>
      <c r="M34" s="377"/>
      <c r="N34" s="377"/>
      <c r="O34" s="228"/>
    </row>
    <row r="35" spans="1:17" ht="47.1" customHeight="1" outlineLevel="1" x14ac:dyDescent="0.2">
      <c r="A35" s="385"/>
      <c r="B35" s="385"/>
      <c r="C35" s="74"/>
      <c r="D35" s="245"/>
      <c r="E35" s="74"/>
      <c r="F35" s="74"/>
      <c r="G35" s="74"/>
      <c r="H35" s="74"/>
      <c r="I35" s="378"/>
      <c r="J35" s="378"/>
      <c r="K35" s="378"/>
      <c r="L35" s="378"/>
      <c r="M35" s="378"/>
      <c r="N35" s="378"/>
      <c r="O35" s="228"/>
      <c r="Q35" s="244"/>
    </row>
    <row r="36" spans="1:17" ht="0.95" customHeight="1" x14ac:dyDescent="0.2">
      <c r="A36" s="385"/>
      <c r="B36" s="353"/>
      <c r="C36" s="74"/>
      <c r="D36" s="245"/>
      <c r="E36" s="71"/>
      <c r="F36" s="71"/>
      <c r="G36" s="71"/>
      <c r="H36" s="74"/>
      <c r="I36" s="346"/>
      <c r="J36" s="346"/>
      <c r="K36" s="346"/>
      <c r="L36" s="346"/>
      <c r="M36" s="346"/>
      <c r="N36" s="346"/>
      <c r="O36" s="228"/>
      <c r="Q36" s="244"/>
    </row>
    <row r="37" spans="1:17" ht="15" customHeight="1" outlineLevel="1" x14ac:dyDescent="0.2">
      <c r="A37" s="385"/>
      <c r="B37" s="390" t="s">
        <v>11</v>
      </c>
      <c r="C37" s="69"/>
      <c r="D37" s="70">
        <f>IF($P$7='4 | Übersicht'!G5,'4 | Übersicht'!G12,IF($P$7='4 | Übersicht'!H5,'4 | Übersicht'!H12,IF($P$7='4 | Übersicht'!I5,'4 | Übersicht'!I12,IF($P$7='4 | Übersicht'!J5,'4 | Übersicht'!J12,IF($P$7='4 | Übersicht'!K5,'4 | Übersicht'!K12,IF($P$7='4 | Übersicht'!L5,'4 | Übersicht'!L12,IF($P$7='4 | Übersicht'!M5,'4 | Übersicht'!M12,IF($P$7='4 | Übersicht'!N5,'4 | Übersicht'!N12,IF($P$7='4 | Übersicht'!O5,'4 | Übersicht'!O12,IF($P$7='4 | Übersicht'!P5,'4 | Übersicht'!P12,IF($P$7='4 | Übersicht'!Q5,'4 | Übersicht'!Q12,IF($P$7='4 | Übersicht'!R5,'4 | Übersicht'!R12,IF($P$7='4 | Übersicht'!S5,'4 | Übersicht'!S12,IF($P$7='4 | Übersicht'!T5,'4 | Übersicht'!T12,IF($P$7='4 | Übersicht'!U5,'4 | Übersicht'!U12,IF($P$7='4 | Übersicht'!V5,'4 | Übersicht'!V12,IF($P$7='4 | Übersicht'!W5,'4 | Übersicht'!W12,IF($P$7='4 | Übersicht'!X5,'4 | Übersicht'!X12,IF($P$7='4 | Übersicht'!Y5,'4 | Übersicht'!Y12,IF($P$7='4 | Übersicht'!Z5,'4 | Übersicht'!Z12,IF($P$7='4 | Übersicht'!AA5,'4 | Übersicht'!AA12,IF($P$7='4 | Übersicht'!AB5,'4 | Übersicht'!AB12,IF($P$7='4 | Übersicht'!AC5,'4 | Übersicht'!AC12,IF($P$7='4 | Übersicht'!AD5,'4 | Übersicht'!AD12,IF($P$7='4 | Übersicht'!AE5,'4 | Übersicht'!AE12,IF($P$7='4 | Übersicht'!AF5,'4 | Übersicht'!AF12,IF($P$7='4 | Übersicht'!AG5,'4 | Übersicht'!AG12,IF($P$7='4 | Übersicht'!AH5,'4 | Übersicht'!AH12,IF($P$7='4 | Übersicht'!AI5,'4 | Übersicht'!AI12,IF($P$7='4 | Übersicht'!AJ5,'4 | Übersicht'!AJ12,))))))))))))))))))))))))))))))</f>
        <v>0</v>
      </c>
      <c r="E37" s="227"/>
      <c r="F37" s="227"/>
      <c r="G37" s="227"/>
      <c r="H37" s="69"/>
      <c r="I37" s="377" t="str">
        <f>IF($P$7='4 | Übersicht'!G5,'4 | Übersicht'!G13,IF($P$7='4 | Übersicht'!H5,'4 | Übersicht'!H13,IF($P$7='4 | Übersicht'!I5,'4 | Übersicht'!I13,IF($P$7='4 | Übersicht'!J5,'4 | Übersicht'!J13,IF($P$7='4 | Übersicht'!K5,'4 | Übersicht'!K13,IF($P$7='4 | Übersicht'!L5,'4 | Übersicht'!L13,IF($P$7='4 | Übersicht'!M5,'4 | Übersicht'!M13,IF($P$7='4 | Übersicht'!N5,'4 | Übersicht'!N13,IF($P$7='4 | Übersicht'!O5,'4 | Übersicht'!O13,IF($P$7='4 | Übersicht'!P5,'4 | Übersicht'!P13,IF($P$7='4 | Übersicht'!Q5,'4 | Übersicht'!Q13,IF($P$7='4 | Übersicht'!R5,'4 | Übersicht'!R13,IF($P$7='4 | Übersicht'!S5,'4 | Übersicht'!S13,IF($P$7='4 | Übersicht'!T5,'4 | Übersicht'!T13,IF($P$7='4 | Übersicht'!U5,'4 | Übersicht'!U13,IF($P$7='4 | Übersicht'!V5,'4 | Übersicht'!V13,IF($P$7='4 | Übersicht'!W5,'4 | Übersicht'!W13,IF($P$7='4 | Übersicht'!X5,'4 | Übersicht'!X13,IF($P$7='4 | Übersicht'!Y5,'4 | Übersicht'!Y13,IF($P$7='4 | Übersicht'!Z5,'4 | Übersicht'!Z13,IF($P$7='4 | Übersicht'!AA5,'4 | Übersicht'!AA13,IF($P$7='4 | Übersicht'!AB5,'4 | Übersicht'!AB13,IF($P$7='4 | Übersicht'!AC5,'4 | Übersicht'!AC13,IF($P$7='4 | Übersicht'!AD5,'4 | Übersicht'!AD13,IF($P$7='4 | Übersicht'!AE5,'4 | Übersicht'!AE13,IF($P$7='4 | Übersicht'!AF5,'4 | Übersicht'!AF13,IF($P$7='4 | Übersicht'!AG5,'4 | Übersicht'!AG13,IF($P$7='4 | Übersicht'!AH5,'4 | Übersicht'!AH13,IF($P$7='4 | Übersicht'!AI5,'4 | Übersicht'!AI13,IF($P$7='4 | Übersicht'!AJ5,'4 | Übersicht'!AJ13,))))))))))))))))))))))))))))))</f>
        <v>wird ausgefüllt (wird ausgefüllt; wird ausgefüllt)</v>
      </c>
      <c r="J37" s="377"/>
      <c r="K37" s="377"/>
      <c r="L37" s="377"/>
      <c r="M37" s="377"/>
      <c r="N37" s="377"/>
      <c r="O37" s="228"/>
    </row>
    <row r="38" spans="1:17" ht="17.25" customHeight="1" outlineLevel="1" x14ac:dyDescent="0.2">
      <c r="A38" s="385"/>
      <c r="B38" s="391"/>
      <c r="C38" s="74"/>
      <c r="D38" s="245"/>
      <c r="E38" s="74"/>
      <c r="F38" s="74"/>
      <c r="G38" s="74"/>
      <c r="H38" s="74"/>
      <c r="I38" s="378"/>
      <c r="J38" s="378"/>
      <c r="K38" s="378"/>
      <c r="L38" s="378"/>
      <c r="M38" s="378"/>
      <c r="N38" s="378"/>
      <c r="O38" s="228"/>
    </row>
    <row r="39" spans="1:17" ht="0.95" customHeight="1" x14ac:dyDescent="0.2">
      <c r="A39" s="385"/>
      <c r="B39" s="355"/>
      <c r="C39" s="74"/>
      <c r="D39" s="245"/>
      <c r="E39" s="71"/>
      <c r="F39" s="71"/>
      <c r="G39" s="71"/>
      <c r="H39" s="74"/>
      <c r="I39" s="346"/>
      <c r="J39" s="346"/>
      <c r="K39" s="346"/>
      <c r="L39" s="346"/>
      <c r="M39" s="346"/>
      <c r="N39" s="346"/>
      <c r="O39" s="228"/>
    </row>
    <row r="40" spans="1:17" ht="15" customHeight="1" outlineLevel="1" x14ac:dyDescent="0.2">
      <c r="A40" s="385"/>
      <c r="B40" s="384" t="s">
        <v>13</v>
      </c>
      <c r="C40" s="69"/>
      <c r="D40" s="70">
        <f>IF($P$7='4 | Übersicht'!G5,'4 | Übersicht'!G15,IF($P$7='4 | Übersicht'!H5,'4 | Übersicht'!H15,IF($P$7='4 | Übersicht'!I5,'4 | Übersicht'!I15,IF($P$7='4 | Übersicht'!J5,'4 | Übersicht'!J15,IF($P$7='4 | Übersicht'!K5,'4 | Übersicht'!K15,IF($P$7='4 | Übersicht'!L5,'4 | Übersicht'!L15,IF($P$7='4 | Übersicht'!M5,'4 | Übersicht'!M15,IF($P$7='4 | Übersicht'!N5,'4 | Übersicht'!N15,IF($P$7='4 | Übersicht'!O5,'4 | Übersicht'!O15,IF($P$7='4 | Übersicht'!P5,'4 | Übersicht'!P15,IF($P$7='4 | Übersicht'!Q5,'4 | Übersicht'!Q15,IF($P$7='4 | Übersicht'!R5,'4 | Übersicht'!R15,IF($P$7='4 | Übersicht'!S5,'4 | Übersicht'!S15,IF($P$7='4 | Übersicht'!T5,'4 | Übersicht'!T15,IF($P$7='4 | Übersicht'!U5,'4 | Übersicht'!U15,IF($P$7='4 | Übersicht'!V5,'4 | Übersicht'!V15,IF($P$7='4 | Übersicht'!W5,'4 | Übersicht'!W15,IF($P$7='4 | Übersicht'!X5,'4 | Übersicht'!X15,IF($P$7='4 | Übersicht'!Y5,'4 | Übersicht'!Y15,IF($P$7='4 | Übersicht'!Z5,'4 | Übersicht'!Z15,IF($P$7='4 | Übersicht'!AA5,'4 | Übersicht'!AA15,IF($P$7='4 | Übersicht'!AB5,'4 | Übersicht'!AB15,IF($P$7='4 | Übersicht'!AC5,'4 | Übersicht'!AC15,IF($P$7='4 | Übersicht'!AD5,'4 | Übersicht'!AD15,IF($P$7='4 | Übersicht'!AE5,'4 | Übersicht'!AE15,IF($P$7='4 | Übersicht'!AF5,'4 | Übersicht'!AF15,IF($P$7='4 | Übersicht'!AG5,'4 | Übersicht'!AG15,IF($P$7='4 | Übersicht'!AH5,'4 | Übersicht'!AH15,IF($P$7='4 | Übersicht'!AI5,'4 | Übersicht'!AI15,IF($P$7='4 | Übersicht'!AJ5,'4 | Übersicht'!AJ15,))))))))))))))))))))))))))))))</f>
        <v>0</v>
      </c>
      <c r="E40" s="227"/>
      <c r="F40" s="227"/>
      <c r="G40" s="227"/>
      <c r="H40" s="69"/>
      <c r="I40" s="377" t="str">
        <f>IF($P$7='4 | Übersicht'!G5,'4 | Übersicht'!G16,IF($P$7='4 | Übersicht'!H5,'4 | Übersicht'!H16,IF($P$7='4 | Übersicht'!I5,'4 | Übersicht'!I16,IF($P$7='4 | Übersicht'!J5,'4 | Übersicht'!J16,IF($P$7='4 | Übersicht'!K5,'4 | Übersicht'!K16,IF($P$7='4 | Übersicht'!L5,'4 | Übersicht'!L16,IF($P$7='4 | Übersicht'!M5,'4 | Übersicht'!M16,IF($P$7='4 | Übersicht'!N5,'4 | Übersicht'!N16,IF($P$7='4 | Übersicht'!O5,'4 | Übersicht'!O16,IF($P$7='4 | Übersicht'!P5,'4 | Übersicht'!P16,IF($P$7='4 | Übersicht'!Q5,'4 | Übersicht'!Q16,IF($P$7='4 | Übersicht'!R5,'4 | Übersicht'!R16,IF($P$7='4 | Übersicht'!S5,'4 | Übersicht'!S16,IF($P$7='4 | Übersicht'!T5,'4 | Übersicht'!T16,IF($P$7='4 | Übersicht'!U5,'4 | Übersicht'!U16,IF($P$7='4 | Übersicht'!V5,'4 | Übersicht'!V16,IF($P$7='4 | Übersicht'!W5,'4 | Übersicht'!W16,IF($P$7='4 | Übersicht'!X5,'4 | Übersicht'!X16,IF($P$7='4 | Übersicht'!Y5,'4 | Übersicht'!Y16,IF($P$7='4 | Übersicht'!Z5,'4 | Übersicht'!Z16,IF($P$7='4 | Übersicht'!AA5,'4 | Übersicht'!AA16,IF($P$7='4 | Übersicht'!AB5,'4 | Übersicht'!AB16,IF($P$7='4 | Übersicht'!AC5,'4 | Übersicht'!AC16,IF($P$7='4 | Übersicht'!AD5,'4 | Übersicht'!AD16,IF($P$7='4 | Übersicht'!AE5,'4 | Übersicht'!AE16,IF($P$7='4 | Übersicht'!AF5,'4 | Übersicht'!AF16,IF($P$7='4 | Übersicht'!AG5,'4 | Übersicht'!AG16,IF($P$7='4 | Übersicht'!AH5,'4 | Übersicht'!AH16,IF($P$7='4 | Übersicht'!AI5,'4 | Übersicht'!AI16,IF($P$7='4 | Übersicht'!AJ5,'4 | Übersicht'!AJ16,))))))))))))))))))))))))))))))</f>
        <v>wird ausgefüllt (wird ausgefüllt; wird ausgefüllt); wird ausgefüllt (wird ausgefüllt; wird ausgefüllt; wird ausgefüllt); wird ausgefüllt (wird ausgefüllt; wird ausgefüllt; wird ausgefüllt; wird ausgefüllt)</v>
      </c>
      <c r="J40" s="377"/>
      <c r="K40" s="377"/>
      <c r="L40" s="377"/>
      <c r="M40" s="377"/>
      <c r="N40" s="377"/>
      <c r="O40" s="228"/>
    </row>
    <row r="41" spans="1:17" ht="85.5" customHeight="1" outlineLevel="1" x14ac:dyDescent="0.2">
      <c r="A41" s="385"/>
      <c r="B41" s="385"/>
      <c r="C41" s="74"/>
      <c r="D41" s="245"/>
      <c r="E41" s="74"/>
      <c r="F41" s="74"/>
      <c r="G41" s="74"/>
      <c r="H41" s="74"/>
      <c r="I41" s="378"/>
      <c r="J41" s="378"/>
      <c r="K41" s="378"/>
      <c r="L41" s="378"/>
      <c r="M41" s="378"/>
      <c r="N41" s="378"/>
      <c r="O41" s="228"/>
    </row>
    <row r="42" spans="1:17" ht="0.95" customHeight="1" x14ac:dyDescent="0.2">
      <c r="A42" s="385"/>
      <c r="B42" s="353"/>
      <c r="C42" s="74"/>
      <c r="D42" s="245"/>
      <c r="E42" s="71"/>
      <c r="F42" s="71"/>
      <c r="G42" s="71"/>
      <c r="H42" s="74"/>
      <c r="I42" s="346"/>
      <c r="J42" s="346"/>
      <c r="K42" s="346"/>
      <c r="L42" s="346"/>
      <c r="M42" s="346"/>
      <c r="N42" s="346"/>
      <c r="O42" s="228"/>
    </row>
    <row r="43" spans="1:17" ht="15" customHeight="1" outlineLevel="1" x14ac:dyDescent="0.2">
      <c r="A43" s="385"/>
      <c r="B43" s="387" t="s">
        <v>24</v>
      </c>
      <c r="C43" s="69"/>
      <c r="D43" s="70">
        <f>IF($P$7='4 | Übersicht'!G5,'4 | Übersicht'!G18,IF($P$7='4 | Übersicht'!H5,'4 | Übersicht'!H18,IF($P$7='4 | Übersicht'!I5,'4 | Übersicht'!I18,IF($P$7='4 | Übersicht'!J5,'4 | Übersicht'!J18,IF($P$7='4 | Übersicht'!K5,'4 | Übersicht'!K18,IF($P$7='4 | Übersicht'!L5,'4 | Übersicht'!L18,IF($P$7='4 | Übersicht'!M5,'4 | Übersicht'!M18,IF($P$7='4 | Übersicht'!N5,'4 | Übersicht'!N18,IF($P$7='4 | Übersicht'!O5,'4 | Übersicht'!O18,IF($P$7='4 | Übersicht'!P5,'4 | Übersicht'!P18,IF($P$7='4 | Übersicht'!Q5,'4 | Übersicht'!Q18,IF($P$7='4 | Übersicht'!R5,'4 | Übersicht'!R18,IF($P$7='4 | Übersicht'!S5,'4 | Übersicht'!S18,IF($P$7='4 | Übersicht'!T5,'4 | Übersicht'!T18,IF($P$7='4 | Übersicht'!U5,'4 | Übersicht'!U18,IF($P$7='4 | Übersicht'!V5,'4 | Übersicht'!V18,IF($P$7='4 | Übersicht'!W5,'4 | Übersicht'!W18,IF($P$7='4 | Übersicht'!X5,'4 | Übersicht'!X18,IF($P$7='4 | Übersicht'!Y5,'4 | Übersicht'!Y18,IF($P$7='4 | Übersicht'!Z5,'4 | Übersicht'!Z18,IF($P$7='4 | Übersicht'!AA5,'4 | Übersicht'!AA18,IF($P$7='4 | Übersicht'!AB5,'4 | Übersicht'!AB18,IF($P$7='4 | Übersicht'!AC5,'4 | Übersicht'!AC18,IF($P$7='4 | Übersicht'!AD5,'4 | Übersicht'!AD18,IF($P$7='4 | Übersicht'!AE5,'4 | Übersicht'!AE18,IF($P$7='4 | Übersicht'!AF5,'4 | Übersicht'!AF18,IF($P$7='4 | Übersicht'!AG5,'4 | Übersicht'!AG18,IF($P$7='4 | Übersicht'!AH5,'4 | Übersicht'!AH18,IF($P$7='4 | Übersicht'!AI5,'4 | Übersicht'!AI18,IF($P$7='4 | Übersicht'!AJ5,'4 | Übersicht'!AJ18,))))))))))))))))))))))))))))))</f>
        <v>0</v>
      </c>
      <c r="E43" s="227"/>
      <c r="F43" s="227"/>
      <c r="G43" s="227"/>
      <c r="H43" s="69"/>
      <c r="I43" s="377" t="str">
        <f>IF($P$7='4 | Übersicht'!G5,'4 | Übersicht'!G19,IF($P$7='4 | Übersicht'!H5,'4 | Übersicht'!H19,IF($P$7='4 | Übersicht'!I5,'4 | Übersicht'!I19,IF($P$7='4 | Übersicht'!J5,'4 | Übersicht'!J19,IF($P$7='4 | Übersicht'!K5,'4 | Übersicht'!K19,IF($P$7='4 | Übersicht'!L5,'4 | Übersicht'!L19,IF($P$7='4 | Übersicht'!M5,'4 | Übersicht'!M19,IF($P$7='4 | Übersicht'!N5,'4 | Übersicht'!N19,IF($P$7='4 | Übersicht'!O5,'4 | Übersicht'!O19,IF($P$7='4 | Übersicht'!P5,'4 | Übersicht'!P19,IF($P$7='4 | Übersicht'!Q5,'4 | Übersicht'!Q19,IF($P$7='4 | Übersicht'!R5,'4 | Übersicht'!R19,IF($P$7='4 | Übersicht'!S5,'4 | Übersicht'!S19,IF($P$7='4 | Übersicht'!T5,'4 | Übersicht'!T19,IF($P$7='4 | Übersicht'!U5,'4 | Übersicht'!U19,IF($P$7='4 | Übersicht'!V5,'4 | Übersicht'!V19,IF($P$7='4 | Übersicht'!W5,'4 | Übersicht'!W19,IF($P$7='4 | Übersicht'!X5,'4 | Übersicht'!X19,IF($P$7='4 | Übersicht'!Y5,'4 | Übersicht'!Y19,IF($P$7='4 | Übersicht'!Z5,'4 | Übersicht'!Z19,IF($P$7='4 | Übersicht'!AA5,'4 | Übersicht'!AA19,IF($P$7='4 | Übersicht'!AB5,'4 | Übersicht'!AB19,IF($P$7='4 | Übersicht'!AC5,'4 | Übersicht'!AC19,IF($P$7='4 | Übersicht'!AD5,'4 | Übersicht'!AD19,IF($P$7='4 | Übersicht'!AE5,'4 | Übersicht'!AE19,IF($P$7='4 | Übersicht'!AF5,'4 | Übersicht'!AF19,IF($P$7='4 | Übersicht'!AG5,'4 | Übersicht'!AG19,IF($P$7='4 | Übersicht'!AH5,'4 | Übersicht'!AH19,IF($P$7='4 | Übersicht'!AI5,'4 | Übersicht'!AI19,IF($P$7='4 | Übersicht'!AJ5,'4 | Übersicht'!AJ19,))))))))))))))))))))))))))))))</f>
        <v>wird ausgefüllt; wird ausgefüllt</v>
      </c>
      <c r="J43" s="377"/>
      <c r="K43" s="377"/>
      <c r="L43" s="377"/>
      <c r="M43" s="377"/>
      <c r="N43" s="377"/>
      <c r="O43" s="228"/>
    </row>
    <row r="44" spans="1:17" outlineLevel="1" x14ac:dyDescent="0.2">
      <c r="A44" s="385"/>
      <c r="B44" s="388"/>
      <c r="C44" s="74"/>
      <c r="D44" s="245"/>
      <c r="E44" s="74"/>
      <c r="F44" s="74"/>
      <c r="G44" s="74"/>
      <c r="H44" s="74"/>
      <c r="I44" s="378"/>
      <c r="J44" s="378"/>
      <c r="K44" s="378"/>
      <c r="L44" s="378"/>
      <c r="M44" s="378"/>
      <c r="N44" s="378"/>
      <c r="O44" s="228"/>
    </row>
    <row r="45" spans="1:17" ht="0.95" customHeight="1" x14ac:dyDescent="0.2">
      <c r="A45" s="385"/>
      <c r="B45" s="354"/>
      <c r="C45" s="74"/>
      <c r="D45" s="245"/>
      <c r="E45" s="71"/>
      <c r="F45" s="71"/>
      <c r="G45" s="71"/>
      <c r="H45" s="74"/>
      <c r="I45" s="346"/>
      <c r="J45" s="346"/>
      <c r="K45" s="346"/>
      <c r="L45" s="346"/>
      <c r="M45" s="346"/>
      <c r="N45" s="346"/>
      <c r="O45" s="228"/>
    </row>
    <row r="46" spans="1:17" ht="15" customHeight="1" outlineLevel="1" x14ac:dyDescent="0.2">
      <c r="A46" s="385"/>
      <c r="B46" s="390" t="s">
        <v>504</v>
      </c>
      <c r="C46" s="69"/>
      <c r="D46" s="70">
        <f>IF($P$7='4 | Übersicht'!G5,'4 | Übersicht'!G21,IF($P$7='4 | Übersicht'!H5,'4 | Übersicht'!H21,IF($P$7='4 | Übersicht'!I5,'4 | Übersicht'!I21,IF($P$7='4 | Übersicht'!J5,'4 | Übersicht'!J21,IF($P$7='4 | Übersicht'!K5,'4 | Übersicht'!K21,IF($P$7='4 | Übersicht'!L5,'4 | Übersicht'!L21,IF($P$7='4 | Übersicht'!M5,'4 | Übersicht'!M21,IF($P$7='4 | Übersicht'!N5,'4 | Übersicht'!N21,IF($P$7='4 | Übersicht'!O5,'4 | Übersicht'!O21,IF($P$7='4 | Übersicht'!P5,'4 | Übersicht'!P21,IF($P$7='4 | Übersicht'!Q5,'4 | Übersicht'!Q21,IF($P$7='4 | Übersicht'!R5,'4 | Übersicht'!R21,IF($P$7='4 | Übersicht'!S5,'4 | Übersicht'!S21,IF($P$7='4 | Übersicht'!T5,'4 | Übersicht'!T21,IF($P$7='4 | Übersicht'!U5,'4 | Übersicht'!U21,IF($P$7='4 | Übersicht'!V5,'4 | Übersicht'!V21,IF($P$7='4 | Übersicht'!W5,'4 | Übersicht'!W21,IF($P$7='4 | Übersicht'!X5,'4 | Übersicht'!X21,IF($P$7='4 | Übersicht'!Y5,'4 | Übersicht'!Y21,IF($P$7='4 | Übersicht'!Z5,'4 | Übersicht'!Z21,IF($P$7='4 | Übersicht'!AA5,'4 | Übersicht'!AA21,IF($P$7='4 | Übersicht'!AB5,'4 | Übersicht'!AB21,IF($P$7='4 | Übersicht'!AC5,'4 | Übersicht'!AC21,IF($P$7='4 | Übersicht'!AD5,'4 | Übersicht'!AD21,IF($P$7='4 | Übersicht'!AE5,'4 | Übersicht'!AE21,IF($P$7='4 | Übersicht'!AF5,'4 | Übersicht'!AF21,IF($P$7='4 | Übersicht'!AG5,'4 | Übersicht'!AG21,IF($P$7='4 | Übersicht'!AH5,'4 | Übersicht'!AH21,IF($P$7='4 | Übersicht'!AI5,'4 | Übersicht'!AI21,IF($P$7='4 | Übersicht'!AJ5,'4 | Übersicht'!AJ21,))))))))))))))))))))))))))))))</f>
        <v>0</v>
      </c>
      <c r="E46" s="227"/>
      <c r="F46" s="227"/>
      <c r="G46" s="227"/>
      <c r="H46" s="69"/>
      <c r="I46" s="377" t="str">
        <f>IF($P$7='4 | Übersicht'!G5,'4 | Übersicht'!G22,IF($P$7='4 | Übersicht'!H5,'4 | Übersicht'!H22,IF($P$7='4 | Übersicht'!I5,'4 | Übersicht'!I22,IF($P$7='4 | Übersicht'!J5,'4 | Übersicht'!J22,IF($P$7='4 | Übersicht'!K5,'4 | Übersicht'!K22,IF($P$7='4 | Übersicht'!L5,'4 | Übersicht'!L22,IF($P$7='4 | Übersicht'!M5,'4 | Übersicht'!M22,IF($P$7='4 | Übersicht'!N5,'4 | Übersicht'!N22,IF($P$7='4 | Übersicht'!O5,'4 | Übersicht'!O22,IF($P$7='4 | Übersicht'!P5,'4 | Übersicht'!P22,IF($P$7='4 | Übersicht'!Q5,'4 | Übersicht'!Q22,IF($P$7='4 | Übersicht'!R5,'4 | Übersicht'!R22,IF($P$7='4 | Übersicht'!S5,'4 | Übersicht'!S22,IF($P$7='4 | Übersicht'!T5,'4 | Übersicht'!T22,IF($P$7='4 | Übersicht'!U5,'4 | Übersicht'!U22,IF($P$7='4 | Übersicht'!V5,'4 | Übersicht'!V22,IF($P$7='4 | Übersicht'!W5,'4 | Übersicht'!W22,IF($P$7='4 | Übersicht'!X5,'4 | Übersicht'!X22,IF($P$7='4 | Übersicht'!Y5,'4 | Übersicht'!Y22,IF($P$7='4 | Übersicht'!Z5,'4 | Übersicht'!Z22,IF($P$7='4 | Übersicht'!AA5,'4 | Übersicht'!AA22,IF($P$7='4 | Übersicht'!AB5,'4 | Übersicht'!AB22,IF($P$7='4 | Übersicht'!AC5,'4 | Übersicht'!AC22,IF($P$7='4 | Übersicht'!AD5,'4 | Übersicht'!AD22,IF($P$7='4 | Übersicht'!AE5,'4 | Übersicht'!AE22,IF($P$7='4 | Übersicht'!AF5,'4 | Übersicht'!AF22,IF($P$7='4 | Übersicht'!AG5,'4 | Übersicht'!AG22,IF($P$7='4 | Übersicht'!AH5,'4 | Übersicht'!AH22,IF($P$7='4 | Übersicht'!AI5,'4 | Übersicht'!AI22,IF($P$7='4 | Übersicht'!AJ5,'4 | Übersicht'!AJ22,))))))))))))))))))))))))))))))</f>
        <v>wird ausgefüllt; wird ausgefüllt</v>
      </c>
      <c r="J46" s="377"/>
      <c r="K46" s="377"/>
      <c r="L46" s="377"/>
      <c r="M46" s="377"/>
      <c r="N46" s="377"/>
      <c r="O46" s="228"/>
    </row>
    <row r="47" spans="1:17" outlineLevel="1" x14ac:dyDescent="0.2">
      <c r="A47" s="386"/>
      <c r="B47" s="392"/>
      <c r="C47" s="71"/>
      <c r="D47" s="72"/>
      <c r="E47" s="71"/>
      <c r="F47" s="71"/>
      <c r="G47" s="71"/>
      <c r="H47" s="71"/>
      <c r="I47" s="379"/>
      <c r="J47" s="379"/>
      <c r="K47" s="379"/>
      <c r="L47" s="379"/>
      <c r="M47" s="379"/>
      <c r="N47" s="379"/>
      <c r="O47" s="228"/>
    </row>
    <row r="48" spans="1:17" ht="15" customHeight="1" outlineLevel="1" x14ac:dyDescent="0.2">
      <c r="A48" s="384" t="s">
        <v>498</v>
      </c>
      <c r="B48" s="384" t="s">
        <v>30</v>
      </c>
      <c r="C48" s="69"/>
      <c r="D48" s="70">
        <f>IF($P$7='4 | Übersicht'!G5,'4 | Übersicht'!G25,IF($P$7='4 | Übersicht'!H5,'4 | Übersicht'!H25,IF($P$7='4 | Übersicht'!I5,'4 | Übersicht'!I25,IF($P$7='4 | Übersicht'!J5,'4 | Übersicht'!J25,IF($P$7='4 | Übersicht'!K5,'4 | Übersicht'!K25,IF($P$7='4 | Übersicht'!L5,'4 | Übersicht'!L25,IF($P$7='4 | Übersicht'!M5,'4 | Übersicht'!M25,IF($P$7='4 | Übersicht'!N5,'4 | Übersicht'!N25,IF($P$7='4 | Übersicht'!O5,'4 | Übersicht'!O25,IF($P$7='4 | Übersicht'!P5,'4 | Übersicht'!P25,IF($P$7='4 | Übersicht'!Q5,'4 | Übersicht'!Q25,IF($P$7='4 | Übersicht'!R5,'4 | Übersicht'!R25,IF($P$7='4 | Übersicht'!S5,'4 | Übersicht'!S25,IF($P$7='4 | Übersicht'!T5,'4 | Übersicht'!T25,IF($P$7='4 | Übersicht'!U5,'4 | Übersicht'!U25,IF($P$7='4 | Übersicht'!V5,'4 | Übersicht'!V25,IF($P$7='4 | Übersicht'!W5,'4 | Übersicht'!W25,IF($P$7='4 | Übersicht'!X5,'4 | Übersicht'!X25,IF($P$7='4 | Übersicht'!Y5,'4 | Übersicht'!Y25,IF($P$7='4 | Übersicht'!Z5,'4 | Übersicht'!Z25,IF($P$7='4 | Übersicht'!AA5,'4 | Übersicht'!AA25,IF($P$7='4 | Übersicht'!AB5,'4 | Übersicht'!AB25,IF($P$7='4 | Übersicht'!AC5,'4 | Übersicht'!AC25,IF($P$7='4 | Übersicht'!AD5,'4 | Übersicht'!AD25,IF($P$7='4 | Übersicht'!AE5,'4 | Übersicht'!AE25,IF($P$7='4 | Übersicht'!AF5,'4 | Übersicht'!AF25,IF($P$7='4 | Übersicht'!AG5,'4 | Übersicht'!AG25,IF($P$7='4 | Übersicht'!AH5,'4 | Übersicht'!AH25,IF($P$7='4 | Übersicht'!AI5,'4 | Übersicht'!AI25,IF($P$7='4 | Übersicht'!AJ5,'4 | Übersicht'!AJ25,))))))))))))))))))))))))))))))</f>
        <v>0</v>
      </c>
      <c r="E48" s="227"/>
      <c r="F48" s="227"/>
      <c r="G48" s="227"/>
      <c r="H48" s="69"/>
      <c r="I48" s="377" t="str">
        <f>IF($P$7='4 | Übersicht'!G5,'4 | Übersicht'!G26,IF($P$7='4 | Übersicht'!H5,'4 | Übersicht'!H26,IF($P$7='4 | Übersicht'!I5,'4 | Übersicht'!I26,IF($P$7='4 | Übersicht'!J5,'4 | Übersicht'!J26,IF($P$7='4 | Übersicht'!K5,'4 | Übersicht'!K26,IF($P$7='4 | Übersicht'!L5,'4 | Übersicht'!L26,IF($P$7='4 | Übersicht'!M5,'4 | Übersicht'!M26,IF($P$7='4 | Übersicht'!N5,'4 | Übersicht'!N26,IF($P$7='4 | Übersicht'!O5,'4 | Übersicht'!O26,IF($P$7='4 | Übersicht'!P5,'4 | Übersicht'!P26,IF($P$7='4 | Übersicht'!Q5,'4 | Übersicht'!Q26,IF($P$7='4 | Übersicht'!R5,'4 | Übersicht'!R26,IF($P$7='4 | Übersicht'!S5,'4 | Übersicht'!S26,IF($P$7='4 | Übersicht'!T5,'4 | Übersicht'!T26,IF($P$7='4 | Übersicht'!U5,'4 | Übersicht'!U26,IF($P$7='4 | Übersicht'!V5,'4 | Übersicht'!V26,IF($P$7='4 | Übersicht'!W5,'4 | Übersicht'!W26,IF($P$7='4 | Übersicht'!X5,'4 | Übersicht'!X26,IF($P$7='4 | Übersicht'!Y5,'4 | Übersicht'!Y26,IF($P$7='4 | Übersicht'!Z5,'4 | Übersicht'!Z26,IF($P$7='4 | Übersicht'!AA5,'4 | Übersicht'!AA26,IF($P$7='4 | Übersicht'!AB5,'4 | Übersicht'!AB26,IF($P$7='4 | Übersicht'!AC5,'4 | Übersicht'!AC26,IF($P$7='4 | Übersicht'!AD5,'4 | Übersicht'!AD26,IF($P$7='4 | Übersicht'!AE5,'4 | Übersicht'!AE26,IF($P$7='4 | Übersicht'!AF5,'4 | Übersicht'!AF26,IF($P$7='4 | Übersicht'!AG5,'4 | Übersicht'!AG26,IF($P$7='4 | Übersicht'!AH5,'4 | Übersicht'!AH26,IF($P$7='4 | Übersicht'!AI5,'4 | Übersicht'!AI26,IF($P$7='4 | Übersicht'!AJ5,'4 | Übersicht'!AJ26,))))))))))))))))))))))))))))))</f>
        <v>wird ausgefüllt; wird ausgefüllt (wird ausgefüllt; wird ausgefüllt); wird ausgefüllt</v>
      </c>
      <c r="J48" s="377"/>
      <c r="K48" s="377"/>
      <c r="L48" s="377"/>
      <c r="M48" s="377"/>
      <c r="N48" s="377"/>
      <c r="O48" s="228"/>
    </row>
    <row r="49" spans="1:15" ht="17.25" customHeight="1" outlineLevel="1" x14ac:dyDescent="0.2">
      <c r="A49" s="385"/>
      <c r="B49" s="385"/>
      <c r="C49" s="74"/>
      <c r="D49" s="245"/>
      <c r="E49" s="74"/>
      <c r="F49" s="74"/>
      <c r="G49" s="74"/>
      <c r="H49" s="74"/>
      <c r="I49" s="378"/>
      <c r="J49" s="378"/>
      <c r="K49" s="378"/>
      <c r="L49" s="378"/>
      <c r="M49" s="378"/>
      <c r="N49" s="378"/>
      <c r="O49" s="228"/>
    </row>
    <row r="50" spans="1:15" ht="0.95" customHeight="1" x14ac:dyDescent="0.2">
      <c r="A50" s="385"/>
      <c r="B50" s="353"/>
      <c r="C50" s="74"/>
      <c r="D50" s="245"/>
      <c r="E50" s="71"/>
      <c r="F50" s="71"/>
      <c r="G50" s="71"/>
      <c r="H50" s="74"/>
      <c r="I50" s="346"/>
      <c r="J50" s="346"/>
      <c r="K50" s="346"/>
      <c r="L50" s="346"/>
      <c r="M50" s="346"/>
      <c r="N50" s="346"/>
      <c r="O50" s="228"/>
    </row>
    <row r="51" spans="1:15" ht="15" customHeight="1" outlineLevel="1" x14ac:dyDescent="0.2">
      <c r="A51" s="385"/>
      <c r="B51" s="384" t="s">
        <v>36</v>
      </c>
      <c r="C51" s="69"/>
      <c r="D51" s="70">
        <f>IF($P$7='4 | Übersicht'!G5,'4 | Übersicht'!G28,IF($P$7='4 | Übersicht'!H5,'4 | Übersicht'!H28,IF($P$7='4 | Übersicht'!I5,'4 | Übersicht'!I28,IF($P$7='4 | Übersicht'!J5,'4 | Übersicht'!J28,IF($P$7='4 | Übersicht'!K5,'4 | Übersicht'!K28,IF($P$7='4 | Übersicht'!L5,'4 | Übersicht'!L28,IF($P$7='4 | Übersicht'!M5,'4 | Übersicht'!M28,IF($P$7='4 | Übersicht'!N5,'4 | Übersicht'!N28,IF($P$7='4 | Übersicht'!O5,'4 | Übersicht'!O28,IF($P$7='4 | Übersicht'!P5,'4 | Übersicht'!P28,IF($P$7='4 | Übersicht'!Q5,'4 | Übersicht'!Q28,IF($P$7='4 | Übersicht'!R5,'4 | Übersicht'!R28,IF($P$7='4 | Übersicht'!S5,'4 | Übersicht'!S28,IF($P$7='4 | Übersicht'!T5,'4 | Übersicht'!T28,IF($P$7='4 | Übersicht'!U5,'4 | Übersicht'!U28,IF($P$7='4 | Übersicht'!V5,'4 | Übersicht'!V28,IF($P$7='4 | Übersicht'!W5,'4 | Übersicht'!W28,IF($P$7='4 | Übersicht'!X5,'4 | Übersicht'!X28,IF($P$7='4 | Übersicht'!Y5,'4 | Übersicht'!Y28,IF($P$7='4 | Übersicht'!Z5,'4 | Übersicht'!Z28,IF($P$7='4 | Übersicht'!AA5,'4 | Übersicht'!AA28,IF($P$7='4 | Übersicht'!AB5,'4 | Übersicht'!AB28,IF($P$7='4 | Übersicht'!AC5,'4 | Übersicht'!AC28,IF($P$7='4 | Übersicht'!AD5,'4 | Übersicht'!AD28,IF($P$7='4 | Übersicht'!AE5,'4 | Übersicht'!AE28,IF($P$7='4 | Übersicht'!AF5,'4 | Übersicht'!AF28,IF($P$7='4 | Übersicht'!AG5,'4 | Übersicht'!AG28,IF($P$7='4 | Übersicht'!AH5,'4 | Übersicht'!AH28,IF($P$7='4 | Übersicht'!AI5,'4 | Übersicht'!AI28,IF($P$7='4 | Übersicht'!AJ5,'4 | Übersicht'!AJ28,))))))))))))))))))))))))))))))</f>
        <v>0</v>
      </c>
      <c r="E51" s="227"/>
      <c r="F51" s="227"/>
      <c r="G51" s="227"/>
      <c r="H51" s="69"/>
      <c r="I51" s="377" t="str">
        <f>IF($P$7='4 | Übersicht'!G5,'4 | Übersicht'!G29,IF($P$7='4 | Übersicht'!H5,'4 | Übersicht'!H29,IF($P$7='4 | Übersicht'!I5,'4 | Übersicht'!I29,IF($P$7='4 | Übersicht'!J5,'4 | Übersicht'!J29,IF($P$7='4 | Übersicht'!K5,'4 | Übersicht'!K29,IF($P$7='4 | Übersicht'!L5,'4 | Übersicht'!L29,IF($P$7='4 | Übersicht'!M5,'4 | Übersicht'!M29,IF($P$7='4 | Übersicht'!N5,'4 | Übersicht'!N29,IF($P$7='4 | Übersicht'!O5,'4 | Übersicht'!O29,IF($P$7='4 | Übersicht'!P5,'4 | Übersicht'!P29,IF($P$7='4 | Übersicht'!Q5,'4 | Übersicht'!Q29,IF($P$7='4 | Übersicht'!R5,'4 | Übersicht'!R29,IF($P$7='4 | Übersicht'!S5,'4 | Übersicht'!S29,IF($P$7='4 | Übersicht'!T5,'4 | Übersicht'!T29,IF($P$7='4 | Übersicht'!U5,'4 | Übersicht'!U29,IF($P$7='4 | Übersicht'!V5,'4 | Übersicht'!V29,IF($P$7='4 | Übersicht'!W5,'4 | Übersicht'!W29,IF($P$7='4 | Übersicht'!X5,'4 | Übersicht'!X29,IF($P$7='4 | Übersicht'!Y5,'4 | Übersicht'!Y29,IF($P$7='4 | Übersicht'!Z5,'4 | Übersicht'!Z29,IF($P$7='4 | Übersicht'!AA5,'4 | Übersicht'!AA29,IF($P$7='4 | Übersicht'!AB5,'4 | Übersicht'!AB29,IF($P$7='4 | Übersicht'!AC5,'4 | Übersicht'!AC29,IF($P$7='4 | Übersicht'!AD5,'4 | Übersicht'!AD29,IF($P$7='4 | Übersicht'!AE5,'4 | Übersicht'!AE29,IF($P$7='4 | Übersicht'!AF5,'4 | Übersicht'!AF29,IF($P$7='4 | Übersicht'!AG5,'4 | Übersicht'!AG29,IF($P$7='4 | Übersicht'!AH5,'4 | Übersicht'!AH29,IF($P$7='4 | Übersicht'!AI5,'4 | Übersicht'!AI29,IF($P$7='4 | Übersicht'!AJ5,'4 | Übersicht'!AJ29,))))))))))))))))))))))))))))))</f>
        <v>wird ausgefüllt; wird ausgefüllt; wird ausgefüllt; wird ausgefüllt; wird ausgefüllt; wird ausgefüllt; wird ausgefüllt; wird ausgefüllt (wird ausgefüllt; wird ausgefüllt)</v>
      </c>
      <c r="J51" s="377"/>
      <c r="K51" s="377"/>
      <c r="L51" s="377"/>
      <c r="M51" s="377"/>
      <c r="N51" s="377"/>
      <c r="O51" s="228"/>
    </row>
    <row r="52" spans="1:15" ht="60" customHeight="1" outlineLevel="1" x14ac:dyDescent="0.2">
      <c r="A52" s="385"/>
      <c r="B52" s="385"/>
      <c r="C52" s="74"/>
      <c r="D52" s="245"/>
      <c r="E52" s="74"/>
      <c r="F52" s="74"/>
      <c r="G52" s="74"/>
      <c r="H52" s="74"/>
      <c r="I52" s="378"/>
      <c r="J52" s="378"/>
      <c r="K52" s="378"/>
      <c r="L52" s="378"/>
      <c r="M52" s="378"/>
      <c r="N52" s="378"/>
      <c r="O52" s="228"/>
    </row>
    <row r="53" spans="1:15" ht="0.95" customHeight="1" x14ac:dyDescent="0.2">
      <c r="A53" s="385"/>
      <c r="B53" s="353"/>
      <c r="C53" s="74"/>
      <c r="D53" s="245"/>
      <c r="E53" s="71"/>
      <c r="F53" s="71"/>
      <c r="G53" s="71"/>
      <c r="H53" s="74"/>
      <c r="I53" s="346"/>
      <c r="J53" s="346"/>
      <c r="K53" s="346"/>
      <c r="L53" s="346"/>
      <c r="M53" s="346"/>
      <c r="N53" s="346"/>
      <c r="O53" s="228"/>
    </row>
    <row r="54" spans="1:15" ht="15" customHeight="1" outlineLevel="1" x14ac:dyDescent="0.2">
      <c r="A54" s="385"/>
      <c r="B54" s="384" t="s">
        <v>48</v>
      </c>
      <c r="C54" s="69"/>
      <c r="D54" s="70">
        <f>IF($P$7='4 | Übersicht'!G5,'4 | Übersicht'!G31,IF($P$7='4 | Übersicht'!H5,'4 | Übersicht'!H31,IF($P$7='4 | Übersicht'!I5,'4 | Übersicht'!I31,IF($P$7='4 | Übersicht'!J5,'4 | Übersicht'!J31,IF($P$7='4 | Übersicht'!K5,'4 | Übersicht'!K31,IF($P$7='4 | Übersicht'!L5,'4 | Übersicht'!L31,IF($P$7='4 | Übersicht'!M5,'4 | Übersicht'!M31,IF($P$7='4 | Übersicht'!N5,'4 | Übersicht'!N31,IF($P$7='4 | Übersicht'!O5,'4 | Übersicht'!O31,IF($P$7='4 | Übersicht'!P5,'4 | Übersicht'!P31,IF($P$7='4 | Übersicht'!Q5,'4 | Übersicht'!Q31,IF($P$7='4 | Übersicht'!R5,'4 | Übersicht'!R31,IF($P$7='4 | Übersicht'!S5,'4 | Übersicht'!S31,IF($P$7='4 | Übersicht'!T5,'4 | Übersicht'!T31,IF($P$7='4 | Übersicht'!U5,'4 | Übersicht'!U31,IF($P$7='4 | Übersicht'!V5,'4 | Übersicht'!V31,IF($P$7='4 | Übersicht'!W5,'4 | Übersicht'!W31,IF($P$7='4 | Übersicht'!X5,'4 | Übersicht'!X31,IF($P$7='4 | Übersicht'!Y5,'4 | Übersicht'!Y31,IF($P$7='4 | Übersicht'!Z5,'4 | Übersicht'!Z31,IF($P$7='4 | Übersicht'!AA5,'4 | Übersicht'!AA31,IF($P$7='4 | Übersicht'!AB5,'4 | Übersicht'!AB31,IF($P$7='4 | Übersicht'!AC5,'4 | Übersicht'!AC31,IF($P$7='4 | Übersicht'!AD5,'4 | Übersicht'!AD31,IF($P$7='4 | Übersicht'!AE5,'4 | Übersicht'!AE31,IF($P$7='4 | Übersicht'!AF5,'4 | Übersicht'!AF31,IF($P$7='4 | Übersicht'!AG5,'4 | Übersicht'!AG31,IF($P$7='4 | Übersicht'!AH5,'4 | Übersicht'!AH31,IF($P$7='4 | Übersicht'!AI5,'4 | Übersicht'!AI31,IF($P$7='4 | Übersicht'!AJ5,'4 | Übersicht'!AJ31,))))))))))))))))))))))))))))))</f>
        <v>0</v>
      </c>
      <c r="E54" s="227"/>
      <c r="F54" s="227"/>
      <c r="G54" s="227"/>
      <c r="H54" s="69"/>
      <c r="I54" s="377" t="str">
        <f>IF($P$7='4 | Übersicht'!G5,'4 | Übersicht'!G32,IF($P$7='4 | Übersicht'!H5,'4 | Übersicht'!H32,IF($P$7='4 | Übersicht'!I5,'4 | Übersicht'!I32,IF($P$7='4 | Übersicht'!J5,'4 | Übersicht'!J32,IF($P$7='4 | Übersicht'!K5,'4 | Übersicht'!K32,IF($P$7='4 | Übersicht'!L5,'4 | Übersicht'!L32,IF($P$7='4 | Übersicht'!M5,'4 | Übersicht'!M32,IF($P$7='4 | Übersicht'!N5,'4 | Übersicht'!N32,IF($P$7='4 | Übersicht'!O5,'4 | Übersicht'!O32,IF($P$7='4 | Übersicht'!P5,'4 | Übersicht'!P32,IF($P$7='4 | Übersicht'!Q5,'4 | Übersicht'!Q32,IF($P$7='4 | Übersicht'!R5,'4 | Übersicht'!R32,IF($P$7='4 | Übersicht'!S5,'4 | Übersicht'!S32,IF($P$7='4 | Übersicht'!T5,'4 | Übersicht'!T32,IF($P$7='4 | Übersicht'!U5,'4 | Übersicht'!U32,IF($P$7='4 | Übersicht'!V5,'4 | Übersicht'!V32,IF($P$7='4 | Übersicht'!W5,'4 | Übersicht'!W32,IF($P$7='4 | Übersicht'!X5,'4 | Übersicht'!X32,IF($P$7='4 | Übersicht'!Y5,'4 | Übersicht'!Y32,IF($P$7='4 | Übersicht'!Z5,'4 | Übersicht'!Z32,IF($P$7='4 | Übersicht'!AA5,'4 | Übersicht'!AA32,IF($P$7='4 | Übersicht'!AB5,'4 | Übersicht'!AB32,IF($P$7='4 | Übersicht'!AC5,'4 | Übersicht'!AC32,IF($P$7='4 | Übersicht'!AD5,'4 | Übersicht'!AD32,IF($P$7='4 | Übersicht'!AE5,'4 | Übersicht'!AE32,IF($P$7='4 | Übersicht'!AF5,'4 | Übersicht'!AF32,IF($P$7='4 | Übersicht'!AG5,'4 | Übersicht'!AG32,IF($P$7='4 | Übersicht'!AH5,'4 | Übersicht'!AH32,IF($P$7='4 | Übersicht'!AI5,'4 | Übersicht'!AI32,IF($P$7='4 | Übersicht'!AJ5,'4 | Übersicht'!AJ32,))))))))))))))))))))))))))))))</f>
        <v>wird ausgefüllt; wird ausgefüllt; wird ausgefüllt; wird ausgefüllt; wird ausgefüllt (wird ausgefüllt; wird ausgefüllt)</v>
      </c>
      <c r="J54" s="377"/>
      <c r="K54" s="377"/>
      <c r="L54" s="377"/>
      <c r="M54" s="377"/>
      <c r="N54" s="377"/>
      <c r="O54" s="228"/>
    </row>
    <row r="55" spans="1:15" ht="60" customHeight="1" outlineLevel="1" x14ac:dyDescent="0.2">
      <c r="A55" s="385"/>
      <c r="B55" s="385"/>
      <c r="C55" s="74"/>
      <c r="D55" s="245"/>
      <c r="E55" s="74"/>
      <c r="F55" s="74"/>
      <c r="G55" s="74"/>
      <c r="H55" s="74"/>
      <c r="I55" s="378"/>
      <c r="J55" s="378"/>
      <c r="K55" s="378"/>
      <c r="L55" s="378"/>
      <c r="M55" s="378"/>
      <c r="N55" s="378"/>
      <c r="O55" s="228"/>
    </row>
    <row r="56" spans="1:15" ht="0.95" customHeight="1" x14ac:dyDescent="0.2">
      <c r="A56" s="353"/>
      <c r="B56" s="353"/>
      <c r="C56" s="74"/>
      <c r="D56" s="245"/>
      <c r="E56" s="71"/>
      <c r="F56" s="71"/>
      <c r="G56" s="71"/>
      <c r="H56" s="74"/>
      <c r="I56" s="346"/>
      <c r="J56" s="346"/>
      <c r="K56" s="346"/>
      <c r="L56" s="346"/>
      <c r="M56" s="346"/>
      <c r="N56" s="346"/>
      <c r="O56" s="228"/>
    </row>
    <row r="57" spans="1:15" ht="15" customHeight="1" outlineLevel="1" x14ac:dyDescent="0.2">
      <c r="A57" s="384" t="s">
        <v>499</v>
      </c>
      <c r="B57" s="384" t="s">
        <v>53</v>
      </c>
      <c r="C57" s="69"/>
      <c r="D57" s="70">
        <f>IF($P$7='4 | Übersicht'!G5,'4 | Übersicht'!G35,IF($P$7='4 | Übersicht'!H5,'4 | Übersicht'!H35,IF($P$7='4 | Übersicht'!I5,'4 | Übersicht'!I35,IF($P$7='4 | Übersicht'!J5,'4 | Übersicht'!J35,IF($P$7='4 | Übersicht'!K5,'4 | Übersicht'!K35,IF($P$7='4 | Übersicht'!L5,'4 | Übersicht'!L35,IF($P$7='4 | Übersicht'!M5,'4 | Übersicht'!M35,IF($P$7='4 | Übersicht'!N5,'4 | Übersicht'!N35,IF($P$7='4 | Übersicht'!O5,'4 | Übersicht'!O35,IF($P$7='4 | Übersicht'!P5,'4 | Übersicht'!P35,IF($P$7='4 | Übersicht'!Q5,'4 | Übersicht'!Q35,IF($P$7='4 | Übersicht'!R5,'4 | Übersicht'!R35,IF($P$7='4 | Übersicht'!S5,'4 | Übersicht'!S35,IF($P$7='4 | Übersicht'!T5,'4 | Übersicht'!T35,IF($P$7='4 | Übersicht'!U5,'4 | Übersicht'!U35,IF($P$7='4 | Übersicht'!V5,'4 | Übersicht'!V35,IF($P$7='4 | Übersicht'!W5,'4 | Übersicht'!W35,IF($P$7='4 | Übersicht'!X5,'4 | Übersicht'!X35,IF($P$7='4 | Übersicht'!Y5,'4 | Übersicht'!Y35,IF($P$7='4 | Übersicht'!Z5,'4 | Übersicht'!Z35,IF($P$7='4 | Übersicht'!AA5,'4 | Übersicht'!AA35,IF($P$7='4 | Übersicht'!AB5,'4 | Übersicht'!AB35,IF($P$7='4 | Übersicht'!AC5,'4 | Übersicht'!AC35,IF($P$7='4 | Übersicht'!AD5,'4 | Übersicht'!AD35,IF($P$7='4 | Übersicht'!AE5,'4 | Übersicht'!AE35,IF($P$7='4 | Übersicht'!AF5,'4 | Übersicht'!AF35,IF($P$7='4 | Übersicht'!AG5,'4 | Übersicht'!AG35,IF($P$7='4 | Übersicht'!AH5,'4 | Übersicht'!AH35,IF($P$7='4 | Übersicht'!AI5,'4 | Übersicht'!AI35,IF($P$7='4 | Übersicht'!AJ5,'4 | Übersicht'!AJ35,))))))))))))))))))))))))))))))</f>
        <v>0</v>
      </c>
      <c r="E57" s="227"/>
      <c r="F57" s="227"/>
      <c r="G57" s="227"/>
      <c r="H57" s="69"/>
      <c r="I57" s="377" t="str">
        <f>IF($P$7='4 | Übersicht'!G5,'4 | Übersicht'!G36,IF($P$7='4 | Übersicht'!H5,'4 | Übersicht'!H36,IF($P$7='4 | Übersicht'!I5,'4 | Übersicht'!I36,IF($P$7='4 | Übersicht'!J5,'4 | Übersicht'!J36,IF($P$7='4 | Übersicht'!K5,'4 | Übersicht'!K36,IF($P$7='4 | Übersicht'!L5,'4 | Übersicht'!L36,IF($P$7='4 | Übersicht'!M5,'4 | Übersicht'!M36,IF($P$7='4 | Übersicht'!N5,'4 | Übersicht'!N36,IF($P$7='4 | Übersicht'!O5,'4 | Übersicht'!O36,IF($P$7='4 | Übersicht'!P5,'4 | Übersicht'!P36,IF($P$7='4 | Übersicht'!Q5,'4 | Übersicht'!Q36,IF($P$7='4 | Übersicht'!R5,'4 | Übersicht'!R36,IF($P$7='4 | Übersicht'!S5,'4 | Übersicht'!S36,IF($P$7='4 | Übersicht'!T5,'4 | Übersicht'!T36,IF($P$7='4 | Übersicht'!U5,'4 | Übersicht'!U36,IF($P$7='4 | Übersicht'!V5,'4 | Übersicht'!V36,IF($P$7='4 | Übersicht'!W5,'4 | Übersicht'!W36,IF($P$7='4 | Übersicht'!X5,'4 | Übersicht'!X36,IF($P$7='4 | Übersicht'!Y5,'4 | Übersicht'!Y36,IF($P$7='4 | Übersicht'!Z5,'4 | Übersicht'!Z36,IF($P$7='4 | Übersicht'!AA5,'4 | Übersicht'!AA36,IF($P$7='4 | Übersicht'!AB5,'4 | Übersicht'!AB36,IF($P$7='4 | Übersicht'!AC5,'4 | Übersicht'!AC36,IF($P$7='4 | Übersicht'!AD5,'4 | Übersicht'!AD36,IF($P$7='4 | Übersicht'!AE5,'4 | Übersicht'!AE36,IF($P$7='4 | Übersicht'!AF5,'4 | Übersicht'!AF36,IF($P$7='4 | Übersicht'!AG5,'4 | Übersicht'!AG36,IF($P$7='4 | Übersicht'!AH5,'4 | Übersicht'!AH36,IF($P$7='4 | Übersicht'!AI5,'4 | Übersicht'!AI36,IF($P$7='4 | Übersicht'!AJ5,'4 | Übersicht'!AJ36,))))))))))))))))))))))))))))))</f>
        <v>wird ausgefüllt [wird berechnet]</v>
      </c>
      <c r="J57" s="377"/>
      <c r="K57" s="377"/>
      <c r="L57" s="377"/>
      <c r="M57" s="377"/>
      <c r="N57" s="377"/>
      <c r="O57" s="228"/>
    </row>
    <row r="58" spans="1:15" outlineLevel="1" x14ac:dyDescent="0.2">
      <c r="A58" s="385"/>
      <c r="B58" s="385"/>
      <c r="C58" s="74"/>
      <c r="D58" s="245"/>
      <c r="E58" s="74"/>
      <c r="F58" s="74"/>
      <c r="G58" s="74"/>
      <c r="H58" s="74"/>
      <c r="I58" s="378"/>
      <c r="J58" s="378"/>
      <c r="K58" s="378"/>
      <c r="L58" s="378"/>
      <c r="M58" s="378"/>
      <c r="N58" s="378"/>
      <c r="O58" s="228"/>
    </row>
    <row r="59" spans="1:15" ht="0.95" customHeight="1" x14ac:dyDescent="0.2">
      <c r="A59" s="385"/>
      <c r="B59" s="353"/>
      <c r="C59" s="74"/>
      <c r="D59" s="245"/>
      <c r="E59" s="71"/>
      <c r="F59" s="71"/>
      <c r="G59" s="71"/>
      <c r="H59" s="74"/>
      <c r="I59" s="346"/>
      <c r="J59" s="346"/>
      <c r="K59" s="346"/>
      <c r="L59" s="346"/>
      <c r="M59" s="346"/>
      <c r="N59" s="346"/>
      <c r="O59" s="228"/>
    </row>
    <row r="60" spans="1:15" ht="15" customHeight="1" outlineLevel="1" x14ac:dyDescent="0.2">
      <c r="A60" s="385"/>
      <c r="B60" s="387" t="s">
        <v>501</v>
      </c>
      <c r="C60" s="69"/>
      <c r="D60" s="70">
        <f>IF($P$7='4 | Übersicht'!G5,'4 | Übersicht'!G38,IF($P$7='4 | Übersicht'!H5,'4 | Übersicht'!H38,IF($P$7='4 | Übersicht'!I5,'4 | Übersicht'!I38,IF($P$7='4 | Übersicht'!J5,'4 | Übersicht'!J38,IF($P$7='4 | Übersicht'!K5,'4 | Übersicht'!K38,IF($P$7='4 | Übersicht'!L5,'4 | Übersicht'!L38,IF($P$7='4 | Übersicht'!M5,'4 | Übersicht'!M38,IF($P$7='4 | Übersicht'!N5,'4 | Übersicht'!N38,IF($P$7='4 | Übersicht'!O5,'4 | Übersicht'!O38,IF($P$7='4 | Übersicht'!P5,'4 | Übersicht'!P38,IF($P$7='4 | Übersicht'!Q5,'4 | Übersicht'!Q38,IF($P$7='4 | Übersicht'!R5,'4 | Übersicht'!R38,IF($P$7='4 | Übersicht'!S5,'4 | Übersicht'!S38,IF($P$7='4 | Übersicht'!T5,'4 | Übersicht'!T38,IF($P$7='4 | Übersicht'!U5,'4 | Übersicht'!U38,IF($P$7='4 | Übersicht'!V5,'4 | Übersicht'!V38,IF($P$7='4 | Übersicht'!W5,'4 | Übersicht'!W38,IF($P$7='4 | Übersicht'!X5,'4 | Übersicht'!X38,IF($P$7='4 | Übersicht'!Y5,'4 | Übersicht'!Y38,IF($P$7='4 | Übersicht'!Z5,'4 | Übersicht'!Z38,IF($P$7='4 | Übersicht'!AA5,'4 | Übersicht'!AA38,IF($P$7='4 | Übersicht'!AB5,'4 | Übersicht'!AB38,IF($P$7='4 | Übersicht'!AC5,'4 | Übersicht'!AC38,IF($P$7='4 | Übersicht'!AD5,'4 | Übersicht'!AD38,IF($P$7='4 | Übersicht'!AE5,'4 | Übersicht'!AE38,IF($P$7='4 | Übersicht'!AF5,'4 | Übersicht'!AF38,IF($P$7='4 | Übersicht'!AG5,'4 | Übersicht'!AG38,IF($P$7='4 | Übersicht'!AH5,'4 | Übersicht'!AH38,IF($P$7='4 | Übersicht'!AI5,'4 | Übersicht'!AI38,IF($P$7='4 | Übersicht'!AJ5,'4 | Übersicht'!AJ38,))))))))))))))))))))))))))))))</f>
        <v>0</v>
      </c>
      <c r="E60" s="227"/>
      <c r="F60" s="227"/>
      <c r="G60" s="227"/>
      <c r="H60" s="69"/>
      <c r="I60" s="377" t="str">
        <f>IF($P$7='4 | Übersicht'!G5,'4 | Übersicht'!G39,IF($P$7='4 | Übersicht'!H5,'4 | Übersicht'!H39,IF($P$7='4 | Übersicht'!I5,'4 | Übersicht'!I39,IF($P$7='4 | Übersicht'!J5,'4 | Übersicht'!J39,IF($P$7='4 | Übersicht'!K5,'4 | Übersicht'!K39,IF($P$7='4 | Übersicht'!L5,'4 | Übersicht'!L39,IF($P$7='4 | Übersicht'!M5,'4 | Übersicht'!M39,IF($P$7='4 | Übersicht'!N5,'4 | Übersicht'!N39,IF($P$7='4 | Übersicht'!O5,'4 | Übersicht'!O39,IF($P$7='4 | Übersicht'!P5,'4 | Übersicht'!P39,IF($P$7='4 | Übersicht'!Q5,'4 | Übersicht'!Q39,IF($P$7='4 | Übersicht'!R5,'4 | Übersicht'!R39,IF($P$7='4 | Übersicht'!S5,'4 | Übersicht'!S39,IF($P$7='4 | Übersicht'!T5,'4 | Übersicht'!T39,IF($P$7='4 | Übersicht'!U5,'4 | Übersicht'!U39,IF($P$7='4 | Übersicht'!V5,'4 | Übersicht'!V39,IF($P$7='4 | Übersicht'!W5,'4 | Übersicht'!W39,IF($P$7='4 | Übersicht'!X5,'4 | Übersicht'!X39,IF($P$7='4 | Übersicht'!Y5,'4 | Übersicht'!Y39,IF($P$7='4 | Übersicht'!Z5,'4 | Übersicht'!Z39,IF($P$7='4 | Übersicht'!AA5,'4 | Übersicht'!AA39,IF($P$7='4 | Übersicht'!AB5,'4 | Übersicht'!AB39,IF($P$7='4 | Übersicht'!AC5,'4 | Übersicht'!AC39,IF($P$7='4 | Übersicht'!AD5,'4 | Übersicht'!AD39,IF($P$7='4 | Übersicht'!AE5,'4 | Übersicht'!AE39,IF($P$7='4 | Übersicht'!AF5,'4 | Übersicht'!AF39,IF($P$7='4 | Übersicht'!AG5,'4 | Übersicht'!AG39,IF($P$7='4 | Übersicht'!AH5,'4 | Übersicht'!AH39,IF($P$7='4 | Übersicht'!AI5,'4 | Übersicht'!AI39,IF($P$7='4 | Übersicht'!AJ5,'4 | Übersicht'!AJ39,))))))))))))))))))))))))))))))</f>
        <v>wird ausgefüllt (wird ausgefüllt; wird ausgefüllt; wird ausgefüllt); wird ausgefüllt; wird ausgefüllt (wird ausgefüllt; wird ausgefüllt; wird ausgefüllt)</v>
      </c>
      <c r="J60" s="377"/>
      <c r="K60" s="377"/>
      <c r="L60" s="377"/>
      <c r="M60" s="377"/>
      <c r="N60" s="377"/>
      <c r="O60" s="228"/>
    </row>
    <row r="61" spans="1:15" ht="45" customHeight="1" outlineLevel="1" x14ac:dyDescent="0.2">
      <c r="A61" s="385"/>
      <c r="B61" s="388"/>
      <c r="C61" s="74"/>
      <c r="D61" s="245"/>
      <c r="E61" s="74"/>
      <c r="F61" s="74"/>
      <c r="G61" s="74"/>
      <c r="H61" s="74"/>
      <c r="I61" s="378"/>
      <c r="J61" s="378"/>
      <c r="K61" s="378"/>
      <c r="L61" s="378"/>
      <c r="M61" s="378"/>
      <c r="N61" s="378"/>
      <c r="O61" s="228"/>
    </row>
    <row r="62" spans="1:15" ht="0.95" customHeight="1" x14ac:dyDescent="0.2">
      <c r="A62" s="385"/>
      <c r="B62" s="354"/>
      <c r="C62" s="74"/>
      <c r="D62" s="245"/>
      <c r="E62" s="71"/>
      <c r="F62" s="71"/>
      <c r="G62" s="71"/>
      <c r="H62" s="74"/>
      <c r="I62" s="346"/>
      <c r="J62" s="346"/>
      <c r="K62" s="346"/>
      <c r="L62" s="346"/>
      <c r="M62" s="346"/>
      <c r="N62" s="346"/>
      <c r="O62" s="228"/>
    </row>
    <row r="63" spans="1:15" ht="15" customHeight="1" outlineLevel="1" x14ac:dyDescent="0.2">
      <c r="A63" s="385"/>
      <c r="B63" s="387" t="s">
        <v>502</v>
      </c>
      <c r="C63" s="69"/>
      <c r="D63" s="70">
        <f>IF($P$7='4 | Übersicht'!G5,'4 | Übersicht'!G41,IF($P$7='4 | Übersicht'!H5,'4 | Übersicht'!H41,IF($P$7='4 | Übersicht'!I5,'4 | Übersicht'!I41,IF($P$7='4 | Übersicht'!J5,'4 | Übersicht'!J41,IF($P$7='4 | Übersicht'!K5,'4 | Übersicht'!K41,IF($P$7='4 | Übersicht'!L5,'4 | Übersicht'!L41,IF($P$7='4 | Übersicht'!M5,'4 | Übersicht'!M41,IF($P$7='4 | Übersicht'!N5,'4 | Übersicht'!N41,IF($P$7='4 | Übersicht'!O5,'4 | Übersicht'!O41,IF($P$7='4 | Übersicht'!P5,'4 | Übersicht'!P41,IF($P$7='4 | Übersicht'!Q5,'4 | Übersicht'!Q41,IF($P$7='4 | Übersicht'!R5,'4 | Übersicht'!R41,IF($P$7='4 | Übersicht'!S5,'4 | Übersicht'!S41,IF($P$7='4 | Übersicht'!T5,'4 | Übersicht'!T41,IF($P$7='4 | Übersicht'!U5,'4 | Übersicht'!U41,IF($P$7='4 | Übersicht'!V5,'4 | Übersicht'!V41,IF($P$7='4 | Übersicht'!W5,'4 | Übersicht'!W41,IF($P$7='4 | Übersicht'!X5,'4 | Übersicht'!X41,IF($P$7='4 | Übersicht'!Y5,'4 | Übersicht'!Y41,IF($P$7='4 | Übersicht'!Z5,'4 | Übersicht'!Z41,IF($P$7='4 | Übersicht'!AA5,'4 | Übersicht'!AA41,IF($P$7='4 | Übersicht'!AB5,'4 | Übersicht'!AB41,IF($P$7='4 | Übersicht'!AC5,'4 | Übersicht'!AC41,IF($P$7='4 | Übersicht'!AD5,'4 | Übersicht'!AD41,IF($P$7='4 | Übersicht'!AE5,'4 | Übersicht'!AE41,IF($P$7='4 | Übersicht'!AF5,'4 | Übersicht'!AF41,IF($P$7='4 | Übersicht'!AG5,'4 | Übersicht'!AG41,IF($P$7='4 | Übersicht'!AH5,'4 | Übersicht'!AH41,IF($P$7='4 | Übersicht'!AI5,'4 | Übersicht'!AI41,IF($P$7='4 | Übersicht'!AJ5,'4 | Übersicht'!AJ41,))))))))))))))))))))))))))))))</f>
        <v>0</v>
      </c>
      <c r="E63" s="227"/>
      <c r="F63" s="227"/>
      <c r="G63" s="227"/>
      <c r="H63" s="69"/>
      <c r="I63" s="377" t="str">
        <f>IF($P$7='4 | Übersicht'!G5,'4 | Übersicht'!G42,IF($P$7='4 | Übersicht'!H5,'4 | Übersicht'!H42,IF($P$7='4 | Übersicht'!I5,'4 | Übersicht'!I42,IF($P$7='4 | Übersicht'!J5,'4 | Übersicht'!J42,IF($P$7='4 | Übersicht'!K5,'4 | Übersicht'!K42,IF($P$7='4 | Übersicht'!L5,'4 | Übersicht'!L42,IF($P$7='4 | Übersicht'!M5,'4 | Übersicht'!M42,IF($P$7='4 | Übersicht'!N5,'4 | Übersicht'!N42,IF($P$7='4 | Übersicht'!O5,'4 | Übersicht'!O42,IF($P$7='4 | Übersicht'!P5,'4 | Übersicht'!P42,IF($P$7='4 | Übersicht'!Q5,'4 | Übersicht'!Q42,IF($P$7='4 | Übersicht'!R5,'4 | Übersicht'!R42,IF($P$7='4 | Übersicht'!S5,'4 | Übersicht'!S42,IF($P$7='4 | Übersicht'!T5,'4 | Übersicht'!T42,IF($P$7='4 | Übersicht'!U5,'4 | Übersicht'!U42,IF($P$7='4 | Übersicht'!V5,'4 | Übersicht'!V42,IF($P$7='4 | Übersicht'!W5,'4 | Übersicht'!W42,IF($P$7='4 | Übersicht'!X5,'4 | Übersicht'!X42,IF($P$7='4 | Übersicht'!Y5,'4 | Übersicht'!Y42,IF($P$7='4 | Übersicht'!Z5,'4 | Übersicht'!Z42,IF($P$7='4 | Übersicht'!AA5,'4 | Übersicht'!AA42,IF($P$7='4 | Übersicht'!AB5,'4 | Übersicht'!AB42,IF($P$7='4 | Übersicht'!AC5,'4 | Übersicht'!AC42,IF($P$7='4 | Übersicht'!AD5,'4 | Übersicht'!AD42,IF($P$7='4 | Übersicht'!AE5,'4 | Übersicht'!AE42,IF($P$7='4 | Übersicht'!AF5,'4 | Übersicht'!AF42,IF($P$7='4 | Übersicht'!AG5,'4 | Übersicht'!AG42,IF($P$7='4 | Übersicht'!AH5,'4 | Übersicht'!AH42,IF($P$7='4 | Übersicht'!AI5,'4 | Übersicht'!AI42,IF($P$7='4 | Übersicht'!AJ5,'4 | Übersicht'!AJ42,))))))))))))))))))))))))))))))</f>
        <v>wird ausgefüllt (wird ausgefüllt [wird berechnet]; wird ausgefüllt [wird berechnet]; wird ausgefüllt [wird berechnet]; wird ausgefüllt [wird berechnet]; wird ausgefüllt [wird berechnet]; wird ausgefüllt); wird ausgefüllt (wird ausgefüllt; wird ausgefüllt; wird ausgefüllt); wird ausgefüllt (wird ausgefüllt [wird berechnet]; wird ausgefüllt [wird berechnet])</v>
      </c>
      <c r="J63" s="377"/>
      <c r="K63" s="377"/>
      <c r="L63" s="377"/>
      <c r="M63" s="377"/>
      <c r="N63" s="377"/>
      <c r="O63" s="228"/>
    </row>
    <row r="64" spans="1:15" ht="60.95" customHeight="1" outlineLevel="1" x14ac:dyDescent="0.2">
      <c r="A64" s="385"/>
      <c r="B64" s="388"/>
      <c r="C64" s="74"/>
      <c r="D64" s="245"/>
      <c r="E64" s="74"/>
      <c r="F64" s="74"/>
      <c r="G64" s="74"/>
      <c r="H64" s="74"/>
      <c r="I64" s="378"/>
      <c r="J64" s="378"/>
      <c r="K64" s="378"/>
      <c r="L64" s="378"/>
      <c r="M64" s="378"/>
      <c r="N64" s="378"/>
      <c r="O64" s="228"/>
    </row>
    <row r="65" spans="1:15" ht="0.95" customHeight="1" x14ac:dyDescent="0.2">
      <c r="A65" s="353"/>
      <c r="B65" s="354"/>
      <c r="C65" s="74"/>
      <c r="D65" s="245"/>
      <c r="E65" s="71"/>
      <c r="F65" s="71"/>
      <c r="G65" s="71"/>
      <c r="H65" s="74"/>
      <c r="I65" s="346"/>
      <c r="J65" s="346"/>
      <c r="K65" s="346"/>
      <c r="L65" s="346"/>
      <c r="M65" s="346"/>
      <c r="N65" s="346"/>
      <c r="O65" s="228"/>
    </row>
    <row r="66" spans="1:15" ht="15" customHeight="1" outlineLevel="1" x14ac:dyDescent="0.2">
      <c r="A66" s="387" t="s">
        <v>500</v>
      </c>
      <c r="B66" s="390" t="s">
        <v>503</v>
      </c>
      <c r="C66" s="69"/>
      <c r="D66" s="70">
        <f>IF($P$7='4 | Übersicht'!G5,'4 | Übersicht'!G45,IF($P$7='4 | Übersicht'!H5,'4 | Übersicht'!H45,IF($P$7='4 | Übersicht'!I5,'4 | Übersicht'!I45,IF($P$7='4 | Übersicht'!J5,'4 | Übersicht'!J45,IF($P$7='4 | Übersicht'!K5,'4 | Übersicht'!K45,IF($P$7='4 | Übersicht'!L5,'4 | Übersicht'!L45,IF($P$7='4 | Übersicht'!M5,'4 | Übersicht'!M45,IF($P$7='4 | Übersicht'!N5,'4 | Übersicht'!N45,IF($P$7='4 | Übersicht'!O5,'4 | Übersicht'!O45,IF($P$7='4 | Übersicht'!P5,'4 | Übersicht'!P45,IF($P$7='4 | Übersicht'!Q5,'4 | Übersicht'!Q45,IF($P$7='4 | Übersicht'!R5,'4 | Übersicht'!R45,IF($P$7='4 | Übersicht'!S5,'4 | Übersicht'!S45,IF($P$7='4 | Übersicht'!T5,'4 | Übersicht'!T45,IF($P$7='4 | Übersicht'!U5,'4 | Übersicht'!U45,IF($P$7='4 | Übersicht'!V5,'4 | Übersicht'!V45,IF($P$7='4 | Übersicht'!W5,'4 | Übersicht'!W45,IF($P$7='4 | Übersicht'!X5,'4 | Übersicht'!X45,IF($P$7='4 | Übersicht'!Y5,'4 | Übersicht'!Y45,IF($P$7='4 | Übersicht'!Z5,'4 | Übersicht'!Z45,IF($P$7='4 | Übersicht'!AA5,'4 | Übersicht'!AA45,IF($P$7='4 | Übersicht'!AB5,'4 | Übersicht'!AB45,IF($P$7='4 | Übersicht'!AC5,'4 | Übersicht'!AC45,IF($P$7='4 | Übersicht'!AD5,'4 | Übersicht'!AD45,IF($P$7='4 | Übersicht'!AE5,'4 | Übersicht'!AE45,IF($P$7='4 | Übersicht'!AF5,'4 | Übersicht'!AF45,IF($P$7='4 | Übersicht'!AG5,'4 | Übersicht'!AG45,IF($P$7='4 | Übersicht'!AH5,'4 | Übersicht'!AH45,IF($P$7='4 | Übersicht'!AI5,'4 | Übersicht'!AI45,IF($P$7='4 | Übersicht'!AJ5,'4 | Übersicht'!AJ45,))))))))))))))))))))))))))))))</f>
        <v>0</v>
      </c>
      <c r="E66" s="227"/>
      <c r="F66" s="227"/>
      <c r="G66" s="227"/>
      <c r="H66" s="69"/>
      <c r="I66" s="377" t="str">
        <f>IF($P$7='4 | Übersicht'!G5,'4 | Übersicht'!G46,IF($P$7='4 | Übersicht'!H5,'4 | Übersicht'!H46,IF($P$7='4 | Übersicht'!I5,'4 | Übersicht'!I46,IF($P$7='4 | Übersicht'!J5,'4 | Übersicht'!J46,IF($P$7='4 | Übersicht'!K5,'4 | Übersicht'!K46,IF($P$7='4 | Übersicht'!L5,'4 | Übersicht'!L46,IF($P$7='4 | Übersicht'!M5,'4 | Übersicht'!M46,IF($P$7='4 | Übersicht'!N5,'4 | Übersicht'!N46,IF($P$7='4 | Übersicht'!O5,'4 | Übersicht'!O46,IF($P$7='4 | Übersicht'!P5,'4 | Übersicht'!P46,IF($P$7='4 | Übersicht'!Q5,'4 | Übersicht'!Q46,IF($P$7='4 | Übersicht'!R5,'4 | Übersicht'!R46,IF($P$7='4 | Übersicht'!S5,'4 | Übersicht'!S46,IF($P$7='4 | Übersicht'!T5,'4 | Übersicht'!T46,IF($P$7='4 | Übersicht'!U5,'4 | Übersicht'!U46,IF($P$7='4 | Übersicht'!V5,'4 | Übersicht'!V46,IF($P$7='4 | Übersicht'!W5,'4 | Übersicht'!W46,IF($P$7='4 | Übersicht'!X5,'4 | Übersicht'!X46,IF($P$7='4 | Übersicht'!Y5,'4 | Übersicht'!Y46,IF($P$7='4 | Übersicht'!Z5,'4 | Übersicht'!Z46,IF($P$7='4 | Übersicht'!AA5,'4 | Übersicht'!AA46,IF($P$7='4 | Übersicht'!AB5,'4 | Übersicht'!AB46,IF($P$7='4 | Übersicht'!AC5,'4 | Übersicht'!AC46,IF($P$7='4 | Übersicht'!AD5,'4 | Übersicht'!AD46,IF($P$7='4 | Übersicht'!AE5,'4 | Übersicht'!AE46,IF($P$7='4 | Übersicht'!AF5,'4 | Übersicht'!AF46,IF($P$7='4 | Übersicht'!AG5,'4 | Übersicht'!AG46,IF($P$7='4 | Übersicht'!AH5,'4 | Übersicht'!AH46,IF($P$7='4 | Übersicht'!AI5,'4 | Übersicht'!AI46,IF($P$7='4 | Übersicht'!AJ5,'4 | Übersicht'!AJ46,))))))))))))))))))))))))))))))</f>
        <v>wird ausgefüllt; wird ausgefüllt (wird ausgefüllt; wird ausgefüllt)</v>
      </c>
      <c r="J66" s="377"/>
      <c r="K66" s="377"/>
      <c r="L66" s="377"/>
      <c r="M66" s="377"/>
      <c r="N66" s="377"/>
      <c r="O66" s="228"/>
    </row>
    <row r="67" spans="1:15" ht="17.25" customHeight="1" outlineLevel="1" x14ac:dyDescent="0.2">
      <c r="A67" s="388"/>
      <c r="B67" s="391"/>
      <c r="C67" s="74"/>
      <c r="D67" s="245"/>
      <c r="E67" s="74"/>
      <c r="F67" s="74"/>
      <c r="G67" s="74"/>
      <c r="H67" s="74"/>
      <c r="I67" s="378"/>
      <c r="J67" s="378"/>
      <c r="K67" s="378"/>
      <c r="L67" s="378"/>
      <c r="M67" s="378"/>
      <c r="N67" s="378"/>
      <c r="O67" s="228"/>
    </row>
    <row r="68" spans="1:15" ht="0.95" customHeight="1" x14ac:dyDescent="0.2">
      <c r="A68" s="388"/>
      <c r="B68" s="355"/>
      <c r="C68" s="74"/>
      <c r="D68" s="245"/>
      <c r="E68" s="71"/>
      <c r="F68" s="71"/>
      <c r="G68" s="71"/>
      <c r="H68" s="74"/>
      <c r="I68" s="346"/>
      <c r="J68" s="346"/>
      <c r="K68" s="346"/>
      <c r="L68" s="346"/>
      <c r="M68" s="346"/>
      <c r="N68" s="346"/>
      <c r="O68" s="228"/>
    </row>
    <row r="69" spans="1:15" ht="15" customHeight="1" outlineLevel="1" x14ac:dyDescent="0.2">
      <c r="A69" s="388"/>
      <c r="B69" s="384" t="s">
        <v>82</v>
      </c>
      <c r="C69" s="69"/>
      <c r="D69" s="70">
        <f>IF($P$7='4 | Übersicht'!G5,'4 | Übersicht'!G48,IF($P$7='4 | Übersicht'!H5,'4 | Übersicht'!H48,IF($P$7='4 | Übersicht'!I5,'4 | Übersicht'!I48,IF($P$7='4 | Übersicht'!J5,'4 | Übersicht'!J48,IF($P$7='4 | Übersicht'!K5,'4 | Übersicht'!K48,IF($P$7='4 | Übersicht'!L5,'4 | Übersicht'!L48,IF($P$7='4 | Übersicht'!M5,'4 | Übersicht'!M48,IF($P$7='4 | Übersicht'!N5,'4 | Übersicht'!N48,IF($P$7='4 | Übersicht'!O5,'4 | Übersicht'!O48,IF($P$7='4 | Übersicht'!P5,'4 | Übersicht'!P48,IF($P$7='4 | Übersicht'!Q5,'4 | Übersicht'!Q48,IF($P$7='4 | Übersicht'!R5,'4 | Übersicht'!R48,IF($P$7='4 | Übersicht'!S5,'4 | Übersicht'!S48,IF($P$7='4 | Übersicht'!T5,'4 | Übersicht'!T48,IF($P$7='4 | Übersicht'!U5,'4 | Übersicht'!U48,IF($P$7='4 | Übersicht'!V5,'4 | Übersicht'!V48,IF($P$7='4 | Übersicht'!W5,'4 | Übersicht'!W48,IF($P$7='4 | Übersicht'!X5,'4 | Übersicht'!X48,IF($P$7='4 | Übersicht'!Y5,'4 | Übersicht'!Y48,IF($P$7='4 | Übersicht'!Z5,'4 | Übersicht'!Z48,IF($P$7='4 | Übersicht'!AA5,'4 | Übersicht'!AA48,IF($P$7='4 | Übersicht'!AB5,'4 | Übersicht'!AB48,IF($P$7='4 | Übersicht'!AC5,'4 | Übersicht'!AC48,IF($P$7='4 | Übersicht'!AD5,'4 | Übersicht'!AD48,IF($P$7='4 | Übersicht'!AE5,'4 | Übersicht'!AE48,IF($P$7='4 | Übersicht'!AF5,'4 | Übersicht'!AF48,IF($P$7='4 | Übersicht'!AG5,'4 | Übersicht'!AG48,IF($P$7='4 | Übersicht'!AH5,'4 | Übersicht'!AH48,IF($P$7='4 | Übersicht'!AI5,'4 | Übersicht'!AI48,IF($P$7='4 | Übersicht'!AJ5,'4 | Übersicht'!AJ48,))))))))))))))))))))))))))))))</f>
        <v>0</v>
      </c>
      <c r="E69" s="227"/>
      <c r="F69" s="227"/>
      <c r="G69" s="227"/>
      <c r="H69" s="69"/>
      <c r="I69" s="377" t="str">
        <f>IF($P$7='4 | Übersicht'!G5,'4 | Übersicht'!G49,IF($P$7='4 | Übersicht'!H5,'4 | Übersicht'!H49,IF($P$7='4 | Übersicht'!I5,'4 | Übersicht'!I49,IF($P$7='4 | Übersicht'!J5,'4 | Übersicht'!J49,IF($P$7='4 | Übersicht'!K5,'4 | Übersicht'!K49,IF($P$7='4 | Übersicht'!L5,'4 | Übersicht'!L49,IF($P$7='4 | Übersicht'!M5,'4 | Übersicht'!M49,IF($P$7='4 | Übersicht'!N5,'4 | Übersicht'!N49,IF($P$7='4 | Übersicht'!O5,'4 | Übersicht'!O49,IF($P$7='4 | Übersicht'!P5,'4 | Übersicht'!P49,IF($P$7='4 | Übersicht'!Q5,'4 | Übersicht'!Q49,IF($P$7='4 | Übersicht'!R5,'4 | Übersicht'!R49,IF($P$7='4 | Übersicht'!S5,'4 | Übersicht'!S49,IF($P$7='4 | Übersicht'!T5,'4 | Übersicht'!T49,IF($P$7='4 | Übersicht'!U5,'4 | Übersicht'!U49,IF($P$7='4 | Übersicht'!V5,'4 | Übersicht'!V49,IF($P$7='4 | Übersicht'!W5,'4 | Übersicht'!W49,IF($P$7='4 | Übersicht'!X5,'4 | Übersicht'!X49,IF($P$7='4 | Übersicht'!Y5,'4 | Übersicht'!Y49,IF($P$7='4 | Übersicht'!Z5,'4 | Übersicht'!Z49,IF($P$7='4 | Übersicht'!AA5,'4 | Übersicht'!AA49,IF($P$7='4 | Übersicht'!AB5,'4 | Übersicht'!AB49,IF($P$7='4 | Übersicht'!AC5,'4 | Übersicht'!AC49,IF($P$7='4 | Übersicht'!AD5,'4 | Übersicht'!AD49,IF($P$7='4 | Übersicht'!AE5,'4 | Übersicht'!AE49,IF($P$7='4 | Übersicht'!AF5,'4 | Übersicht'!AF49,IF($P$7='4 | Übersicht'!AG5,'4 | Übersicht'!AG49,IF($P$7='4 | Übersicht'!AH5,'4 | Übersicht'!AH49,IF($P$7='4 | Übersicht'!AI5,'4 | Übersicht'!AI49,IF($P$7='4 | Übersicht'!AJ5,'4 | Übersicht'!AJ49,))))))))))))))))))))))))))))))</f>
        <v>wird ausgefüllt (wird ausgefüllt; wird ausgefüllt [wird berechnet]); wird ausgefüllt (wird ausgefüllt; wird ausgefüllt); wird ausgefüllt (wird ausgefüllt; wird ausgefüllt)</v>
      </c>
      <c r="J69" s="377"/>
      <c r="K69" s="377"/>
      <c r="L69" s="377"/>
      <c r="M69" s="377"/>
      <c r="N69" s="377"/>
      <c r="O69" s="228"/>
    </row>
    <row r="70" spans="1:15" ht="45.75" customHeight="1" outlineLevel="1" x14ac:dyDescent="0.2">
      <c r="A70" s="388"/>
      <c r="B70" s="385"/>
      <c r="C70" s="74"/>
      <c r="D70" s="245"/>
      <c r="E70" s="74"/>
      <c r="F70" s="74"/>
      <c r="G70" s="74"/>
      <c r="H70" s="74"/>
      <c r="I70" s="378"/>
      <c r="J70" s="378"/>
      <c r="K70" s="378"/>
      <c r="L70" s="378"/>
      <c r="M70" s="378"/>
      <c r="N70" s="378"/>
      <c r="O70" s="228"/>
    </row>
    <row r="71" spans="1:15" ht="0.95" customHeight="1" x14ac:dyDescent="0.2">
      <c r="A71" s="388"/>
      <c r="B71" s="353"/>
      <c r="C71" s="74"/>
      <c r="D71" s="245"/>
      <c r="E71" s="71"/>
      <c r="F71" s="71"/>
      <c r="G71" s="71"/>
      <c r="H71" s="74"/>
      <c r="I71" s="346"/>
      <c r="J71" s="346"/>
      <c r="K71" s="346"/>
      <c r="L71" s="346"/>
      <c r="M71" s="346"/>
      <c r="N71" s="346"/>
      <c r="O71" s="228"/>
    </row>
    <row r="72" spans="1:15" ht="15" customHeight="1" outlineLevel="1" x14ac:dyDescent="0.2">
      <c r="A72" s="388"/>
      <c r="B72" s="387" t="s">
        <v>88</v>
      </c>
      <c r="C72" s="69"/>
      <c r="D72" s="70">
        <f>IF($P$7='4 | Übersicht'!G5,'4 | Übersicht'!G51,IF($P$7='4 | Übersicht'!H5,'4 | Übersicht'!H51,IF($P$7='4 | Übersicht'!I5,'4 | Übersicht'!I51,IF($P$7='4 | Übersicht'!J5,'4 | Übersicht'!J51,IF($P$7='4 | Übersicht'!K5,'4 | Übersicht'!K51,IF($P$7='4 | Übersicht'!L5,'4 | Übersicht'!L51,IF($P$7='4 | Übersicht'!M5,'4 | Übersicht'!M51,IF($P$7='4 | Übersicht'!N5,'4 | Übersicht'!N51,IF($P$7='4 | Übersicht'!O5,'4 | Übersicht'!O51,IF($P$7='4 | Übersicht'!P5,'4 | Übersicht'!P51,IF($P$7='4 | Übersicht'!Q5,'4 | Übersicht'!Q51,IF($P$7='4 | Übersicht'!R5,'4 | Übersicht'!R51,IF($P$7='4 | Übersicht'!S5,'4 | Übersicht'!S51,IF($P$7='4 | Übersicht'!T5,'4 | Übersicht'!T51,IF($P$7='4 | Übersicht'!U5,'4 | Übersicht'!U51,IF($P$7='4 | Übersicht'!V5,'4 | Übersicht'!V51,IF($P$7='4 | Übersicht'!W5,'4 | Übersicht'!W51,IF($P$7='4 | Übersicht'!X5,'4 | Übersicht'!X51,IF($P$7='4 | Übersicht'!Y5,'4 | Übersicht'!Y51,IF($P$7='4 | Übersicht'!Z5,'4 | Übersicht'!Z51,IF($P$7='4 | Übersicht'!AA5,'4 | Übersicht'!AA51,IF($P$7='4 | Übersicht'!AB5,'4 | Übersicht'!AB51,IF($P$7='4 | Übersicht'!AC5,'4 | Übersicht'!AC51,IF($P$7='4 | Übersicht'!AD5,'4 | Übersicht'!AD51,IF($P$7='4 | Übersicht'!AE5,'4 | Übersicht'!AE51,IF($P$7='4 | Übersicht'!AF5,'4 | Übersicht'!AF51,IF($P$7='4 | Übersicht'!AG5,'4 | Übersicht'!AG51,IF($P$7='4 | Übersicht'!AH5,'4 | Übersicht'!AH51,IF($P$7='4 | Übersicht'!AI5,'4 | Übersicht'!AI51,IF($P$7='4 | Übersicht'!AJ5,'4 | Übersicht'!AJ51,))))))))))))))))))))))))))))))</f>
        <v>0</v>
      </c>
      <c r="E72" s="227"/>
      <c r="F72" s="227"/>
      <c r="G72" s="227"/>
      <c r="H72" s="69"/>
      <c r="I72" s="377" t="str">
        <f>IF($P$7='4 | Übersicht'!G5,'4 | Übersicht'!G52,IF($P$7='4 | Übersicht'!H5,'4 | Übersicht'!H52,IF($P$7='4 | Übersicht'!I5,'4 | Übersicht'!I52,IF($P$7='4 | Übersicht'!J5,'4 | Übersicht'!J52,IF($P$7='4 | Übersicht'!K5,'4 | Übersicht'!K52,IF($P$7='4 | Übersicht'!L5,'4 | Übersicht'!L52,IF($P$7='4 | Übersicht'!M5,'4 | Übersicht'!M52,IF($P$7='4 | Übersicht'!N5,'4 | Übersicht'!N52,IF($P$7='4 | Übersicht'!O5,'4 | Übersicht'!O52,IF($P$7='4 | Übersicht'!P5,'4 | Übersicht'!P52,IF($P$7='4 | Übersicht'!Q5,'4 | Übersicht'!Q52,IF($P$7='4 | Übersicht'!R5,'4 | Übersicht'!R52,IF($P$7='4 | Übersicht'!S5,'4 | Übersicht'!S52,IF($P$7='4 | Übersicht'!T5,'4 | Übersicht'!T52,IF($P$7='4 | Übersicht'!U5,'4 | Übersicht'!U52,IF($P$7='4 | Übersicht'!V5,'4 | Übersicht'!V52,IF($P$7='4 | Übersicht'!W5,'4 | Übersicht'!W52,IF($P$7='4 | Übersicht'!X5,'4 | Übersicht'!X52,IF($P$7='4 | Übersicht'!Y5,'4 | Übersicht'!Y52,IF($P$7='4 | Übersicht'!Z5,'4 | Übersicht'!Z52,IF($P$7='4 | Übersicht'!AA5,'4 | Übersicht'!AA52,IF($P$7='4 | Übersicht'!AB5,'4 | Übersicht'!AB52,IF($P$7='4 | Übersicht'!AC5,'4 | Übersicht'!AC52,IF($P$7='4 | Übersicht'!AD5,'4 | Übersicht'!AD52,IF($P$7='4 | Übersicht'!AE5,'4 | Übersicht'!AE52,IF($P$7='4 | Übersicht'!AF5,'4 | Übersicht'!AF52,IF($P$7='4 | Übersicht'!AG5,'4 | Übersicht'!AG52,IF($P$7='4 | Übersicht'!AH5,'4 | Übersicht'!AH52,IF($P$7='4 | Übersicht'!AI5,'4 | Übersicht'!AI52,IF($P$7='4 | Übersicht'!AJ5,'4 | Übersicht'!AJ52,))))))))))))))))))))))))))))))</f>
        <v>wird ausgefüllt [wird berechnet]</v>
      </c>
      <c r="J72" s="377"/>
      <c r="K72" s="377"/>
      <c r="L72" s="377"/>
      <c r="M72" s="377"/>
      <c r="N72" s="377"/>
      <c r="O72" s="228"/>
    </row>
    <row r="73" spans="1:15" ht="17.25" customHeight="1" outlineLevel="1" x14ac:dyDescent="0.2">
      <c r="A73" s="388"/>
      <c r="B73" s="388"/>
      <c r="C73" s="74"/>
      <c r="D73" s="245"/>
      <c r="E73" s="74"/>
      <c r="F73" s="74"/>
      <c r="G73" s="74"/>
      <c r="H73" s="74"/>
      <c r="I73" s="378"/>
      <c r="J73" s="378"/>
      <c r="K73" s="378"/>
      <c r="L73" s="378"/>
      <c r="M73" s="378"/>
      <c r="N73" s="378"/>
      <c r="O73" s="228"/>
    </row>
    <row r="74" spans="1:15" ht="0.95" customHeight="1" x14ac:dyDescent="0.2">
      <c r="A74" s="388"/>
      <c r="B74" s="354"/>
      <c r="C74" s="74"/>
      <c r="D74" s="245"/>
      <c r="E74" s="71"/>
      <c r="F74" s="71"/>
      <c r="G74" s="71"/>
      <c r="H74" s="74"/>
      <c r="I74" s="346"/>
      <c r="J74" s="346"/>
      <c r="K74" s="346"/>
      <c r="L74" s="346"/>
      <c r="M74" s="346"/>
      <c r="N74" s="346"/>
      <c r="O74" s="228"/>
    </row>
    <row r="75" spans="1:15" ht="15" customHeight="1" outlineLevel="1" x14ac:dyDescent="0.2">
      <c r="A75" s="388"/>
      <c r="B75" s="387" t="s">
        <v>536</v>
      </c>
      <c r="C75" s="69"/>
      <c r="D75" s="70">
        <f>IF($P$7='4 | Übersicht'!G5,'4 | Übersicht'!G54,IF($P$7='4 | Übersicht'!H5,'4 | Übersicht'!H54,IF($P$7='4 | Übersicht'!I5,'4 | Übersicht'!I54,IF($P$7='4 | Übersicht'!J5,'4 | Übersicht'!J54,IF($P$7='4 | Übersicht'!K5,'4 | Übersicht'!K54,IF($P$7='4 | Übersicht'!L5,'4 | Übersicht'!L54,IF($P$7='4 | Übersicht'!M5,'4 | Übersicht'!M54,IF($P$7='4 | Übersicht'!N5,'4 | Übersicht'!N54,IF($P$7='4 | Übersicht'!O5,'4 | Übersicht'!O54,IF($P$7='4 | Übersicht'!P5,'4 | Übersicht'!P54,IF($P$7='4 | Übersicht'!Q5,'4 | Übersicht'!Q54,IF($P$7='4 | Übersicht'!R5,'4 | Übersicht'!R54,IF($P$7='4 | Übersicht'!S5,'4 | Übersicht'!S54,IF($P$7='4 | Übersicht'!T5,'4 | Übersicht'!T54,IF($P$7='4 | Übersicht'!U5,'4 | Übersicht'!U54,IF($P$7='4 | Übersicht'!V5,'4 | Übersicht'!V54,IF($P$7='4 | Übersicht'!W5,'4 | Übersicht'!W54,IF($P$7='4 | Übersicht'!X5,'4 | Übersicht'!X54,IF($P$7='4 | Übersicht'!Y5,'4 | Übersicht'!Y54,IF($P$7='4 | Übersicht'!Z5,'4 | Übersicht'!Z54,IF($P$7='4 | Übersicht'!AA5,'4 | Übersicht'!AA54,IF($P$7='4 | Übersicht'!AB5,'4 | Übersicht'!AB54,IF($P$7='4 | Übersicht'!AC5,'4 | Übersicht'!AC54,IF($P$7='4 | Übersicht'!AD5,'4 | Übersicht'!AD54,IF($P$7='4 | Übersicht'!AE5,'4 | Übersicht'!AE54,IF($P$7='4 | Übersicht'!AF5,'4 | Übersicht'!AF54,IF($P$7='4 | Übersicht'!AG5,'4 | Übersicht'!AG54,IF($P$7='4 | Übersicht'!AH5,'4 | Übersicht'!AH54,IF($P$7='4 | Übersicht'!AI5,'4 | Übersicht'!AI54,IF($P$7='4 | Übersicht'!AJ5,'4 | Übersicht'!AJ54,))))))))))))))))))))))))))))))</f>
        <v>0</v>
      </c>
      <c r="E75" s="227"/>
      <c r="F75" s="227"/>
      <c r="G75" s="227"/>
      <c r="H75" s="69"/>
      <c r="I75" s="377" t="str">
        <f>IF($P$7='4 | Übersicht'!G5,'4 | Übersicht'!G55,IF($P$7='4 | Übersicht'!H5,'4 | Übersicht'!H55,IF($P$7='4 | Übersicht'!I5,'4 | Übersicht'!I55,IF($P$7='4 | Übersicht'!J5,'4 | Übersicht'!J55,IF($P$7='4 | Übersicht'!K5,'4 | Übersicht'!K55,IF($P$7='4 | Übersicht'!L5,'4 | Übersicht'!L55,IF($P$7='4 | Übersicht'!M5,'4 | Übersicht'!M55,IF($P$7='4 | Übersicht'!N5,'4 | Übersicht'!N55,IF($P$7='4 | Übersicht'!O5,'4 | Übersicht'!O55,IF($P$7='4 | Übersicht'!P5,'4 | Übersicht'!P55,IF($P$7='4 | Übersicht'!Q5,'4 | Übersicht'!Q55,IF($P$7='4 | Übersicht'!R5,'4 | Übersicht'!R55,IF($P$7='4 | Übersicht'!S5,'4 | Übersicht'!S55,IF($P$7='4 | Übersicht'!T5,'4 | Übersicht'!T55,IF($P$7='4 | Übersicht'!U5,'4 | Übersicht'!U55,IF($P$7='4 | Übersicht'!V5,'4 | Übersicht'!V55,IF($P$7='4 | Übersicht'!W5,'4 | Übersicht'!W55,IF($P$7='4 | Übersicht'!X5,'4 | Übersicht'!X55,IF($P$7='4 | Übersicht'!Y5,'4 | Übersicht'!Y55,IF($P$7='4 | Übersicht'!Z5,'4 | Übersicht'!Z55,IF($P$7='4 | Übersicht'!AA5,'4 | Übersicht'!AA55,IF($P$7='4 | Übersicht'!AB5,'4 | Übersicht'!AB55,IF($P$7='4 | Übersicht'!AC5,'4 | Übersicht'!AC55,IF($P$7='4 | Übersicht'!AD5,'4 | Übersicht'!AD55,IF($P$7='4 | Übersicht'!AE5,'4 | Übersicht'!AE55,IF($P$7='4 | Übersicht'!AF5,'4 | Übersicht'!AF55,IF($P$7='4 | Übersicht'!AG5,'4 | Übersicht'!AG55,IF($P$7='4 | Übersicht'!AH5,'4 | Übersicht'!AH55,IF($P$7='4 | Übersicht'!AI5,'4 | Übersicht'!AI55,IF($P$7='4 | Übersicht'!AJ5,'4 | Übersicht'!AJ55,))))))))))))))))))))))))))))))</f>
        <v>wird ausgefüllt; wird ausgefüllt; wird ausgefüllt; wird ausgefüllt (wird ausgefüllt; wird ausgefüllt; wird ausgefüllt)</v>
      </c>
      <c r="J75" s="377"/>
      <c r="K75" s="377"/>
      <c r="L75" s="377"/>
      <c r="M75" s="377"/>
      <c r="N75" s="377"/>
      <c r="O75" s="228"/>
    </row>
    <row r="76" spans="1:15" ht="47.25" customHeight="1" outlineLevel="1" x14ac:dyDescent="0.2">
      <c r="A76" s="389"/>
      <c r="B76" s="389"/>
      <c r="C76" s="74"/>
      <c r="D76" s="245"/>
      <c r="E76" s="74"/>
      <c r="F76" s="74"/>
      <c r="G76" s="74"/>
      <c r="H76" s="74"/>
      <c r="I76" s="378"/>
      <c r="J76" s="378"/>
      <c r="K76" s="378"/>
      <c r="L76" s="378"/>
      <c r="M76" s="378"/>
      <c r="N76" s="378"/>
      <c r="O76" s="228"/>
    </row>
    <row r="77" spans="1:15" x14ac:dyDescent="0.2">
      <c r="A77" s="69"/>
      <c r="B77" s="69"/>
      <c r="C77" s="69"/>
      <c r="D77" s="213"/>
      <c r="E77" s="69"/>
      <c r="F77" s="69"/>
      <c r="G77" s="69"/>
      <c r="H77" s="69"/>
      <c r="I77" s="69"/>
      <c r="J77" s="69"/>
      <c r="K77" s="246"/>
      <c r="L77" s="246"/>
      <c r="M77" s="246"/>
      <c r="N77" s="69"/>
    </row>
    <row r="78" spans="1:15" x14ac:dyDescent="0.2">
      <c r="A78" s="74"/>
      <c r="B78" s="74"/>
      <c r="C78" s="74"/>
      <c r="D78" s="245"/>
      <c r="E78" s="74"/>
      <c r="F78" s="74"/>
      <c r="G78" s="74"/>
      <c r="H78" s="74"/>
      <c r="I78" s="74"/>
      <c r="J78" s="74"/>
      <c r="K78" s="247"/>
      <c r="L78" s="247"/>
      <c r="M78" s="247"/>
      <c r="N78" s="74"/>
    </row>
    <row r="79" spans="1:15" x14ac:dyDescent="0.2">
      <c r="A79" s="74"/>
      <c r="B79" s="74"/>
      <c r="C79" s="74"/>
      <c r="D79" s="245"/>
      <c r="E79" s="74"/>
      <c r="F79" s="74"/>
      <c r="G79" s="74"/>
      <c r="H79" s="74"/>
      <c r="I79" s="74"/>
      <c r="J79" s="74"/>
      <c r="K79" s="247"/>
      <c r="L79" s="247"/>
      <c r="M79" s="247"/>
      <c r="N79" s="74"/>
    </row>
  </sheetData>
  <sheetProtection sheet="1" formatColumns="0" formatRows="0" selectLockedCells="1"/>
  <mergeCells count="47">
    <mergeCell ref="A34:A47"/>
    <mergeCell ref="A48:A55"/>
    <mergeCell ref="A57:A64"/>
    <mergeCell ref="A66:A76"/>
    <mergeCell ref="B34:B35"/>
    <mergeCell ref="B75:B76"/>
    <mergeCell ref="B72:B73"/>
    <mergeCell ref="B69:B70"/>
    <mergeCell ref="B43:B44"/>
    <mergeCell ref="B40:B41"/>
    <mergeCell ref="B66:B67"/>
    <mergeCell ref="B37:B38"/>
    <mergeCell ref="B46:B47"/>
    <mergeCell ref="B60:B61"/>
    <mergeCell ref="B63:B64"/>
    <mergeCell ref="B48:B49"/>
    <mergeCell ref="B51:B52"/>
    <mergeCell ref="B54:B55"/>
    <mergeCell ref="B57:B58"/>
    <mergeCell ref="I63:N64"/>
    <mergeCell ref="I66:N67"/>
    <mergeCell ref="I69:N70"/>
    <mergeCell ref="I72:N73"/>
    <mergeCell ref="I75:N76"/>
    <mergeCell ref="I48:N49"/>
    <mergeCell ref="I51:N52"/>
    <mergeCell ref="I54:N55"/>
    <mergeCell ref="I57:N58"/>
    <mergeCell ref="I60:N61"/>
    <mergeCell ref="E11:G11"/>
    <mergeCell ref="L11:N11"/>
    <mergeCell ref="E14:H14"/>
    <mergeCell ref="L14:N14"/>
    <mergeCell ref="E17:F17"/>
    <mergeCell ref="L17:N17"/>
    <mergeCell ref="I40:N41"/>
    <mergeCell ref="I43:N44"/>
    <mergeCell ref="I46:N47"/>
    <mergeCell ref="E20:G20"/>
    <mergeCell ref="L20:N20"/>
    <mergeCell ref="E26:G26"/>
    <mergeCell ref="L26:N26"/>
    <mergeCell ref="I34:N35"/>
    <mergeCell ref="I37:N38"/>
    <mergeCell ref="L23:N23"/>
    <mergeCell ref="E29:G29"/>
    <mergeCell ref="L29:N29"/>
  </mergeCells>
  <conditionalFormatting sqref="E34">
    <cfRule type="expression" dxfId="44" priority="61">
      <formula>D34&lt;1.5</formula>
    </cfRule>
  </conditionalFormatting>
  <conditionalFormatting sqref="F34">
    <cfRule type="expression" dxfId="43" priority="60">
      <formula>(AND(D34&gt;=1.5,D34&lt;2.5))</formula>
    </cfRule>
  </conditionalFormatting>
  <conditionalFormatting sqref="G34">
    <cfRule type="expression" dxfId="42" priority="59">
      <formula>D34&gt;=2.5</formula>
    </cfRule>
  </conditionalFormatting>
  <conditionalFormatting sqref="E37">
    <cfRule type="expression" dxfId="41" priority="42">
      <formula>D37&lt;1.5</formula>
    </cfRule>
  </conditionalFormatting>
  <conditionalFormatting sqref="F37">
    <cfRule type="expression" dxfId="40" priority="41">
      <formula>(AND(D37&gt;=1.5,D37&lt;2.5))</formula>
    </cfRule>
  </conditionalFormatting>
  <conditionalFormatting sqref="G37">
    <cfRule type="expression" dxfId="39" priority="40">
      <formula>D37&gt;=2.5</formula>
    </cfRule>
  </conditionalFormatting>
  <conditionalFormatting sqref="E40">
    <cfRule type="expression" dxfId="38" priority="39">
      <formula>D40&lt;1.5</formula>
    </cfRule>
  </conditionalFormatting>
  <conditionalFormatting sqref="F40">
    <cfRule type="expression" dxfId="37" priority="38">
      <formula>(AND(D40&gt;=1.5,D40&lt;2.5))</formula>
    </cfRule>
  </conditionalFormatting>
  <conditionalFormatting sqref="G40">
    <cfRule type="expression" dxfId="36" priority="37">
      <formula>D40&gt;=2.5</formula>
    </cfRule>
  </conditionalFormatting>
  <conditionalFormatting sqref="E43">
    <cfRule type="expression" dxfId="35" priority="36">
      <formula>D43&lt;1.5</formula>
    </cfRule>
  </conditionalFormatting>
  <conditionalFormatting sqref="F43">
    <cfRule type="expression" dxfId="34" priority="35">
      <formula>(AND(D43&gt;=1.5,D43&lt;2.5))</formula>
    </cfRule>
  </conditionalFormatting>
  <conditionalFormatting sqref="G43">
    <cfRule type="expression" dxfId="33" priority="34">
      <formula>D43&gt;=2.5</formula>
    </cfRule>
  </conditionalFormatting>
  <conditionalFormatting sqref="E46">
    <cfRule type="expression" dxfId="32" priority="33">
      <formula>D46&lt;1.5</formula>
    </cfRule>
  </conditionalFormatting>
  <conditionalFormatting sqref="F46">
    <cfRule type="expression" dxfId="31" priority="32">
      <formula>(AND(D46&gt;=1.5,D46&lt;2.5))</formula>
    </cfRule>
  </conditionalFormatting>
  <conditionalFormatting sqref="G46">
    <cfRule type="expression" dxfId="30" priority="31">
      <formula>D46&gt;=2.5</formula>
    </cfRule>
  </conditionalFormatting>
  <conditionalFormatting sqref="E48">
    <cfRule type="expression" dxfId="29" priority="30">
      <formula>D48&lt;1.5</formula>
    </cfRule>
  </conditionalFormatting>
  <conditionalFormatting sqref="F48">
    <cfRule type="expression" dxfId="28" priority="29">
      <formula>(AND(D48&gt;=1.5,D48&lt;2.5))</formula>
    </cfRule>
  </conditionalFormatting>
  <conditionalFormatting sqref="G48">
    <cfRule type="expression" dxfId="27" priority="28">
      <formula>D48&gt;=2.5</formula>
    </cfRule>
  </conditionalFormatting>
  <conditionalFormatting sqref="E51">
    <cfRule type="expression" dxfId="26" priority="27">
      <formula>D51&lt;1.5</formula>
    </cfRule>
  </conditionalFormatting>
  <conditionalFormatting sqref="F51">
    <cfRule type="expression" dxfId="25" priority="26">
      <formula>(AND(D51&gt;=1.5,D51&lt;2.5))</formula>
    </cfRule>
  </conditionalFormatting>
  <conditionalFormatting sqref="G51">
    <cfRule type="expression" dxfId="24" priority="25">
      <formula>D51&gt;=2.5</formula>
    </cfRule>
  </conditionalFormatting>
  <conditionalFormatting sqref="E54">
    <cfRule type="expression" dxfId="23" priority="24">
      <formula>D54&lt;1.5</formula>
    </cfRule>
  </conditionalFormatting>
  <conditionalFormatting sqref="F54">
    <cfRule type="expression" dxfId="22" priority="23">
      <formula>(AND(D54&gt;=1.5,D54&lt;2.5))</formula>
    </cfRule>
  </conditionalFormatting>
  <conditionalFormatting sqref="G54">
    <cfRule type="expression" dxfId="21" priority="22">
      <formula>D54&gt;=2.5</formula>
    </cfRule>
  </conditionalFormatting>
  <conditionalFormatting sqref="E57">
    <cfRule type="expression" dxfId="20" priority="21">
      <formula>D57&lt;1.5</formula>
    </cfRule>
  </conditionalFormatting>
  <conditionalFormatting sqref="F57">
    <cfRule type="expression" dxfId="19" priority="20">
      <formula>(AND(D57&gt;=1.5,D57&lt;2.5))</formula>
    </cfRule>
  </conditionalFormatting>
  <conditionalFormatting sqref="G57">
    <cfRule type="expression" dxfId="18" priority="19">
      <formula>D57&gt;=2.5</formula>
    </cfRule>
  </conditionalFormatting>
  <conditionalFormatting sqref="E60">
    <cfRule type="expression" dxfId="17" priority="18">
      <formula>D60&lt;1.5</formula>
    </cfRule>
  </conditionalFormatting>
  <conditionalFormatting sqref="F60">
    <cfRule type="expression" dxfId="16" priority="17">
      <formula>(AND(D60&gt;=1.5,D60&lt;2.5))</formula>
    </cfRule>
  </conditionalFormatting>
  <conditionalFormatting sqref="G60">
    <cfRule type="expression" dxfId="15" priority="16">
      <formula>D60&gt;=2.5</formula>
    </cfRule>
  </conditionalFormatting>
  <conditionalFormatting sqref="E63">
    <cfRule type="expression" dxfId="14" priority="15">
      <formula>D63&lt;1.5</formula>
    </cfRule>
  </conditionalFormatting>
  <conditionalFormatting sqref="F63">
    <cfRule type="expression" dxfId="13" priority="14">
      <formula>(AND(D63&gt;=1.5,D63&lt;2.5))</formula>
    </cfRule>
  </conditionalFormatting>
  <conditionalFormatting sqref="G63">
    <cfRule type="expression" dxfId="12" priority="13">
      <formula>D63&gt;=2.5</formula>
    </cfRule>
  </conditionalFormatting>
  <conditionalFormatting sqref="E66">
    <cfRule type="expression" dxfId="11" priority="12">
      <formula>D66&lt;1.5</formula>
    </cfRule>
  </conditionalFormatting>
  <conditionalFormatting sqref="F66">
    <cfRule type="expression" dxfId="10" priority="11">
      <formula>(AND(D66&gt;=1.5,D66&lt;2.5))</formula>
    </cfRule>
  </conditionalFormatting>
  <conditionalFormatting sqref="G66">
    <cfRule type="expression" dxfId="9" priority="10">
      <formula>D66&gt;=2.5</formula>
    </cfRule>
  </conditionalFormatting>
  <conditionalFormatting sqref="E69">
    <cfRule type="expression" dxfId="8" priority="9">
      <formula>D69&lt;1.5</formula>
    </cfRule>
  </conditionalFormatting>
  <conditionalFormatting sqref="F69">
    <cfRule type="expression" dxfId="7" priority="8">
      <formula>(AND(D69&gt;=1.5,D69&lt;2.5))</formula>
    </cfRule>
  </conditionalFormatting>
  <conditionalFormatting sqref="G69">
    <cfRule type="expression" dxfId="6" priority="7">
      <formula>D69&gt;=2.5</formula>
    </cfRule>
  </conditionalFormatting>
  <conditionalFormatting sqref="E72">
    <cfRule type="expression" dxfId="5" priority="6">
      <formula>D72&lt;1.5</formula>
    </cfRule>
  </conditionalFormatting>
  <conditionalFormatting sqref="F72">
    <cfRule type="expression" dxfId="4" priority="5">
      <formula>(AND(D72&gt;=1.5,D72&lt;2.5))</formula>
    </cfRule>
  </conditionalFormatting>
  <conditionalFormatting sqref="G72">
    <cfRule type="expression" dxfId="3" priority="4">
      <formula>D72&gt;=2.5</formula>
    </cfRule>
  </conditionalFormatting>
  <conditionalFormatting sqref="E75">
    <cfRule type="expression" dxfId="2" priority="3">
      <formula>D75&lt;1.5</formula>
    </cfRule>
  </conditionalFormatting>
  <conditionalFormatting sqref="F75">
    <cfRule type="expression" dxfId="1" priority="2">
      <formula>(AND(D75&gt;=1.5,D75&lt;2.5))</formula>
    </cfRule>
  </conditionalFormatting>
  <conditionalFormatting sqref="G75">
    <cfRule type="expression" dxfId="0" priority="1">
      <formula>D75&gt;=2.5</formula>
    </cfRule>
  </conditionalFormatting>
  <pageMargins left="0.7" right="0.7" top="0.78740157499999996" bottom="0.78740157499999996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0 | Einleitung</vt:lpstr>
      <vt:lpstr>1 | Grundeinstellungen</vt:lpstr>
      <vt:lpstr>2 | Kennwerte</vt:lpstr>
      <vt:lpstr>3a | Funktionalität</vt:lpstr>
      <vt:lpstr>3b | Nutzerkomfort</vt:lpstr>
      <vt:lpstr>3c | Wirtschaftlichkeit</vt:lpstr>
      <vt:lpstr>3d | Ressourcen_Energie</vt:lpstr>
      <vt:lpstr>4 | Übersicht</vt:lpstr>
      <vt:lpstr>5 | Bericht</vt:lpstr>
      <vt:lpstr>Balkendiagramme</vt:lpstr>
      <vt:lpstr>'5 | Bericht'!Druckbereich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fzeumer</dc:creator>
  <cp:lastModifiedBy>kgoerich</cp:lastModifiedBy>
  <cp:lastPrinted>2021-08-09T07:10:52Z</cp:lastPrinted>
  <dcterms:created xsi:type="dcterms:W3CDTF">2021-04-27T10:50:29Z</dcterms:created>
  <dcterms:modified xsi:type="dcterms:W3CDTF">2022-05-05T09:58:09Z</dcterms:modified>
</cp:coreProperties>
</file>